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abteilung_stadtforschung_extern\umfragen\Kommunal\2025\Ergebnis\OpenData\"/>
    </mc:Choice>
  </mc:AlternateContent>
  <xr:revisionPtr revIDLastSave="0" documentId="13_ncr:1_{FA1B853E-4CB0-41C2-B823-8A94CF6F40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kblatt" sheetId="138" r:id="rId1"/>
    <sheet name="Inhalt" sheetId="1" r:id="rId2"/>
    <sheet name="z01" sheetId="3" r:id="rId3"/>
    <sheet name="z02" sheetId="4" r:id="rId4"/>
    <sheet name="z03_Übersicht" sheetId="7" r:id="rId5"/>
    <sheet name="z03a" sheetId="5" r:id="rId6"/>
    <sheet name="z03b" sheetId="6" r:id="rId7"/>
    <sheet name="d04" sheetId="8" r:id="rId8"/>
    <sheet name="d07" sheetId="9" r:id="rId9"/>
    <sheet name="wohn_typ" sheetId="10" r:id="rId10"/>
    <sheet name="wohn_wohnung_jahre_chop" sheetId="11" r:id="rId11"/>
    <sheet name="wohn_wg" sheetId="12" r:id="rId12"/>
    <sheet name="wohn_baujahr" sheetId="13" r:id="rId13"/>
    <sheet name="d14" sheetId="14" r:id="rId14"/>
    <sheet name="d15_chop" sheetId="15" r:id="rId15"/>
    <sheet name="d16" sheetId="16" r:id="rId16"/>
    <sheet name="d20_Übersicht" sheetId="21" r:id="rId17"/>
    <sheet name="d20a" sheetId="17" r:id="rId18"/>
    <sheet name="d20b" sheetId="18" r:id="rId19"/>
    <sheet name="d20c" sheetId="19" r:id="rId20"/>
    <sheet name="d20d" sheetId="20" r:id="rId21"/>
    <sheet name="d21_Übersicht" sheetId="24" r:id="rId22"/>
    <sheet name="d21a" sheetId="22" r:id="rId23"/>
    <sheet name="d21b" sheetId="23" r:id="rId24"/>
    <sheet name="d22" sheetId="25" r:id="rId25"/>
    <sheet name="d24_Übersicht" sheetId="28" r:id="rId26"/>
    <sheet name="d24a" sheetId="26" r:id="rId27"/>
    <sheet name="d24b" sheetId="27" r:id="rId28"/>
    <sheet name="d25_chop" sheetId="29" r:id="rId29"/>
    <sheet name="d26" sheetId="30" r:id="rId30"/>
    <sheet name="d27" sheetId="31" r:id="rId31"/>
    <sheet name="d28_Übersicht" sheetId="38" r:id="rId32"/>
    <sheet name="d28a" sheetId="32" r:id="rId33"/>
    <sheet name="d28b" sheetId="33" r:id="rId34"/>
    <sheet name="d28c" sheetId="34" r:id="rId35"/>
    <sheet name="d28d" sheetId="35" r:id="rId36"/>
    <sheet name="d28e" sheetId="36" r:id="rId37"/>
    <sheet name="d28f" sheetId="37" r:id="rId38"/>
    <sheet name="d29_Übersicht" sheetId="45" r:id="rId39"/>
    <sheet name="d29a" sheetId="39" r:id="rId40"/>
    <sheet name="d29b" sheetId="40" r:id="rId41"/>
    <sheet name="d29c" sheetId="41" r:id="rId42"/>
    <sheet name="d29d" sheetId="42" r:id="rId43"/>
    <sheet name="d29e" sheetId="43" r:id="rId44"/>
    <sheet name="d29f" sheetId="44" r:id="rId45"/>
    <sheet name="d30_Übersicht" sheetId="52" r:id="rId46"/>
    <sheet name="d30a" sheetId="46" r:id="rId47"/>
    <sheet name="d30b" sheetId="47" r:id="rId48"/>
    <sheet name="d30c" sheetId="48" r:id="rId49"/>
    <sheet name="d30d" sheetId="49" r:id="rId50"/>
    <sheet name="d30e" sheetId="50" r:id="rId51"/>
    <sheet name="d30f" sheetId="51" r:id="rId52"/>
    <sheet name="d31" sheetId="53" r:id="rId53"/>
    <sheet name="d32" sheetId="54" r:id="rId54"/>
    <sheet name="d33_Übersicht" sheetId="61" r:id="rId55"/>
    <sheet name="d33a_chop" sheetId="55" r:id="rId56"/>
    <sheet name="d33b_chop" sheetId="56" r:id="rId57"/>
    <sheet name="d33c_chop" sheetId="57" r:id="rId58"/>
    <sheet name="d33d_chop" sheetId="58" r:id="rId59"/>
    <sheet name="d33e_chop" sheetId="59" r:id="rId60"/>
    <sheet name="d33f_chop" sheetId="60" r:id="rId61"/>
    <sheet name="d56_Übersicht" sheetId="65" r:id="rId62"/>
    <sheet name="d56a" sheetId="62" r:id="rId63"/>
    <sheet name="d56b" sheetId="63" r:id="rId64"/>
    <sheet name="d56c" sheetId="64" r:id="rId65"/>
    <sheet name="groesse_chop" sheetId="66" r:id="rId66"/>
    <sheet name="gewicht_chop" sheetId="67" r:id="rId67"/>
    <sheet name="BMI_chop" sheetId="68" r:id="rId68"/>
    <sheet name="d63" sheetId="69" r:id="rId69"/>
    <sheet name="d64" sheetId="70" r:id="rId70"/>
    <sheet name="d65" sheetId="71" r:id="rId71"/>
    <sheet name="d66" sheetId="72" r:id="rId72"/>
    <sheet name="d67" sheetId="73" r:id="rId73"/>
    <sheet name="d68" sheetId="74" r:id="rId74"/>
    <sheet name="d69" sheetId="75" r:id="rId75"/>
    <sheet name="d70_Übersicht" sheetId="80" r:id="rId76"/>
    <sheet name="d70a" sheetId="76" r:id="rId77"/>
    <sheet name="d70b" sheetId="77" r:id="rId78"/>
    <sheet name="d70c" sheetId="78" r:id="rId79"/>
    <sheet name="d70d" sheetId="79" r:id="rId80"/>
    <sheet name="d71_Übersicht" sheetId="86" r:id="rId81"/>
    <sheet name="d71a" sheetId="81" r:id="rId82"/>
    <sheet name="d71b" sheetId="82" r:id="rId83"/>
    <sheet name="d71c" sheetId="83" r:id="rId84"/>
    <sheet name="d71d" sheetId="84" r:id="rId85"/>
    <sheet name="d71e" sheetId="85" r:id="rId86"/>
    <sheet name="d72_Übersicht" sheetId="90" r:id="rId87"/>
    <sheet name="d72a" sheetId="87" r:id="rId88"/>
    <sheet name="d72b" sheetId="88" r:id="rId89"/>
    <sheet name="d72c" sheetId="89" r:id="rId90"/>
    <sheet name="d73_Übersicht" sheetId="93" r:id="rId91"/>
    <sheet name="d73a" sheetId="91" r:id="rId92"/>
    <sheet name="d73b" sheetId="92" r:id="rId93"/>
    <sheet name="d74" sheetId="94" r:id="rId94"/>
    <sheet name="d75" sheetId="95" r:id="rId95"/>
    <sheet name="d76" sheetId="96" r:id="rId96"/>
    <sheet name="d77" sheetId="97" r:id="rId97"/>
    <sheet name="d78" sheetId="98" r:id="rId98"/>
    <sheet name="d79" sheetId="99" r:id="rId99"/>
    <sheet name="d80_chop" sheetId="100" r:id="rId100"/>
    <sheet name="d81" sheetId="101" r:id="rId101"/>
    <sheet name="d82_Übersicht" sheetId="104" r:id="rId102"/>
    <sheet name="d82a" sheetId="102" r:id="rId103"/>
    <sheet name="d82b" sheetId="103" r:id="rId104"/>
    <sheet name="d83" sheetId="105" r:id="rId105"/>
    <sheet name="schwerbehind" sheetId="106" r:id="rId106"/>
    <sheet name="psychbehind" sheetId="107" r:id="rId107"/>
    <sheet name="entfern_arbeit_chop" sheetId="108" r:id="rId108"/>
    <sheet name="arbzeit_bef_chop" sheetId="109" r:id="rId109"/>
    <sheet name="arbzeit_part_chop" sheetId="110" r:id="rId110"/>
    <sheet name="z26" sheetId="111" r:id="rId111"/>
    <sheet name="alter" sheetId="112" r:id="rId112"/>
    <sheet name="geschl" sheetId="114" r:id="rId113"/>
    <sheet name="lebengem" sheetId="115" r:id="rId114"/>
    <sheet name="staat_geb_person" sheetId="116" r:id="rId115"/>
    <sheet name="staat_geb_mutter" sheetId="117" r:id="rId116"/>
    <sheet name="staat_geb_vater" sheetId="118" r:id="rId117"/>
    <sheet name="staat" sheetId="119" r:id="rId118"/>
    <sheet name="hhstat" sheetId="120" r:id="rId119"/>
    <sheet name="erwerb_haupt" sheetId="121" r:id="rId120"/>
    <sheet name="schulab" sheetId="122" r:id="rId121"/>
    <sheet name="berufab" sheetId="123" r:id="rId122"/>
    <sheet name="berufst" sheetId="124" r:id="rId123"/>
    <sheet name="erwerb_mv" sheetId="125" r:id="rId124"/>
    <sheet name="wohnd" sheetId="126" r:id="rId125"/>
    <sheet name="wohn_jahre" sheetId="127" r:id="rId126"/>
    <sheet name="wohndk" sheetId="128" r:id="rId127"/>
    <sheet name="hhper" sheetId="129" r:id="rId128"/>
    <sheet name="kinder_leibl_anz" sheetId="130" r:id="rId129"/>
    <sheet name="kind01_leibl_jahr" sheetId="131" r:id="rId130"/>
    <sheet name="pekg" sheetId="132" r:id="rId131"/>
    <sheet name="pek" sheetId="133" r:id="rId132"/>
    <sheet name="hhekg" sheetId="134" r:id="rId133"/>
    <sheet name="hhek" sheetId="135" r:id="rId134"/>
    <sheet name="äqui_whh" sheetId="136" r:id="rId135"/>
    <sheet name="dummy" sheetId="137" r:id="rId13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37" l="1"/>
  <c r="A1" i="136"/>
  <c r="A1" i="135"/>
  <c r="A1" i="134"/>
  <c r="A1" i="133"/>
  <c r="A1" i="132"/>
  <c r="A1" i="131"/>
  <c r="A1" i="130"/>
  <c r="A1" i="129"/>
  <c r="A1" i="128"/>
  <c r="A1" i="127"/>
  <c r="A1" i="126"/>
  <c r="A1" i="125"/>
  <c r="A1" i="124"/>
  <c r="A1" i="123"/>
  <c r="A1" i="122"/>
  <c r="A1" i="121"/>
  <c r="A1" i="120"/>
  <c r="A1" i="119"/>
  <c r="A1" i="118"/>
  <c r="A1" i="117"/>
  <c r="A1" i="116"/>
  <c r="A1" i="115"/>
  <c r="A1" i="114"/>
  <c r="A1" i="112"/>
  <c r="A1" i="111"/>
  <c r="A1" i="110"/>
  <c r="A1" i="109"/>
  <c r="A1" i="108"/>
  <c r="A1" i="107"/>
  <c r="A1" i="106"/>
  <c r="A1" i="105"/>
  <c r="A1" i="103"/>
  <c r="A1" i="102"/>
  <c r="A1" i="104"/>
  <c r="A1" i="101"/>
  <c r="A1" i="100"/>
  <c r="A1" i="99"/>
  <c r="A1" i="98"/>
  <c r="A1" i="97"/>
  <c r="A1" i="96"/>
  <c r="A1" i="95"/>
  <c r="A1" i="94"/>
  <c r="A1" i="92"/>
  <c r="A1" i="91"/>
  <c r="A1" i="93"/>
  <c r="A1" i="89"/>
  <c r="A1" i="88"/>
  <c r="A1" i="87"/>
  <c r="A1" i="90"/>
  <c r="A1" i="85"/>
  <c r="A1" i="84"/>
  <c r="A1" i="83"/>
  <c r="A1" i="82"/>
  <c r="A1" i="81"/>
  <c r="A1" i="86"/>
  <c r="A1" i="79"/>
  <c r="A1" i="78"/>
  <c r="A1" i="77"/>
  <c r="A1" i="76"/>
  <c r="A1" i="80"/>
  <c r="A1" i="75"/>
  <c r="A1" i="74"/>
  <c r="A1" i="73"/>
  <c r="A1" i="72"/>
  <c r="A1" i="71"/>
  <c r="A1" i="70"/>
  <c r="A1" i="69"/>
  <c r="A1" i="68"/>
  <c r="A1" i="67"/>
  <c r="A1" i="66"/>
  <c r="A1" i="64"/>
  <c r="A1" i="63"/>
  <c r="A1" i="62"/>
  <c r="A1" i="65"/>
  <c r="A1" i="60"/>
  <c r="A1" i="59"/>
  <c r="A1" i="58"/>
  <c r="A1" i="57"/>
  <c r="A1" i="56"/>
  <c r="A1" i="55"/>
  <c r="A1" i="61"/>
  <c r="A1" i="54"/>
  <c r="A1" i="53"/>
  <c r="A1" i="51"/>
  <c r="A1" i="50"/>
  <c r="A1" i="49"/>
  <c r="A1" i="48"/>
  <c r="A1" i="47"/>
  <c r="A1" i="46"/>
  <c r="A1" i="52"/>
  <c r="A1" i="44"/>
  <c r="A1" i="43"/>
  <c r="A1" i="42"/>
  <c r="A1" i="41"/>
  <c r="A1" i="40"/>
  <c r="A1" i="39"/>
  <c r="A1" i="45"/>
  <c r="A1" i="37"/>
  <c r="A1" i="36"/>
  <c r="A1" i="35"/>
  <c r="A1" i="34"/>
  <c r="A1" i="33"/>
  <c r="A1" i="32"/>
  <c r="A1" i="38"/>
  <c r="A1" i="31"/>
  <c r="A1" i="30"/>
  <c r="A1" i="29"/>
  <c r="A1" i="27"/>
  <c r="A1" i="26"/>
  <c r="A1" i="28"/>
  <c r="A1" i="25"/>
  <c r="A1" i="23"/>
  <c r="A1" i="22"/>
  <c r="A1" i="24"/>
  <c r="A1" i="20"/>
  <c r="A1" i="19"/>
  <c r="A1" i="18"/>
  <c r="A1" i="17"/>
  <c r="A1" i="21"/>
  <c r="A1" i="16"/>
  <c r="A1" i="15"/>
  <c r="A1" i="14"/>
  <c r="A1" i="13"/>
  <c r="A1" i="12"/>
  <c r="A1" i="11"/>
  <c r="A1" i="10"/>
  <c r="A1" i="9"/>
  <c r="A1" i="8"/>
  <c r="A1" i="6"/>
  <c r="A1" i="5"/>
  <c r="A1" i="7"/>
  <c r="A1" i="4"/>
  <c r="A1" i="3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<sst xmlns="http://schemas.openxmlformats.org/spreadsheetml/2006/main" count="15113" uniqueCount="599">
  <si>
    <t>Inhaltsverzeichnis</t>
  </si>
  <si>
    <t/>
  </si>
  <si>
    <t>1. Wenn Sie an Ihr Leben im Großen und Ganzen denken: Wie zufrieden sind Sie gegenwärtig damit?</t>
  </si>
  <si>
    <t>Basis: alle Befragten; kein Filter; Gewichtung: Wichtung OT persönlich</t>
  </si>
  <si>
    <t>Merkmal</t>
  </si>
  <si>
    <t>Anzahl</t>
  </si>
  <si>
    <t>sehr zufrieden</t>
  </si>
  <si>
    <t>zufrieden</t>
  </si>
  <si>
    <t>weder zufrieden noch unzufrieden</t>
  </si>
  <si>
    <t>unzufrieden</t>
  </si>
  <si>
    <t>sehr unzufrieden</t>
  </si>
  <si>
    <t>Mean</t>
  </si>
  <si>
    <t>Top-Werteᴬ</t>
  </si>
  <si>
    <t>Gesamt (Auswertung Stadt)</t>
  </si>
  <si>
    <t>Ortsteil</t>
  </si>
  <si>
    <t>00-Zentrum</t>
  </si>
  <si>
    <t>01-Zentrum-Ost</t>
  </si>
  <si>
    <t>02-Zentrum-Südost</t>
  </si>
  <si>
    <t>03-Zentrum-Süd</t>
  </si>
  <si>
    <t>04-Zentrum-West</t>
  </si>
  <si>
    <t>05-Zentrum-Nordwest</t>
  </si>
  <si>
    <t>06-Zentrum-Nord</t>
  </si>
  <si>
    <t>10-Schönefeld-Abtnaundorf</t>
  </si>
  <si>
    <t>11-Schönefeld-Ost</t>
  </si>
  <si>
    <t>12-Mockau-Süd</t>
  </si>
  <si>
    <t>13-Mockau-Nord</t>
  </si>
  <si>
    <t>14-Thekla</t>
  </si>
  <si>
    <t>15-Plaußig-Portitz</t>
  </si>
  <si>
    <t>20-Neustadt-Neuschönefeld</t>
  </si>
  <si>
    <t>21-Volkmarsdorf</t>
  </si>
  <si>
    <t>22-Anger-Crottendorf</t>
  </si>
  <si>
    <t>23-Sellerhausen-Stünz</t>
  </si>
  <si>
    <t>24-Paunsdorf</t>
  </si>
  <si>
    <t>25-Heiterblick</t>
  </si>
  <si>
    <t>26-Mölkau</t>
  </si>
  <si>
    <t>27-Engelsdorf</t>
  </si>
  <si>
    <t>28-Baalsdorf</t>
  </si>
  <si>
    <t>29-Althen-Kleinpösna</t>
  </si>
  <si>
    <t>30-Reudnitz-Thonberg</t>
  </si>
  <si>
    <t>31-Stötteritz</t>
  </si>
  <si>
    <t>32-Probstheida</t>
  </si>
  <si>
    <t>33-Meusdorf</t>
  </si>
  <si>
    <t>34-Liebertwolkwitz</t>
  </si>
  <si>
    <t>35-Holzhausen</t>
  </si>
  <si>
    <t>40-Südvorstadt</t>
  </si>
  <si>
    <t>41-Connewitz</t>
  </si>
  <si>
    <t>42-Marienbrunn</t>
  </si>
  <si>
    <t>43-Lößnig</t>
  </si>
  <si>
    <t>44-Dölitz-Dösen</t>
  </si>
  <si>
    <t>50-Schleußig</t>
  </si>
  <si>
    <t>51-Plagwitz</t>
  </si>
  <si>
    <t>52-Kleinzschocher</t>
  </si>
  <si>
    <t>53-Großzschocher</t>
  </si>
  <si>
    <t>54-Knautkleeberg-Knauthain</t>
  </si>
  <si>
    <t>55-Hartmannsdorf-Knautnaundorf</t>
  </si>
  <si>
    <t>60-Schönau</t>
  </si>
  <si>
    <t>61-Grünau-Ost</t>
  </si>
  <si>
    <t>62-Grünau-Mitte</t>
  </si>
  <si>
    <t>63-Grünau-Siedlung</t>
  </si>
  <si>
    <t>64-Lausen-Grünau</t>
  </si>
  <si>
    <t>65-Grünau-Nord</t>
  </si>
  <si>
    <t>66-Miltitz</t>
  </si>
  <si>
    <t>70-Lindenau</t>
  </si>
  <si>
    <t>71-Altlindenau</t>
  </si>
  <si>
    <t>72-Neulindenau</t>
  </si>
  <si>
    <t>73-Leutzsch</t>
  </si>
  <si>
    <t>74-Böhlitz-Ehrenberg</t>
  </si>
  <si>
    <t>75-Burghausen-Rückmarsdorf</t>
  </si>
  <si>
    <t>80-Möckern</t>
  </si>
  <si>
    <t>81-Wahren</t>
  </si>
  <si>
    <t>82-Lützschena-Stahmeln</t>
  </si>
  <si>
    <t>83-Lindenthal</t>
  </si>
  <si>
    <t>90-Gohlis-Süd</t>
  </si>
  <si>
    <t>91-Gohlis-Mitte</t>
  </si>
  <si>
    <t>92-Gohlis-Nord</t>
  </si>
  <si>
    <t>93-Eutritzsch</t>
  </si>
  <si>
    <t>94-Seehausen</t>
  </si>
  <si>
    <t>95-Wiederitzsch</t>
  </si>
  <si>
    <t>A: Top-Werte: Summe der Ausprägungen sehr zufrieden, zufrieden</t>
  </si>
  <si>
    <t>Amt für Statistik und Wahlen Leipzig, Kommunale Bürgerumfrage "Leben in Leipzig" 2025; erstellt am: 31.08.2026</t>
  </si>
  <si>
    <t>2. Und wie schätzen Sie allgemein Ihre persönliche Zukunft ein?</t>
  </si>
  <si>
    <t>optimistisch</t>
  </si>
  <si>
    <t>eher optimistisch</t>
  </si>
  <si>
    <t>weder optimistisch noch pessimistisch</t>
  </si>
  <si>
    <t>eher pessimistisch</t>
  </si>
  <si>
    <t>pessimistisch</t>
  </si>
  <si>
    <t>A: Top-Werte: Summe der Ausprägungen optimistisch, eher optimistisch</t>
  </si>
  <si>
    <t>3. Wie beurteilen Sie die gegenwärtige wirtschaftliche  Situation?</t>
  </si>
  <si>
    <t>Item</t>
  </si>
  <si>
    <t>sehr gut</t>
  </si>
  <si>
    <t>gut</t>
  </si>
  <si>
    <t>teils/teils</t>
  </si>
  <si>
    <t>schlecht</t>
  </si>
  <si>
    <t>sehr schlecht</t>
  </si>
  <si>
    <t>mean</t>
  </si>
  <si>
    <t>a) Ihre persönliche Lage</t>
  </si>
  <si>
    <t>b) in der Stadt Leipzig</t>
  </si>
  <si>
    <t>A: Top-Werte: Summe der Ausprägungen sehr gut, gut</t>
  </si>
  <si>
    <t>4. Wo gibt es Ihrer Meinung nach die größten Probleme in Ihrem Ortsteil? (Mehrfachnennungen)</t>
  </si>
  <si>
    <t>Armut und Einkommen</t>
  </si>
  <si>
    <t>Freizeit und Kultur</t>
  </si>
  <si>
    <t>gesellschaftliches Zusammenleben</t>
  </si>
  <si>
    <t>Kitas und Schulen</t>
  </si>
  <si>
    <t>Kriminalität und Sicherheit</t>
  </si>
  <si>
    <t>medizinische Versorgung</t>
  </si>
  <si>
    <t>Sauberkeit und Ordnung</t>
  </si>
  <si>
    <t>Umwelt</t>
  </si>
  <si>
    <t>Verkehr</t>
  </si>
  <si>
    <t>Wirtschaft und Beschäftigung</t>
  </si>
  <si>
    <t>Wohnen</t>
  </si>
  <si>
    <t>Sonstiges (bitte nennen):</t>
  </si>
  <si>
    <t>7. Wie zufrieden oder unzufrieden sind Sie ganz allgemein mit dem Wohnviertel, in dem Sie leben?</t>
  </si>
  <si>
    <t>eher unzufrieden</t>
  </si>
  <si>
    <t>8. In was für einer Wohnung wohnen Sie?</t>
  </si>
  <si>
    <t>Mietwohnung</t>
  </si>
  <si>
    <t>Eigentumswohnung</t>
  </si>
  <si>
    <t>eigenes Haus</t>
  </si>
  <si>
    <t>gemietetes Haus</t>
  </si>
  <si>
    <t>andere (z.B. Wohnheim, Untermiete)</t>
  </si>
  <si>
    <t>A: Top-Werte: Summe der Ausprägungen Mietwohnung - andere (z.B. Wohnheim, Untermiete)</t>
  </si>
  <si>
    <t>Seit wann wohnen Sie in der derzeitigen Wohnung? (klassiert)</t>
  </si>
  <si>
    <t>1940—1959</t>
  </si>
  <si>
    <t>1960—1969</t>
  </si>
  <si>
    <t>1970—1979</t>
  </si>
  <si>
    <t>1980—1989</t>
  </si>
  <si>
    <t>1990—1999</t>
  </si>
  <si>
    <t>2000—2009</t>
  </si>
  <si>
    <t>2010—2013</t>
  </si>
  <si>
    <t>2014—2017</t>
  </si>
  <si>
    <t>2018—2020</t>
  </si>
  <si>
    <t>2021—2025</t>
  </si>
  <si>
    <t>Median</t>
  </si>
  <si>
    <t>13. Wohnen Sie in einer Wohngemeinschaft (WG)?</t>
  </si>
  <si>
    <t>ja</t>
  </si>
  <si>
    <t>nein</t>
  </si>
  <si>
    <t>10. Wann wurde das Haus errichtet, in dem sich Ihre Wohnung befindet?</t>
  </si>
  <si>
    <t>vor 1919 (Gründerzeit)</t>
  </si>
  <si>
    <t>1919 bis 1945</t>
  </si>
  <si>
    <t>1946 bis 1960</t>
  </si>
  <si>
    <t>1961 bis 1990 (Plattenbau)</t>
  </si>
  <si>
    <t>1961 bis 1990 (kein Plattenbau)</t>
  </si>
  <si>
    <t>1991 bis 2004</t>
  </si>
  <si>
    <t>2005 bis 2014</t>
  </si>
  <si>
    <t>ab 2015</t>
  </si>
  <si>
    <t>weiß ich nicht</t>
  </si>
  <si>
    <t>14. Sind Sie auf eine barrierefreie Wohnung angewiesen?</t>
  </si>
  <si>
    <t>15. Wie lange sind Sie schon auf der Suche nach einer barrierefreien Wohnung in Leipzig? (klassiert)</t>
  </si>
  <si>
    <t>Basis: alle Befragten; Filter: 'd14 gleich 1'; Gewichtung: Wichtung OT persönlich; Mean ohne: -99, -98</t>
  </si>
  <si>
    <t>Ich suche bisher noch nicht.</t>
  </si>
  <si>
    <t>Meine Wohnung ist bereits barrierefrei.</t>
  </si>
  <si>
    <t>1—2</t>
  </si>
  <si>
    <t>3—5</t>
  </si>
  <si>
    <t>6—11</t>
  </si>
  <si>
    <t>12 Monate und länger</t>
  </si>
  <si>
    <t>16. Bitte kreuzen Sie alle Merkmale an, die auf Ihre Wohnung zutreffen. (Mehrfachnennungen)</t>
  </si>
  <si>
    <t>Der Hauseingang ist schwellenfrei.</t>
  </si>
  <si>
    <t>Die Wege im Haus sind schwellenfrei.</t>
  </si>
  <si>
    <t>Die Wohnung ist schwellenfrei.</t>
  </si>
  <si>
    <t>Im Bad gibt es eine ebenerdige Dusche.</t>
  </si>
  <si>
    <t>Der Durchgang durch alle Türen im Haus und in der Wohnung ist mindestens 90cm breit.</t>
  </si>
  <si>
    <t>In der Wohnung ist genügend Bewegungsfläche für Hilfsmittel wie z.B. Rollator/Rollstuhl vorhanden.</t>
  </si>
  <si>
    <t>20. Bitte geben Sie an, wie zufrieden oder unzufrieden Sie mit jedem einzelnen der folgenden Aspekte sind</t>
  </si>
  <si>
    <t>weiß nicht</t>
  </si>
  <si>
    <t>Angebot an öffentlichen Spielplätzen in Leipzig insgesamt</t>
  </si>
  <si>
    <t>Zustand der öffentlichen Spielplätze in Leipzig insgesamt</t>
  </si>
  <si>
    <t>Angebot an öffentlichen Spielplätzen in Ihrem Wohnviertel</t>
  </si>
  <si>
    <t>Zustand der öffentlichen Spielplätze in Ihrem Wohnviertel</t>
  </si>
  <si>
    <t>Basis: alle Befragten; kein Filter; Gewichtung: Wichtung OT persönlich; Mean ohne: 'weiß nicht'</t>
  </si>
  <si>
    <t>A: Top-Werte: Summe der Ausprägungen sehr zufrieden, zufrieden (ohne weiß nicht)</t>
  </si>
  <si>
    <t>21. Wie sicher oder unsicher fühlen Sie sich in Ihrem Wohnviertel?</t>
  </si>
  <si>
    <t>sehr sicher</t>
  </si>
  <si>
    <t>sicher</t>
  </si>
  <si>
    <t>unsicher</t>
  </si>
  <si>
    <t>sehr unsicher</t>
  </si>
  <si>
    <t>a) tagsüber</t>
  </si>
  <si>
    <t>b) nachts</t>
  </si>
  <si>
    <t>A: Top-Werte: Summe der Ausprägungen sehr sicher, sicher (ohne weiß nicht)</t>
  </si>
  <si>
    <t>22. Wie sicher oder unsicher fühlen Sie sich bei öffentlichen Veranstaltungen (z.B. Weihnachtsmarkt, Stadtfest) in Leipzig?</t>
  </si>
  <si>
    <t>24. Wenn Sie ein Kraftfahrzeug regelmäßig privat nutzen: Wo stellen Sie das Fahrzeug in der Regel ab, wenn Sie zu Hause sind?</t>
  </si>
  <si>
    <t>direkt an der Wohnung</t>
  </si>
  <si>
    <t>weniger als 100m von der Wohnung</t>
  </si>
  <si>
    <t>ca. 100 bis 300m von der Wohnung</t>
  </si>
  <si>
    <t>ca. 300 bis 500m von der Wohnung</t>
  </si>
  <si>
    <t>mehr als 500m von der Wohnung</t>
  </si>
  <si>
    <t>nutze ich nicht</t>
  </si>
  <si>
    <t>a) öffentliche Parkfläche (z.B. Straßenrand)</t>
  </si>
  <si>
    <t>b) privater Parkplatz (z.B. eigenes Grundstück, gemieteter Stellplatz)</t>
  </si>
  <si>
    <t>Basis: alle Befragten; kein Filter; Gewichtung: Wichtung OT persönlich; Mean ohne: 'nutze ich nicht'</t>
  </si>
  <si>
    <t>A: Top-Werte: Summe der Ausprägungen direkt an der Wohnung, weniger als 100m von der Wohnung (ohne nutze ich nicht)</t>
  </si>
  <si>
    <t>Wie lange suchen Sie in der Regel nach einem Parkplatz in der von Ihnen in Frage 24a) angegebenen Entfernung? (klassiert)</t>
  </si>
  <si>
    <t>Basis: alle Befragten; Filter: 'd24a%in%c(1:5'; Gewichtung: Wichtung OT persönlich</t>
  </si>
  <si>
    <t>0</t>
  </si>
  <si>
    <t>1</t>
  </si>
  <si>
    <t>2</t>
  </si>
  <si>
    <t>3</t>
  </si>
  <si>
    <t>4</t>
  </si>
  <si>
    <t>5</t>
  </si>
  <si>
    <t>6—9</t>
  </si>
  <si>
    <t>10—14</t>
  </si>
  <si>
    <t>15—19</t>
  </si>
  <si>
    <t>20—29</t>
  </si>
  <si>
    <t>30 Minuten und mehr</t>
  </si>
  <si>
    <t>26. Wie beurteilen Sie die Parkplatzsituation für Kraftfahrzeuge in Ihrem Wohnumfeld?</t>
  </si>
  <si>
    <t>Basis: alle Befragten; kein Filter; Gewichtung: Wichtung OT persönlich; Mean ohne: 'sehr gut', 'gut', 'teils/teils', 'schlecht', 'sehr schlecht', 'nicht einschätzbar'</t>
  </si>
  <si>
    <t>nicht einschätzbar</t>
  </si>
  <si>
    <t>27. Sofern Sie die Parkplatzsituation für Kraftfahrzeuge in Ihrem Wohnumfeld nicht als gut oder sehr gut beurteilen, was sind die Gründe dafür? (Mehrfachnennungen)</t>
  </si>
  <si>
    <t>Basis: alle Befragten; Filter: 'd26%in%c(3,4,5'; Gewichtung: Wichtung OT persönlich</t>
  </si>
  <si>
    <t>zu wenig kostenfreie Parkplätze</t>
  </si>
  <si>
    <t>Parkplätze sind zu weit entfernt</t>
  </si>
  <si>
    <t>zu wenig kostenpflichtige Parkplätze</t>
  </si>
  <si>
    <t>bekomme keinen Anwohnerparkausweis</t>
  </si>
  <si>
    <t>Parkgebühren sind zu hoch</t>
  </si>
  <si>
    <t>sonstiger Grund, und zwar (bitte nennen):</t>
  </si>
  <si>
    <t>28. Welches Verkehrsmittel benutzen Sie überwiegend für folgenden Reisezweck?</t>
  </si>
  <si>
    <t>Straßenbahn</t>
  </si>
  <si>
    <t>Bus</t>
  </si>
  <si>
    <t>Pkw, Krad</t>
  </si>
  <si>
    <t>S-Bahn/ Zug</t>
  </si>
  <si>
    <t>Fahrrad</t>
  </si>
  <si>
    <t>gehe zu Fuß</t>
  </si>
  <si>
    <t>Car-Sharing</t>
  </si>
  <si>
    <t>trifft nicht zu</t>
  </si>
  <si>
    <t>a) zur Arbeit</t>
  </si>
  <si>
    <t>b) zur Ausbildung</t>
  </si>
  <si>
    <t>c) zu Einkäufen</t>
  </si>
  <si>
    <t xml:space="preserve">d) in der Freizeit / zur Erholung </t>
  </si>
  <si>
    <t>e) in die Leipziger Innenstadt, allgemein</t>
  </si>
  <si>
    <t>f) bei der Sorgearbeit für andere Menschen (Kinderbetreuung, Altenpflege etc.)</t>
  </si>
  <si>
    <t>A: Top-Werte: Summe der Ausprägungen Straßenbahn - S-Bahn/ Zug (ohne trifft nicht zu)</t>
  </si>
  <si>
    <t>29. Wird Ihrer Meinung nach in der Stadt Leipzig in jüngster Zeit genügend für folgende Verkehrsarten getan?</t>
  </si>
  <si>
    <t>viel zu viel</t>
  </si>
  <si>
    <t>eher zu viel</t>
  </si>
  <si>
    <t>genau richtig</t>
  </si>
  <si>
    <t>eher zu wenig</t>
  </si>
  <si>
    <t>viel zu wenig</t>
  </si>
  <si>
    <t>a) Radverkehr</t>
  </si>
  <si>
    <t>b) Fußverkehr</t>
  </si>
  <si>
    <t>c) Autoverkehr</t>
  </si>
  <si>
    <t>d) Straßenbahn und Bus</t>
  </si>
  <si>
    <t>e) S-Bahn</t>
  </si>
  <si>
    <t>f) Car-Sharing</t>
  </si>
  <si>
    <t>A: Top-Werte: Summe der Ausprägungen viel zu viel, eher zu viel (ohne nicht einschätzbar)</t>
  </si>
  <si>
    <t>30. Wie häufig nutzen Sie die folgenden Mobilitätsangebote in Leipzig?</t>
  </si>
  <si>
    <t>(fast) täglich</t>
  </si>
  <si>
    <t>mehrmals pro Woche</t>
  </si>
  <si>
    <t>mehrmals pro Monat</t>
  </si>
  <si>
    <t>seltener</t>
  </si>
  <si>
    <t>nie</t>
  </si>
  <si>
    <t>unbekannt</t>
  </si>
  <si>
    <t>a) Mobilitätsstationen</t>
  </si>
  <si>
    <t>b) LeipzigMOVE-App</t>
  </si>
  <si>
    <t>c) Car-Sharing</t>
  </si>
  <si>
    <t>d) Bike-Sharing</t>
  </si>
  <si>
    <t>e) Lastenrad-Sharing</t>
  </si>
  <si>
    <t>f) E-Tretroller-Sharing</t>
  </si>
  <si>
    <t>A: Top-Werte: Summe der Ausprägungen (fast) täglich, mehrmals pro Woche (ohne unbekannt)</t>
  </si>
  <si>
    <t>31. Waren Sie im Jahr 2025 Nutzer/-in des Deutschlandtickets (inkl. Deutschland-Semesterticket, als Jobticket oder mit Leipzig-Pass) oder planen Sie es noch zu werden?</t>
  </si>
  <si>
    <t>ja, nur für manche der 12 Monate</t>
  </si>
  <si>
    <t>ja, für alle 12 Monate</t>
  </si>
  <si>
    <t>bisher nicht, aber denke darüber nach</t>
  </si>
  <si>
    <t>32. Für welche Monate im Jahr 2025 haben Sie das Deutschlandticket genutzt bzw. planen Sie es, noch zu nutzen? (Mehrfachnennungen)</t>
  </si>
  <si>
    <t>Basis: alle Befragten; Filter: 'd31 gleich 1'; Gewichtung: Wichtung OT persönlich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</si>
  <si>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</si>
  <si>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</si>
  <si>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</si>
  <si>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</si>
  <si>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</si>
  <si>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</si>
  <si>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</si>
  <si>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</si>
  <si>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</si>
  <si>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</si>
  <si>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</si>
  <si>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</si>
  <si>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33. Wie häufig pro Monat nutzen Sie die Leipziger Innenstadt (innerhalb des 'Rings') für die folgenden Dinge?</t>
  </si>
  <si>
    <t>0mal/gar nicht</t>
  </si>
  <si>
    <t>5 - unter 9</t>
  </si>
  <si>
    <t>10 - unter 14</t>
  </si>
  <si>
    <t>15 - unter 19</t>
  </si>
  <si>
    <t>20 - unter 24</t>
  </si>
  <si>
    <t>[10] 25mal und mehr</t>
  </si>
  <si>
    <t xml:space="preserve">zum normalen/alltäglichen Einkaufen (z.B. Lebensmittel, Drogerie) </t>
  </si>
  <si>
    <t xml:space="preserve">zum Einkaufen in Fachgeschäften  </t>
  </si>
  <si>
    <t>zum Ausgehen (z.B. Essen, Trinken, Feiern)</t>
  </si>
  <si>
    <t>zum Spazieren/Flanieren</t>
  </si>
  <si>
    <t xml:space="preserve">zur Unterhaltung (z.B. Kultur, Kunst, Veranstaltungen)  </t>
  </si>
  <si>
    <t>für körpernahe Dienstleistungen (z.B. Frisör, Kosmetik, Fusspflege etc.)</t>
  </si>
  <si>
    <t>25mal und mehr</t>
  </si>
  <si>
    <t>56. Wie beurteilen Sie Ihren Gesundheitszustand?</t>
  </si>
  <si>
    <t>Ihren aktuellen körperlichen Gesundheitszustand</t>
  </si>
  <si>
    <t>Ihren aktuellen psychischen Gesundheitszustand</t>
  </si>
  <si>
    <t>Ihren aktuellen Gesundheitszustand insgesamt</t>
  </si>
  <si>
    <t>Größe in cm (klassiert)</t>
  </si>
  <si>
    <t>unter 150cm</t>
  </si>
  <si>
    <t>150—159</t>
  </si>
  <si>
    <t>160—169</t>
  </si>
  <si>
    <t>170—179</t>
  </si>
  <si>
    <t>180—189</t>
  </si>
  <si>
    <t>190—199</t>
  </si>
  <si>
    <t>200cm und größer</t>
  </si>
  <si>
    <t>unter 50kg</t>
  </si>
  <si>
    <t>50—59</t>
  </si>
  <si>
    <t>60—69</t>
  </si>
  <si>
    <t>70—79</t>
  </si>
  <si>
    <t>80—89</t>
  </si>
  <si>
    <t>90—99</t>
  </si>
  <si>
    <t>100—109</t>
  </si>
  <si>
    <t>110—119</t>
  </si>
  <si>
    <t>120kg und mehr</t>
  </si>
  <si>
    <t>BMI klassifiziert nach WHO Standard</t>
  </si>
  <si>
    <t>Untergewicht</t>
  </si>
  <si>
    <t>Normalgewicht</t>
  </si>
  <si>
    <t>Übergewicht</t>
  </si>
  <si>
    <t>Adipositas</t>
  </si>
  <si>
    <t>63. Wissen Sie, dass der Besuch der Dauerausstellungen der städtischen Museen in Leipzig (Grassimuseum, Museum der bildenden Künste Leipzig, Stadtgeschichtliches Museum Leipzig, Naturkundemuseum Leipzig) seit Januar 2024 eintrittsfrei ist?</t>
  </si>
  <si>
    <t>64. Haben Sie den kostenfreien Besuch der Dauerausstellungen in den städtischen Museen schon einmal genutzt bzw. werden Sie ihn zukünftig (wieder) nutzen?</t>
  </si>
  <si>
    <t>Ja, habe ich genutzt und werde ich in absehbarer Zeit wieder nutzen.</t>
  </si>
  <si>
    <t>Ja, habe ich genutzt und werde ich nicht wieder nutzen.</t>
  </si>
  <si>
    <t>Nein, habe ich noch nicht genutzt, werde ich aber nutzen.</t>
  </si>
  <si>
    <t>Nein, habe ich noch nicht genutzt, werde ich auch nicht nutzen.</t>
  </si>
  <si>
    <t>65. Haben Sie in den letzten 5 Jahren an einer Sitzung des Stadtrats teilgenommen? (Mehrfachnennungen)</t>
  </si>
  <si>
    <t>ja, vor Ort</t>
  </si>
  <si>
    <t>ja, per Livestream</t>
  </si>
  <si>
    <t xml:space="preserve"> _nein</t>
  </si>
  <si>
    <t xml:space="preserve">66. Haben Sie in den letzten 5 Jahren an einer Sitzung eines Stadtbezirksbeirats oder Ortschaftsrats teilgenommen? </t>
  </si>
  <si>
    <t>67. Wie häufig haben Sie sich in den letzten 12 Monaten aktiv über die Arbeit und Entscheidungen des Leipziger Stadtrats, des Stadtbezirksbeirats oder Ortschaftsrats informiert?</t>
  </si>
  <si>
    <t>mindestens einmal im Monat</t>
  </si>
  <si>
    <t>mehrmals im Jahr</t>
  </si>
  <si>
    <t>einbis zweimal im Jahr</t>
  </si>
  <si>
    <t>A: Top-Werte: Summe der Ausprägungen mindestens einmal im Monat, mehrmals im Jahr</t>
  </si>
  <si>
    <t>68. Auf welchen Wegen haben Sie sich in den letzten 12 Monaten über die Arbeit und Entscheidungen des Leipziger Stadtrats, der Stadtbezirksbeiräte oder Ortschaftsräte informiert? (Mehrfachnennungen)</t>
  </si>
  <si>
    <t>Basis: alle Befragten; Filter: 'd67 ungleich 4'; Gewichtung: Wichtung OT persönlich</t>
  </si>
  <si>
    <t>durch Berichte in lokalen Medien (Zeitung, Radio, Fernsehen)</t>
  </si>
  <si>
    <t>über die Website der Stadt Leipzig</t>
  </si>
  <si>
    <t>über soziale Medien</t>
  </si>
  <si>
    <t>durch Gespräche mit anderen Bürgerinnen und Bürgern</t>
  </si>
  <si>
    <t>durch Informationsveranstaltungen</t>
  </si>
  <si>
    <t>andere Wege</t>
  </si>
  <si>
    <t>Ich habe mich nicht über die Arbeit des Stadtrats informiert.</t>
  </si>
  <si>
    <t>69. Wie stark interessieren Sie sich für Kommunalpolitik?</t>
  </si>
  <si>
    <t>sehr stark</t>
  </si>
  <si>
    <t>stark</t>
  </si>
  <si>
    <t>wenig</t>
  </si>
  <si>
    <t>überhaupt nicht</t>
  </si>
  <si>
    <t>A: Top-Werte: Summe der Ausprägungen sehr stark, stark</t>
  </si>
  <si>
    <t>70. Bitte beurteilen Sie die folgenden Aussagen.</t>
  </si>
  <si>
    <t>trifft völlig zu</t>
  </si>
  <si>
    <t>trifft überwiegend zu</t>
  </si>
  <si>
    <t>trifft überwiegend nicht zu</t>
  </si>
  <si>
    <t>trifft überhaupt nicht zu</t>
  </si>
  <si>
    <t>a) Die Leute in meiner Nachbarschaft sind bereit, sich gegenseitig zu helfen und sich zu unterstützen.</t>
  </si>
  <si>
    <t>b) Den Menschen in meiner Nachbarschaft kann ich vertrauen.</t>
  </si>
  <si>
    <t>c) Ich vertraue den meisten Menschen, denen ich zum ersten Mal begegne.</t>
  </si>
  <si>
    <t>d) Bei Schwierigkeiten habe ich Freundinnen und Freunde, auf deren Hilfe ich zählen kann.</t>
  </si>
  <si>
    <t>A: Top-Werte: Summe der Ausprägungen trifft völlig zu, trifft überwiegend zu (ohne weiß nicht)</t>
  </si>
  <si>
    <t>71. Nun geht es um verschiedene Themen. Geben Sie bitte an, ob Sie persönlich den folgenden Aussagen zustimmen oder nicht zustimmen.</t>
  </si>
  <si>
    <t>stimme voll und ganz zu</t>
  </si>
  <si>
    <t>stimme eher zu</t>
  </si>
  <si>
    <t>stimme eher nicht zu</t>
  </si>
  <si>
    <t>stimme gar nicht zu</t>
  </si>
  <si>
    <t>a) Ich finde es bereichernd, wenn Menschen mit unterschiedlichen religiösen Überzeugungen in meiner Nachbarschaft leben.</t>
  </si>
  <si>
    <t>b) Ich habe Ausländer/-innen bzw. Migrant/-innen gern als Nachbarn.</t>
  </si>
  <si>
    <t>c) Ich finde die sozialen Unterschiede in Leipzig im Großen und Ganzen gerecht.</t>
  </si>
  <si>
    <t>d) Man sollte Gesetze immer befolgen, auch wenn man persönlich anderer Meinung ist.</t>
  </si>
  <si>
    <t>e) Ich befolge im Allgemeinen Regeln, auch wenn niemand zusieht.</t>
  </si>
  <si>
    <t>A: Top-Werte: Summe der Ausprägungen stimme voll und ganz zu, stimme eher zu (ohne weiß nicht)</t>
  </si>
  <si>
    <t>72. Geben Sie bitte an, ob Sie sich mit Sachsen, Leipzig und Ihrer Nachbarschaft verbunden fühlen oder nicht.</t>
  </si>
  <si>
    <t>sehr verbunden</t>
  </si>
  <si>
    <t>ziemlich verbunden</t>
  </si>
  <si>
    <t>nicht sehr verbunden</t>
  </si>
  <si>
    <t>überhaupt nicht verbunden</t>
  </si>
  <si>
    <t xml:space="preserve">a) Sachsen </t>
  </si>
  <si>
    <t>b) Leipzig</t>
  </si>
  <si>
    <t>c) Ihre Nachbarschaft</t>
  </si>
  <si>
    <t>A: Top-Werte: Summe der Ausprägungen sehr verbunden, ziemlich verbunden (ohne weiß nicht)</t>
  </si>
  <si>
    <t>73. Geben Sie bitte an, ob Sie den folgenden Institutionen vertrauen oder nicht vertrauen.</t>
  </si>
  <si>
    <t>vertraue ich voll und ganz</t>
  </si>
  <si>
    <t>vertraue ich eher</t>
  </si>
  <si>
    <t>vertraue ich eher nicht</t>
  </si>
  <si>
    <t>vertraue ich überhaupt nicht</t>
  </si>
  <si>
    <t>a) Stadtrat Leipzig</t>
  </si>
  <si>
    <t>b) Stadtverwaltung Leipzig</t>
  </si>
  <si>
    <t>A: Top-Werte: Summe der Ausprägungen vertraue ich voll und ganz, vertraue ich eher (ohne weiß nicht)</t>
  </si>
  <si>
    <t>74. Finden Sie, dass die Höhe Ihrer Vergütung bzw. Ihrer Bezüge (z.B. Gehalt, Rente, Pension) angemessen ist?</t>
  </si>
  <si>
    <t>trifft voll und ganz zu</t>
  </si>
  <si>
    <t>trifft eher zu</t>
  </si>
  <si>
    <t>trifft eher nicht zu</t>
  </si>
  <si>
    <t>A: Top-Werte: Summe der Ausprägungen trifft voll und ganz zu, trifft eher zu (ohne weiß nicht)</t>
  </si>
  <si>
    <t>75. Wie oft haben Sie in den letzten 12 Monaten anderen Menschen außerhalb Ihrer Familie geholfen?</t>
  </si>
  <si>
    <t>mindestens einmal in der Woche</t>
  </si>
  <si>
    <t>mindestens einmal alle drei Monate</t>
  </si>
  <si>
    <t>mindestens einmal alle sechs Monate</t>
  </si>
  <si>
    <t>A: Top-Werte: Summe der Ausprägungen mindestens einmal in der Woche, mindestens einmal im Monat (ohne weiß nicht)</t>
  </si>
  <si>
    <t>76. Arbeiten Sie in irgendeiner Weise ehrenamtlich?</t>
  </si>
  <si>
    <t>Basis: alle Befragten; kein Filter; Gewichtung: Wichtung OT persönlich; Mean ohne: 'nein, habe kein Interesse'</t>
  </si>
  <si>
    <t>nein, hätte aber Interesse</t>
  </si>
  <si>
    <t>nein, habe kein Interesse</t>
  </si>
  <si>
    <t>77. Haben Sie in den letzten 12 Monaten für soziale oder gemeinnützige Zwecke gespendet?</t>
  </si>
  <si>
    <t>78. Sind Sie Mitglied in einem Verein oder einer gemeinnützigen Organisation?</t>
  </si>
  <si>
    <t>79. Haben Sie schon einmal von Beteiligungsangeboten der Stadt Leipzig gehört (z.B. Informationsveranstaltungen, Bürgerwerkstatt, (Online-)Umfragen, Sprechstunden)?</t>
  </si>
  <si>
    <t xml:space="preserve"> Wie oft haben Sie in den letzten zwei Jahren Beteiligungsangebote der Stadtverwaltung 
genutzt (z.B. Informationsveranstaltungen, Bürgerwerkstatt, (Online-)Umfragen, Sprechstunden)? (klassiert)</t>
  </si>
  <si>
    <t>Basis: alle Befragten; Filter: 'd79 gleich 1'; Gewichtung: Wichtung OT persönlich; Mean ohne: -99</t>
  </si>
  <si>
    <t>gar nicht</t>
  </si>
  <si>
    <t>5—9</t>
  </si>
  <si>
    <t>10mal und öfter</t>
  </si>
  <si>
    <t>Wurde in den letzten fünf Jahren in Ihrer Nachbarschaft eine Gemeinschaftsunterkunft für Geflüchtete eingerichtet?</t>
  </si>
  <si>
    <t>82. Wie war bzw. ist Ihre persönliche Meinung zu dieser Unterkunft?</t>
  </si>
  <si>
    <t>sehr positiv</t>
  </si>
  <si>
    <t>positiv</t>
  </si>
  <si>
    <t>neutral</t>
  </si>
  <si>
    <t>negativ</t>
  </si>
  <si>
    <t>sehr negativ</t>
  </si>
  <si>
    <t>als Sie zum ersten Mal davon erfahren haben?</t>
  </si>
  <si>
    <t>zum aktuellen Zeitpunkt (bzw. als sie zuletzt geöffnet war)?</t>
  </si>
  <si>
    <t>Basis: alle Befragten; Filter: 'd81 gleich 1'; Gewichtung: Wichtung OT persönlich; Mean ohne: 'weiß nicht'</t>
  </si>
  <si>
    <t>A: Top-Werte: Summe der Ausprägungen sehr positiv, positiv (ohne weiß nicht)</t>
  </si>
  <si>
    <t>83. Wie sehr fühlen Sie sich durch die Gemeinschaftsunterkunft aktuell (bzw. als sie zuletzt geöffnet war) in Ihrem Alltag beeinträchtigt?</t>
  </si>
  <si>
    <t>eher nicht</t>
  </si>
  <si>
    <t>etwas</t>
  </si>
  <si>
    <t>sehr</t>
  </si>
  <si>
    <t>A: Top-Werte: Summe der Ausprägungen gar nicht, eher nicht (ohne weiß nicht)</t>
  </si>
  <si>
    <t>Verfügen Sie oder eine Person Ihres Haushalts über einen gültigen Schwerbehindertenausweis? (Mehrfachnennungen)</t>
  </si>
  <si>
    <t>ja, ich selbst</t>
  </si>
  <si>
    <t>ja, eine andere Person im Haushalt</t>
  </si>
  <si>
    <t>_nein</t>
  </si>
  <si>
    <t>Haben Sie oder eine Person Ihres Haushalts eine dauerhafte Beeinträchtigung des Körpers, des Sehens, der Psyche oder des Gehirns? (Mehrfachnennungen)</t>
  </si>
  <si>
    <t>Entfernung zum Arbeits-/Ausbildungsstelle in KM (klassiert)</t>
  </si>
  <si>
    <t>Basis: alle Befragten; Filter: 'erwerb_01 gleich 1'; Gewichtung: Wichtung OT persönlich; Mean, Median, SD ohne: 0</t>
  </si>
  <si>
    <t>0—4</t>
  </si>
  <si>
    <t>15—24</t>
  </si>
  <si>
    <t>25—49</t>
  </si>
  <si>
    <t>50KM und mehr</t>
  </si>
  <si>
    <t>SD</t>
  </si>
  <si>
    <t>vertragl. Wochenarbeitszeit befragte Person (klassiert)</t>
  </si>
  <si>
    <t>Basis: alle Befragten; Filter: 'erwerb_01 gleich 1'; Gewichtung: Wichtung OT persönlich; Mean, Median ohne: -99</t>
  </si>
  <si>
    <t>keine festgelegte Arbeitszeit</t>
  </si>
  <si>
    <t>5 - unter 10h</t>
  </si>
  <si>
    <t>10 - unter 20h</t>
  </si>
  <si>
    <t>20 - unter 30h</t>
  </si>
  <si>
    <t>30 - unter 35h</t>
  </si>
  <si>
    <t>35 - unter 40h</t>
  </si>
  <si>
    <t>40h</t>
  </si>
  <si>
    <t>über 40h</t>
  </si>
  <si>
    <t>vertragl. Wochenarbeitszeit Partner/-in (klassiert)</t>
  </si>
  <si>
    <t>Basis: alle Befragten; kein Filter; Gewichtung: Wichtung OT persönlich; Mean, Median ohne: -99</t>
  </si>
  <si>
    <t>19. Haben Sie vor oder sind Sie gezwungen, in den nächsten zwei Jahren aus Ihrer jetzigen Wohnung auszuziehen?</t>
  </si>
  <si>
    <t>möglicherweise</t>
  </si>
  <si>
    <t>34. Wie alt sind Sie? Bitte geben Sie Ihr Alter in Jahren an.</t>
  </si>
  <si>
    <t>Geschlecht</t>
  </si>
  <si>
    <t>männlich</t>
  </si>
  <si>
    <t>weiblich</t>
  </si>
  <si>
    <t>divers</t>
  </si>
  <si>
    <t>ohne Angabe</t>
  </si>
  <si>
    <t>Partnerschaft</t>
  </si>
  <si>
    <t>ja, in einem gemeinsamen Haushalt</t>
  </si>
  <si>
    <t>ja, in getrennten Haushalten</t>
  </si>
  <si>
    <t>nein, lebe in keiner Partnerschaft</t>
  </si>
  <si>
    <t>Sie selbst</t>
  </si>
  <si>
    <t>in Ostdeutschland (einschl. Ost-Berlin)</t>
  </si>
  <si>
    <t>in Westdeutschland (einschl. West-Berlin)</t>
  </si>
  <si>
    <t>im Ausland</t>
  </si>
  <si>
    <t>Ihre Mutter</t>
  </si>
  <si>
    <t>Ihr Vater</t>
  </si>
  <si>
    <t>Staatsangehörigkeit</t>
  </si>
  <si>
    <t>Deutsch</t>
  </si>
  <si>
    <t>Deutsch und weitere</t>
  </si>
  <si>
    <t>nicht deutsch</t>
  </si>
  <si>
    <t>Art des Haushaltes</t>
  </si>
  <si>
    <t>im eigenen Haushalt.</t>
  </si>
  <si>
    <t>im Haushalt meiner Eltern, Kinder, Schwiegereltern, Großeltern.</t>
  </si>
  <si>
    <t>in einer Wohngemeinschaft (WG).</t>
  </si>
  <si>
    <t>woanders (z.B. Heim).</t>
  </si>
  <si>
    <t>Stellung im Erwerbsleben (Hautpstatus)</t>
  </si>
  <si>
    <t>erwerbstätig</t>
  </si>
  <si>
    <t>arbeitslos</t>
  </si>
  <si>
    <t>Rentner</t>
  </si>
  <si>
    <t>Stud.,Schüler</t>
  </si>
  <si>
    <t>anderes</t>
  </si>
  <si>
    <t>schulischer Abschluss</t>
  </si>
  <si>
    <t>allgemeine Hochschulreife/Abitur</t>
  </si>
  <si>
    <t>Fachhochschulreife/Fachabitur</t>
  </si>
  <si>
    <t>10. Klasse (Realschulabschluss)</t>
  </si>
  <si>
    <t>8. oder 9. Klasse (Hauptschulabschluss)</t>
  </si>
  <si>
    <t>(noch) keinen</t>
  </si>
  <si>
    <t>Sonstigen</t>
  </si>
  <si>
    <t>höchster Berufsabschluss</t>
  </si>
  <si>
    <t>Abschluss an einer Universität</t>
  </si>
  <si>
    <t>Abschluss an einer Fachhochschule</t>
  </si>
  <si>
    <t>Meister-/Technikerausbildung oder Fachschulabschluss</t>
  </si>
  <si>
    <t>abgeschlossene Berufsausbildung</t>
  </si>
  <si>
    <t>noch Studierende/-r</t>
  </si>
  <si>
    <t>noch Auszubildende/-r</t>
  </si>
  <si>
    <t>ohne abgeschlossene Berufsausbildung</t>
  </si>
  <si>
    <t>berufliche Stellung</t>
  </si>
  <si>
    <t>Basis: alle Befragten; Filter: 'erwerb_01 gleich 1'; Gewichtung: Wichtung OT persönlich</t>
  </si>
  <si>
    <t>Selbstständige/-r ohne Mitarbeiter/-innen</t>
  </si>
  <si>
    <t>Selbstständige/-r mit Mitarbeiter/-innen</t>
  </si>
  <si>
    <t>mithelfende/-r Familienangehörige/-r</t>
  </si>
  <si>
    <t>leitende/-r Angestellte/-r, Beamtin/Beamter höherer Dienst</t>
  </si>
  <si>
    <t>mittlere/-r Angestellte/-r, Beamtin/Beamter gehobener/mittlerer Dienst</t>
  </si>
  <si>
    <t>einfache/-r Angestellte/-r, Beamtin/Beamter einfacher Dienst</t>
  </si>
  <si>
    <t>Vorarbeiter/-in, Polier/-in, Facharbeiter/-in im erlernten Beruf</t>
  </si>
  <si>
    <t>ungelernte/-r / angelernte/-r, berufsfremd tätige/-r Arbeiter/-in</t>
  </si>
  <si>
    <t>Auszubildende/-r</t>
  </si>
  <si>
    <t>etwas anderes (z.B. Wehrbzw. Bundesfreiwilligendienst)</t>
  </si>
  <si>
    <t>Welche der folgenden Angaben trifft für Sie zu? (Mehrfachnennungen)</t>
  </si>
  <si>
    <t xml:space="preserve"> - Erwerbstätige/-r (auch in Ausbildung, geringfügig oder öffentlich gefördert beschäftigt, in einer Umschulung, Altersteil-, Elternzeit)</t>
  </si>
  <si>
    <t xml:space="preserve"> - Arbeitslose/-r, Arbeitssuchende/-r</t>
  </si>
  <si>
    <t xml:space="preserve"> - Rentner/-in oder Pensionär/-in (Alters- und Erwerbsunfähigkeitsrente)</t>
  </si>
  <si>
    <t xml:space="preserve"> - Student/-in oder Schüler/-in</t>
  </si>
  <si>
    <t xml:space="preserve"> - etwas anderes (z.B. Hausfrau/Hausmann)</t>
  </si>
  <si>
    <t>6. Seit wann haben Sie ununterbrochen Ihren Hauptwohnsitz in Leipzig oder in einem der seit 1990 eingemeindeten Ortsteile? Bitte geben Sie das Jahr an.</t>
  </si>
  <si>
    <t>Wohndauer in Leipzig</t>
  </si>
  <si>
    <t>bis 5 Jahre</t>
  </si>
  <si>
    <t>6 bis 10 Jahre</t>
  </si>
  <si>
    <t>11 Jahre und länger</t>
  </si>
  <si>
    <t>Personen im HH</t>
  </si>
  <si>
    <t>1 Person</t>
  </si>
  <si>
    <t>2 Personen</t>
  </si>
  <si>
    <t>3 Personen</t>
  </si>
  <si>
    <t>4 Personen</t>
  </si>
  <si>
    <t>5 Person</t>
  </si>
  <si>
    <t>6 Personen</t>
  </si>
  <si>
    <t>7 Personen und mehr</t>
  </si>
  <si>
    <t>Wie viele leibliche Kinder haben Sie?</t>
  </si>
  <si>
    <t>keine Kinder</t>
  </si>
  <si>
    <t>6</t>
  </si>
  <si>
    <t>7</t>
  </si>
  <si>
    <t>8</t>
  </si>
  <si>
    <t>42. Wenn Sie leibliche Kinder haben, geben Sie bitte das Geburtsjahr des ersten (ältesten) Kindes an.</t>
  </si>
  <si>
    <t>Basis: alle Befragten; Filter: 'kinder_leibl_anz nicht leer'; Gewichtung: Wichtung OT persönlich</t>
  </si>
  <si>
    <t>persönliches Nettoeinkommen</t>
  </si>
  <si>
    <t>unter 800€</t>
  </si>
  <si>
    <t>unter 1400€</t>
  </si>
  <si>
    <t>unter 2000€</t>
  </si>
  <si>
    <t>ab 2000€</t>
  </si>
  <si>
    <t>kein eigenes Einkommen</t>
  </si>
  <si>
    <t>unter 400 €</t>
  </si>
  <si>
    <t>400 bis unter 500 €</t>
  </si>
  <si>
    <t>500 bis unter 600 €</t>
  </si>
  <si>
    <t>600 bis unter 800 €</t>
  </si>
  <si>
    <t>800 bis unter 1.000 €</t>
  </si>
  <si>
    <t>1.000 bis unter 1.200 €</t>
  </si>
  <si>
    <t>1.200 bis unter 1.400 €</t>
  </si>
  <si>
    <t>1.400 bis unter 1.600 €</t>
  </si>
  <si>
    <t>1.600 bis unter 1.800 €</t>
  </si>
  <si>
    <t>1.800 bis unter 2.000 €</t>
  </si>
  <si>
    <t>2.000 bis unter 2.200 €</t>
  </si>
  <si>
    <t>2.200 bis unter 2.400 €</t>
  </si>
  <si>
    <t>2.400 bis unter 2.600 €</t>
  </si>
  <si>
    <t>2.600 bis unter 2.800 €</t>
  </si>
  <si>
    <t>2.800 bis unter 3.000 €</t>
  </si>
  <si>
    <t>3.000 bis unter 3.400 €</t>
  </si>
  <si>
    <t>3.400 bis unter 3.800 €</t>
  </si>
  <si>
    <t>3.800 bis unter 4.200 €</t>
  </si>
  <si>
    <t>4.200 bis unter 4.600 €</t>
  </si>
  <si>
    <t>4.600 bis unter 4.800 €</t>
  </si>
  <si>
    <t>4.800 bis unter 5.000 €</t>
  </si>
  <si>
    <t>5.000 bis unter 5.500 €</t>
  </si>
  <si>
    <t>5.500 € und mehr</t>
  </si>
  <si>
    <t>Haushalts-Nettoeinkommen</t>
  </si>
  <si>
    <t>Basis: alle Befragten; kein Filter; Gewichtung: Wichtung OT Haushalt</t>
  </si>
  <si>
    <t>unter 1100€</t>
  </si>
  <si>
    <t>unter 2300€</t>
  </si>
  <si>
    <t>unter 3200€</t>
  </si>
  <si>
    <t>ab 3200€</t>
  </si>
  <si>
    <t>Netto-Haushaltseinkommen</t>
  </si>
  <si>
    <t>unter 700 €</t>
  </si>
  <si>
    <t>700 bis unter 900 €</t>
  </si>
  <si>
    <t>900 bis unter 1.100 €</t>
  </si>
  <si>
    <t>1.100 bis unter 1.300 €</t>
  </si>
  <si>
    <t>1.300 bis unter 1.500 €</t>
  </si>
  <si>
    <t>1.500 bis unter 1.700 €</t>
  </si>
  <si>
    <t>1.700 bis unter 1.900 €</t>
  </si>
  <si>
    <t>1.900 bis unter 2.100 €</t>
  </si>
  <si>
    <t>2.100 bis unter 2.300 €</t>
  </si>
  <si>
    <t>2.300 bis unter 2.500 €</t>
  </si>
  <si>
    <t>2.500 bis unter 2.700 €</t>
  </si>
  <si>
    <t>2.700 bis unter 2.900 €</t>
  </si>
  <si>
    <t>2.900 bis unter 3.200 €</t>
  </si>
  <si>
    <t>3.200 bis unter 3.600 €</t>
  </si>
  <si>
    <t>3.600 bis unter 4.000 €</t>
  </si>
  <si>
    <t>4.000 bis unter 4.400 €</t>
  </si>
  <si>
    <t>4.400 bis unter 4.800 €</t>
  </si>
  <si>
    <t>4.800 bis unter 5.200 €</t>
  </si>
  <si>
    <t>5.200 bis unter 5.600 €</t>
  </si>
  <si>
    <t>5.600 bis unter 6.000 €</t>
  </si>
  <si>
    <t>6.000 bis unter 7.000 €</t>
  </si>
  <si>
    <t>7.000 bis unter 8.000 €</t>
  </si>
  <si>
    <t>8.000 bis unter 9.000 €</t>
  </si>
  <si>
    <t>9.000 € und mehr</t>
  </si>
  <si>
    <t>Nettäquvivalenzeinkommen spitz</t>
  </si>
  <si>
    <t>Gesamt</t>
  </si>
  <si>
    <t xml:space="preserve">Ergebnisse der Kommunalen Bürgerumfrage 2025 </t>
  </si>
  <si>
    <t>Kontakt</t>
  </si>
  <si>
    <t>Amt für Statistik und Wahlen, Abteilung Stadtforschung</t>
  </si>
  <si>
    <t>Webseite: www.leipzig.de/buergerumfrage</t>
  </si>
  <si>
    <t>E-Mial: befragung@leipzig.de</t>
  </si>
  <si>
    <t>Tabellenband Ortsteile (Personengewichtung)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</si>
</sst>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[$ Monate]"/>
    <numFmt numFmtId="165" formatCode="#,##0.00[$ Minuten]"/>
    <numFmt numFmtId="166" formatCode="0.0%"/>
    <numFmt numFmtId="167" formatCode="#,##0.00[$  mal pro Monat]"/>
    <numFmt numFmtId="168" formatCode="#,##0.00[$ cm]"/>
    <numFmt numFmtId="169" formatCode="#,##0.00[$ kg]"/>
    <numFmt numFmtId="170" formatCode="#,##0[$ km]"/>
    <numFmt numFmtId="171" formatCode="#,##0.0[$ Stunden]"/>
    <numFmt numFmtId="172" formatCode="#,##0[$  Euro]"/>
  </numFmts>
  <fonts count="6" x14ac:knownFonts="1">
    <font>
      <sz val="10"/>
      <color theme="1"/>
      <name val="Leipzig Sans"/>
      <family val="2"/>
      <scheme val="minor"/>
    </font>
    <font>
      <b/>
      <sz val="10"/>
      <color rgb="FF000000"/>
      <name val="Leipzig Sans"/>
      <family val="2"/>
    </font>
    <font>
      <i/>
      <sz val="10"/>
      <color rgb="FF000000"/>
      <name val="Leipzig Sans"/>
      <family val="2"/>
    </font>
    <font>
      <u/>
      <sz val="10"/>
      <color theme="10"/>
      <name val="Leipzig Sans"/>
      <family val="2"/>
    </font>
    <font>
      <b/>
      <sz val="36"/>
      <color rgb="FF000000"/>
      <name val="Leipzig Sans"/>
      <family val="2"/>
      <scheme val="minor"/>
    </font>
    <font>
      <b/>
      <sz val="11"/>
      <color rgb="FF000000"/>
      <name val="Leipzig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2" fillId="0" borderId="0" xfId="0" applyFont="1"/>
    <xf numFmtId="0" fontId="3" fillId="0" borderId="0" xfId="0" applyFont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3" xfId="0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4" fontId="1" fillId="2" borderId="1" xfId="0" applyNumberFormat="1" applyFont="1" applyFill="1" applyBorder="1"/>
    <xf numFmtId="164" fontId="0" fillId="0" borderId="1" xfId="0" applyNumberFormat="1" applyBorder="1"/>
    <xf numFmtId="16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5" fontId="1" fillId="2" borderId="1" xfId="0" applyNumberFormat="1" applyFont="1" applyFill="1" applyBorder="1"/>
    <xf numFmtId="165" fontId="0" fillId="0" borderId="1" xfId="0" applyNumberFormat="1" applyBorder="1"/>
    <xf numFmtId="165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166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7" fontId="1" fillId="2" borderId="1" xfId="0" applyNumberFormat="1" applyFont="1" applyFill="1" applyBorder="1"/>
    <xf numFmtId="167" fontId="0" fillId="0" borderId="1" xfId="0" applyNumberFormat="1" applyBorder="1"/>
    <xf numFmtId="167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8" fontId="1" fillId="2" borderId="1" xfId="0" applyNumberFormat="1" applyFont="1" applyFill="1" applyBorder="1"/>
    <xf numFmtId="168" fontId="0" fillId="0" borderId="1" xfId="0" applyNumberFormat="1" applyBorder="1"/>
    <xf numFmtId="168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69" fontId="1" fillId="2" borderId="1" xfId="0" applyNumberFormat="1" applyFont="1" applyFill="1" applyBorder="1"/>
    <xf numFmtId="169" fontId="0" fillId="0" borderId="1" xfId="0" applyNumberFormat="1" applyBorder="1"/>
    <xf numFmtId="16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0" fillId="0" borderId="3" xfId="0" applyNumberFormat="1" applyBorder="1"/>
    <xf numFmtId="3" fontId="0" fillId="0" borderId="3" xfId="0" applyNumberFormat="1" applyBorder="1"/>
    <xf numFmtId="4" fontId="0" fillId="0" borderId="3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0" fontId="1" fillId="2" borderId="1" xfId="0" applyNumberFormat="1" applyFont="1" applyFill="1" applyBorder="1"/>
    <xf numFmtId="170" fontId="0" fillId="0" borderId="1" xfId="0" applyNumberFormat="1" applyBorder="1"/>
    <xf numFmtId="170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1" fontId="1" fillId="2" borderId="1" xfId="0" applyNumberFormat="1" applyFont="1" applyFill="1" applyBorder="1"/>
    <xf numFmtId="171" fontId="0" fillId="0" borderId="1" xfId="0" applyNumberFormat="1" applyBorder="1"/>
    <xf numFmtId="171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1" fontId="1" fillId="2" borderId="1" xfId="0" applyNumberFormat="1" applyFont="1" applyFill="1" applyBorder="1"/>
    <xf numFmtId="171" fontId="0" fillId="0" borderId="1" xfId="0" applyNumberFormat="1" applyBorder="1"/>
    <xf numFmtId="171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2" fontId="1" fillId="2" borderId="1" xfId="0" applyNumberFormat="1" applyFont="1" applyFill="1" applyBorder="1"/>
    <xf numFmtId="172" fontId="0" fillId="0" borderId="1" xfId="0" applyNumberFormat="1" applyBorder="1"/>
    <xf numFmtId="172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172" fontId="1" fillId="2" borderId="1" xfId="0" applyNumberFormat="1" applyFont="1" applyFill="1" applyBorder="1"/>
    <xf numFmtId="172" fontId="0" fillId="0" borderId="1" xfId="0" applyNumberFormat="1" applyBorder="1"/>
    <xf numFmtId="172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2" xfId="0" applyNumberFormat="1" applyBorder="1"/>
    <xf numFmtId="9" fontId="1" fillId="2" borderId="1" xfId="0" applyNumberFormat="1" applyFont="1" applyFill="1" applyBorder="1"/>
    <xf numFmtId="9" fontId="0" fillId="0" borderId="1" xfId="0" applyNumberFormat="1" applyBorder="1"/>
    <xf numFmtId="9" fontId="0" fillId="0" borderId="2" xfId="0" applyNumberFormat="1" applyBorder="1"/>
    <xf numFmtId="3" fontId="1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0" fontId="0" fillId="3" borderId="0" xfId="0" applyFill="1"/>
    <xf numFmtId="0" fontId="4" fillId="3" borderId="0" xfId="0" applyFont="1" applyFill="1"/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617576</xdr:colOff>
      <xdr:row>11</xdr:row>
      <xdr:rowOff>57150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F2A3B86-5488-4320-BC0C-1A6E1C32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65576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ase R">
      <a:dk1>
        <a:sysClr val="windowText" lastClr="000000"/>
      </a:dk1>
      <a:lt1>
        <a:sysClr val="window" lastClr="FFFFFF"/>
      </a:lt1>
      <a:dk2>
        <a:srgbClr val="00008B"/>
      </a:dk2>
      <a:lt2>
        <a:srgbClr val="D3D3D3"/>
      </a:lt2>
      <a:accent1>
        <a:srgbClr val="DF536B"/>
      </a:accent1>
      <a:accent2>
        <a:srgbClr val="61D04F"/>
      </a:accent2>
      <a:accent3>
        <a:srgbClr val="2297E6"/>
      </a:accent3>
      <a:accent4>
        <a:srgbClr val="28E2E5"/>
      </a:accent4>
      <a:accent5>
        <a:srgbClr val="CD0BBC"/>
      </a:accent5>
      <a:accent6>
        <a:srgbClr val="F5C710"/>
      </a:accent6>
      <a:hlink>
        <a:srgbClr val="000000"/>
      </a:hlink>
      <a:folHlink>
        <a:srgbClr val="000000"/>
      </a:folHlink>
    </a:clrScheme>
    <a:fontScheme name="Office">
      <a:majorFont>
        <a:latin typeface="Leipzig Sans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Leipzig Sans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27EE-25AF-43FD-A012-DD41D3D72ADD}">
  <dimension ref="A1:F23"/>
  <sheetViews>
    <sheetView tabSelected="1" workbookViewId="0">
      <selection activeCell="J21" sqref="J21"/>
    </sheetView>
  </sheetViews>
  <sheetFormatPr baseColWidth="10" defaultColWidth="8.88671875" defaultRowHeight="12.75" x14ac:dyDescent="0.2"/>
  <cols>
    <col min="1" max="16384" width="8.88671875" style="954"/>
  </cols>
  <sheetData>
    <row r="1" spans="1:6" x14ac:dyDescent="0.2">
      <c r="A1"/>
    </row>
    <row r="2" spans="1:6" x14ac:dyDescent="0.2">
      <c r="A2"/>
    </row>
    <row r="14" spans="1:6" ht="46.5" x14ac:dyDescent="0.65">
      <c r="C14" s="955" t="s">
        <v>593</v>
      </c>
    </row>
    <row r="15" spans="1:6" ht="46.5" x14ac:dyDescent="0.65">
      <c r="F15" s="955" t="s">
        <v>598</v>
      </c>
    </row>
    <row r="20" spans="3:3" ht="15" x14ac:dyDescent="0.25">
      <c r="C20" s="956" t="s">
        <v>594</v>
      </c>
    </row>
    <row r="21" spans="3:3" x14ac:dyDescent="0.2">
      <c r="C21" s="954" t="s">
        <v>595</v>
      </c>
    </row>
    <row r="22" spans="3:3" x14ac:dyDescent="0.2">
      <c r="C22" s="954" t="s">
        <v>596</v>
      </c>
    </row>
    <row r="23" spans="3:3" x14ac:dyDescent="0.2">
      <c r="C23" s="954" t="s">
        <v>597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113</v>
      </c>
    </row>
    <row r="4" spans="1:8" x14ac:dyDescent="0.2">
      <c r="A4" t="s">
        <v>3</v>
      </c>
    </row>
    <row r="5" spans="1:8" ht="38.25" x14ac:dyDescent="0.2">
      <c r="A5" s="4" t="s">
        <v>4</v>
      </c>
      <c r="B5" s="4" t="s">
        <v>5</v>
      </c>
      <c r="C5" s="4" t="s">
        <v>114</v>
      </c>
      <c r="D5" s="4" t="s">
        <v>115</v>
      </c>
      <c r="E5" s="4" t="s">
        <v>116</v>
      </c>
      <c r="F5" s="4" t="s">
        <v>117</v>
      </c>
      <c r="G5" s="4" t="s">
        <v>118</v>
      </c>
      <c r="H5" s="4" t="s">
        <v>12</v>
      </c>
    </row>
    <row r="6" spans="1:8" x14ac:dyDescent="0.2">
      <c r="A6" s="5" t="s">
        <v>13</v>
      </c>
      <c r="B6" s="66" t="s">
        <v>1</v>
      </c>
      <c r="C6" s="63" t="s">
        <v>1</v>
      </c>
      <c r="D6" s="63" t="s">
        <v>1</v>
      </c>
      <c r="E6" s="63" t="s">
        <v>1</v>
      </c>
      <c r="F6" s="63" t="s">
        <v>1</v>
      </c>
      <c r="G6" s="63" t="s">
        <v>1</v>
      </c>
      <c r="H6" s="63" t="s">
        <v>1</v>
      </c>
    </row>
    <row r="7" spans="1:8" x14ac:dyDescent="0.2">
      <c r="A7" s="2" t="s">
        <v>13</v>
      </c>
      <c r="B7" s="67">
        <v>7324</v>
      </c>
      <c r="C7" s="64">
        <v>0.83248591423034701</v>
      </c>
      <c r="D7" s="64">
        <v>4.1382312774658203E-2</v>
      </c>
      <c r="E7" s="64">
        <v>9.7074814140796703E-2</v>
      </c>
      <c r="F7" s="64">
        <v>1.0109137743711499E-2</v>
      </c>
      <c r="G7" s="64">
        <v>1.89478453248739E-2</v>
      </c>
      <c r="H7" s="64">
        <v>0.86154287643719996</v>
      </c>
    </row>
    <row r="8" spans="1:8" x14ac:dyDescent="0.2">
      <c r="A8" s="5" t="s">
        <v>14</v>
      </c>
      <c r="B8" s="66" t="s">
        <v>1</v>
      </c>
      <c r="C8" s="63" t="s">
        <v>1</v>
      </c>
      <c r="D8" s="63" t="s">
        <v>1</v>
      </c>
      <c r="E8" s="63" t="s">
        <v>1</v>
      </c>
      <c r="F8" s="63" t="s">
        <v>1</v>
      </c>
      <c r="G8" s="63" t="s">
        <v>1</v>
      </c>
      <c r="H8" s="63" t="s">
        <v>1</v>
      </c>
    </row>
    <row r="9" spans="1:8" x14ac:dyDescent="0.2">
      <c r="A9" s="2" t="s">
        <v>15</v>
      </c>
      <c r="B9" s="67">
        <v>106</v>
      </c>
      <c r="C9" s="64">
        <v>0.97467017173767101</v>
      </c>
      <c r="D9" s="64">
        <v>1.6591414809227E-2</v>
      </c>
      <c r="E9" s="64">
        <v>8.7384143844246899E-3</v>
      </c>
      <c r="F9" s="64">
        <v>0</v>
      </c>
      <c r="G9" s="64">
        <v>0</v>
      </c>
      <c r="H9" s="64">
        <v>0.97467017082993901</v>
      </c>
    </row>
    <row r="10" spans="1:8" x14ac:dyDescent="0.2">
      <c r="A10" s="2" t="s">
        <v>16</v>
      </c>
      <c r="B10" s="67">
        <v>107</v>
      </c>
      <c r="C10" s="64">
        <v>0.84780085086822499</v>
      </c>
      <c r="D10" s="64">
        <v>0.12586960196495101</v>
      </c>
      <c r="E10" s="64">
        <v>1.0089518502354599E-2</v>
      </c>
      <c r="F10" s="64">
        <v>9.5198210328817402E-3</v>
      </c>
      <c r="G10" s="64">
        <v>6.7202020436525301E-3</v>
      </c>
      <c r="H10" s="64">
        <v>0.86404087877296398</v>
      </c>
    </row>
    <row r="11" spans="1:8" x14ac:dyDescent="0.2">
      <c r="A11" s="2" t="s">
        <v>17</v>
      </c>
      <c r="B11" s="67">
        <v>126</v>
      </c>
      <c r="C11" s="64">
        <v>0.88528937101364102</v>
      </c>
      <c r="D11" s="64">
        <v>6.1516113579273203E-2</v>
      </c>
      <c r="E11" s="64">
        <v>1.23576959595084E-2</v>
      </c>
      <c r="F11" s="64">
        <v>0</v>
      </c>
      <c r="G11" s="64">
        <v>4.0836818516254397E-2</v>
      </c>
      <c r="H11" s="64">
        <v>0.92612619039241795</v>
      </c>
    </row>
    <row r="12" spans="1:8" x14ac:dyDescent="0.2">
      <c r="A12" s="2" t="s">
        <v>18</v>
      </c>
      <c r="B12" s="67">
        <v>111</v>
      </c>
      <c r="C12" s="64">
        <v>0.89605677127838101</v>
      </c>
      <c r="D12" s="64">
        <v>7.8385502099990803E-2</v>
      </c>
      <c r="E12" s="64">
        <v>1.61502547562122E-2</v>
      </c>
      <c r="F12" s="64">
        <v>0</v>
      </c>
      <c r="G12" s="64">
        <v>9.4074681401252695E-3</v>
      </c>
      <c r="H12" s="64">
        <v>0.90546424279162396</v>
      </c>
    </row>
    <row r="13" spans="1:8" x14ac:dyDescent="0.2">
      <c r="A13" s="2" t="s">
        <v>19</v>
      </c>
      <c r="B13" s="67">
        <v>109</v>
      </c>
      <c r="C13" s="64">
        <v>0.91702306270599399</v>
      </c>
      <c r="D13" s="64">
        <v>7.0282638072967502E-2</v>
      </c>
      <c r="E13" s="64">
        <v>1.26943038776517E-2</v>
      </c>
      <c r="F13" s="64">
        <v>0</v>
      </c>
      <c r="G13" s="64">
        <v>0</v>
      </c>
      <c r="H13" s="64">
        <v>0.91702305843577203</v>
      </c>
    </row>
    <row r="14" spans="1:8" x14ac:dyDescent="0.2">
      <c r="A14" s="2" t="s">
        <v>20</v>
      </c>
      <c r="B14" s="67">
        <v>98</v>
      </c>
      <c r="C14" s="64">
        <v>0.863259077072144</v>
      </c>
      <c r="D14" s="64">
        <v>0.109534598886967</v>
      </c>
      <c r="E14" s="64">
        <v>7.5573995709419303E-3</v>
      </c>
      <c r="F14" s="64">
        <v>1.9648898392915701E-2</v>
      </c>
      <c r="G14" s="64">
        <v>0</v>
      </c>
      <c r="H14" s="64">
        <v>0.88290799848867996</v>
      </c>
    </row>
    <row r="15" spans="1:8" x14ac:dyDescent="0.2">
      <c r="A15" s="2" t="s">
        <v>21</v>
      </c>
      <c r="B15" s="67">
        <v>95</v>
      </c>
      <c r="C15" s="64">
        <v>0.88220685720443703</v>
      </c>
      <c r="D15" s="64">
        <v>0.110973119735718</v>
      </c>
      <c r="E15" s="64">
        <v>6.8200328387319998E-3</v>
      </c>
      <c r="F15" s="64">
        <v>0</v>
      </c>
      <c r="G15" s="64">
        <v>0</v>
      </c>
      <c r="H15" s="64">
        <v>0.88220684857743603</v>
      </c>
    </row>
    <row r="16" spans="1:8" x14ac:dyDescent="0.2">
      <c r="A16" s="2" t="s">
        <v>22</v>
      </c>
      <c r="B16" s="67">
        <v>106</v>
      </c>
      <c r="C16" s="64">
        <v>0.85865890979766801</v>
      </c>
      <c r="D16" s="64">
        <v>7.6236583292484297E-2</v>
      </c>
      <c r="E16" s="64">
        <v>3.38325425982475E-2</v>
      </c>
      <c r="F16" s="64">
        <v>4.50760358944535E-3</v>
      </c>
      <c r="G16" s="64">
        <v>2.6764348149299601E-2</v>
      </c>
      <c r="H16" s="64">
        <v>0.88993087272538496</v>
      </c>
    </row>
    <row r="17" spans="1:8" x14ac:dyDescent="0.2">
      <c r="A17" s="2" t="s">
        <v>23</v>
      </c>
      <c r="B17" s="67">
        <v>82</v>
      </c>
      <c r="C17" s="64">
        <v>0.82477998733520497</v>
      </c>
      <c r="D17" s="64">
        <v>5.7238355278968797E-2</v>
      </c>
      <c r="E17" s="64">
        <v>9.2946074903011294E-2</v>
      </c>
      <c r="F17" s="64">
        <v>1.7446683719754202E-2</v>
      </c>
      <c r="G17" s="64">
        <v>7.5888927094638304E-3</v>
      </c>
      <c r="H17" s="64">
        <v>0.84981556890886401</v>
      </c>
    </row>
    <row r="18" spans="1:8" x14ac:dyDescent="0.2">
      <c r="A18" s="2" t="s">
        <v>24</v>
      </c>
      <c r="B18" s="67">
        <v>79</v>
      </c>
      <c r="C18" s="64">
        <v>0.77532452344894398</v>
      </c>
      <c r="D18" s="64">
        <v>1.9172519445419301E-2</v>
      </c>
      <c r="E18" s="64">
        <v>0.19212810695171401</v>
      </c>
      <c r="F18" s="64">
        <v>1.3374825008213499E-2</v>
      </c>
      <c r="G18" s="64">
        <v>0</v>
      </c>
      <c r="H18" s="64">
        <v>0.788699368289563</v>
      </c>
    </row>
    <row r="19" spans="1:8" x14ac:dyDescent="0.2">
      <c r="A19" s="2" t="s">
        <v>25</v>
      </c>
      <c r="B19" s="67">
        <v>101</v>
      </c>
      <c r="C19" s="64">
        <v>0.67050689458847001</v>
      </c>
      <c r="D19" s="64">
        <v>7.0475274696946101E-3</v>
      </c>
      <c r="E19" s="64">
        <v>0.29778251051902799</v>
      </c>
      <c r="F19" s="64">
        <v>2.46630851179361E-2</v>
      </c>
      <c r="G19" s="64">
        <v>0</v>
      </c>
      <c r="H19" s="64">
        <v>0.69516996740528403</v>
      </c>
    </row>
    <row r="20" spans="1:8" x14ac:dyDescent="0.2">
      <c r="A20" s="2" t="s">
        <v>26</v>
      </c>
      <c r="B20" s="67">
        <v>102</v>
      </c>
      <c r="C20" s="64">
        <v>0.494890958070755</v>
      </c>
      <c r="D20" s="64">
        <v>2.8399514034390401E-2</v>
      </c>
      <c r="E20" s="64">
        <v>0.43700385093688998</v>
      </c>
      <c r="F20" s="64">
        <v>0</v>
      </c>
      <c r="G20" s="64">
        <v>3.9705675095319699E-2</v>
      </c>
      <c r="H20" s="64">
        <v>0.534596634161839</v>
      </c>
    </row>
    <row r="21" spans="1:8" x14ac:dyDescent="0.2">
      <c r="A21" s="2" t="s">
        <v>27</v>
      </c>
      <c r="B21" s="67">
        <v>84</v>
      </c>
      <c r="C21" s="64">
        <v>7.6150469481944996E-2</v>
      </c>
      <c r="D21" s="64">
        <v>6.0626026242971399E-2</v>
      </c>
      <c r="E21" s="64">
        <v>0.82991111278533902</v>
      </c>
      <c r="F21" s="64">
        <v>2.3638071492314301E-2</v>
      </c>
      <c r="G21" s="64">
        <v>9.6743330359458906E-3</v>
      </c>
      <c r="H21" s="64">
        <v>0.10946287258297201</v>
      </c>
    </row>
    <row r="22" spans="1:8" x14ac:dyDescent="0.2">
      <c r="A22" s="2" t="s">
        <v>28</v>
      </c>
      <c r="B22" s="67">
        <v>106</v>
      </c>
      <c r="C22" s="64">
        <v>0.90999996662139904</v>
      </c>
      <c r="D22" s="64">
        <v>5.0289928913116497E-2</v>
      </c>
      <c r="E22" s="64">
        <v>9.4996681436896307E-3</v>
      </c>
      <c r="F22" s="64">
        <v>0</v>
      </c>
      <c r="G22" s="64">
        <v>3.0210440978407901E-2</v>
      </c>
      <c r="H22" s="64">
        <v>0.94021040322161098</v>
      </c>
    </row>
    <row r="23" spans="1:8" x14ac:dyDescent="0.2">
      <c r="A23" s="2" t="s">
        <v>29</v>
      </c>
      <c r="B23" s="67">
        <v>104</v>
      </c>
      <c r="C23" s="64">
        <v>0.929706931114197</v>
      </c>
      <c r="D23" s="64">
        <v>2.6319336146116298E-2</v>
      </c>
      <c r="E23" s="64">
        <v>0</v>
      </c>
      <c r="F23" s="64">
        <v>6.9845402613282204E-3</v>
      </c>
      <c r="G23" s="64">
        <v>3.6989212036132799E-2</v>
      </c>
      <c r="H23" s="64">
        <v>0.97368066436863099</v>
      </c>
    </row>
    <row r="24" spans="1:8" x14ac:dyDescent="0.2">
      <c r="A24" s="2" t="s">
        <v>30</v>
      </c>
      <c r="B24" s="67">
        <v>102</v>
      </c>
      <c r="C24" s="64">
        <v>0.92286956310272195</v>
      </c>
      <c r="D24" s="64">
        <v>2.4978347122669199E-2</v>
      </c>
      <c r="E24" s="64">
        <v>4.1794639080762898E-2</v>
      </c>
      <c r="F24" s="64">
        <v>0</v>
      </c>
      <c r="G24" s="64">
        <v>1.03574739769101E-2</v>
      </c>
      <c r="H24" s="64">
        <v>0.93322701535124797</v>
      </c>
    </row>
    <row r="25" spans="1:8" x14ac:dyDescent="0.2">
      <c r="A25" s="2" t="s">
        <v>31</v>
      </c>
      <c r="B25" s="67">
        <v>100</v>
      </c>
      <c r="C25" s="64">
        <v>0.85651397705078103</v>
      </c>
      <c r="D25" s="64">
        <v>2.7315175160765599E-2</v>
      </c>
      <c r="E25" s="64">
        <v>0.10938519239425699</v>
      </c>
      <c r="F25" s="64">
        <v>0</v>
      </c>
      <c r="G25" s="64">
        <v>6.7856744863092899E-3</v>
      </c>
      <c r="H25" s="64">
        <v>0.86329963505487695</v>
      </c>
    </row>
    <row r="26" spans="1:8" x14ac:dyDescent="0.2">
      <c r="A26" s="2" t="s">
        <v>32</v>
      </c>
      <c r="B26" s="67">
        <v>101</v>
      </c>
      <c r="C26" s="64">
        <v>0.82795149087905895</v>
      </c>
      <c r="D26" s="64">
        <v>5.89520186185837E-2</v>
      </c>
      <c r="E26" s="64">
        <v>0.113096505403519</v>
      </c>
      <c r="F26" s="64">
        <v>0</v>
      </c>
      <c r="G26" s="64">
        <v>0</v>
      </c>
      <c r="H26" s="64">
        <v>0.82795147854161999</v>
      </c>
    </row>
    <row r="27" spans="1:8" x14ac:dyDescent="0.2">
      <c r="A27" s="2" t="s">
        <v>33</v>
      </c>
      <c r="B27" s="67">
        <v>95</v>
      </c>
      <c r="C27" s="64">
        <v>0.54592579603195202</v>
      </c>
      <c r="D27" s="64">
        <v>8.7063729763031006E-2</v>
      </c>
      <c r="E27" s="64">
        <v>0.33342036604881298</v>
      </c>
      <c r="F27" s="64">
        <v>2.2039130330085799E-2</v>
      </c>
      <c r="G27" s="64">
        <v>1.1550968512892701E-2</v>
      </c>
      <c r="H27" s="64">
        <v>0.57951590027209299</v>
      </c>
    </row>
    <row r="28" spans="1:8" x14ac:dyDescent="0.2">
      <c r="A28" s="2" t="s">
        <v>34</v>
      </c>
      <c r="B28" s="67">
        <v>106</v>
      </c>
      <c r="C28" s="64">
        <v>0.30352053046226501</v>
      </c>
      <c r="D28" s="64">
        <v>2.19562537968159E-2</v>
      </c>
      <c r="E28" s="64">
        <v>0.62919354438781705</v>
      </c>
      <c r="F28" s="64">
        <v>2.0227087661624E-2</v>
      </c>
      <c r="G28" s="64">
        <v>2.5102574378252002E-2</v>
      </c>
      <c r="H28" s="64">
        <v>0.34885019575106202</v>
      </c>
    </row>
    <row r="29" spans="1:8" x14ac:dyDescent="0.2">
      <c r="A29" s="2" t="s">
        <v>35</v>
      </c>
      <c r="B29" s="67">
        <v>99</v>
      </c>
      <c r="C29" s="64">
        <v>0.42964780330657998</v>
      </c>
      <c r="D29" s="64">
        <v>5.8992039412260097E-2</v>
      </c>
      <c r="E29" s="64">
        <v>0.45699709653854398</v>
      </c>
      <c r="F29" s="64">
        <v>2.11146883666515E-2</v>
      </c>
      <c r="G29" s="64">
        <v>3.32483500242233E-2</v>
      </c>
      <c r="H29" s="64">
        <v>0.48401085251594</v>
      </c>
    </row>
    <row r="30" spans="1:8" x14ac:dyDescent="0.2">
      <c r="A30" s="2" t="s">
        <v>36</v>
      </c>
      <c r="B30" s="67">
        <v>92</v>
      </c>
      <c r="C30" s="64">
        <v>9.2927701771259294E-2</v>
      </c>
      <c r="D30" s="64">
        <v>1.06497667729855E-2</v>
      </c>
      <c r="E30" s="64">
        <v>0.85299313068389904</v>
      </c>
      <c r="F30" s="64">
        <v>9.7975833341479301E-3</v>
      </c>
      <c r="G30" s="64">
        <v>3.36318239569664E-2</v>
      </c>
      <c r="H30" s="64">
        <v>0.136357108173426</v>
      </c>
    </row>
    <row r="31" spans="1:8" x14ac:dyDescent="0.2">
      <c r="A31" s="2" t="s">
        <v>37</v>
      </c>
      <c r="B31" s="67">
        <v>83</v>
      </c>
      <c r="C31" s="64">
        <v>0.234569847583771</v>
      </c>
      <c r="D31" s="64">
        <v>7.5141355395317105E-2</v>
      </c>
      <c r="E31" s="64">
        <v>0.65407282114028897</v>
      </c>
      <c r="F31" s="64">
        <v>3.6215998232364703E-2</v>
      </c>
      <c r="G31" s="64">
        <v>0</v>
      </c>
      <c r="H31" s="64">
        <v>0.27078583976359999</v>
      </c>
    </row>
    <row r="32" spans="1:8" x14ac:dyDescent="0.2">
      <c r="A32" s="2" t="s">
        <v>38</v>
      </c>
      <c r="B32" s="67">
        <v>108</v>
      </c>
      <c r="C32" s="64">
        <v>0.93201595544815097</v>
      </c>
      <c r="D32" s="64">
        <v>5.0545230507850598E-2</v>
      </c>
      <c r="E32" s="64">
        <v>0</v>
      </c>
      <c r="F32" s="64">
        <v>0</v>
      </c>
      <c r="G32" s="64">
        <v>1.7438806593418101E-2</v>
      </c>
      <c r="H32" s="64">
        <v>0.94945476911555804</v>
      </c>
    </row>
    <row r="33" spans="1:8" x14ac:dyDescent="0.2">
      <c r="A33" s="2" t="s">
        <v>39</v>
      </c>
      <c r="B33" s="67">
        <v>97</v>
      </c>
      <c r="C33" s="64">
        <v>0.78605741262435902</v>
      </c>
      <c r="D33" s="64">
        <v>5.3588066250085803E-2</v>
      </c>
      <c r="E33" s="64">
        <v>0.152426406741142</v>
      </c>
      <c r="F33" s="64">
        <v>0</v>
      </c>
      <c r="G33" s="64">
        <v>7.9280836507677997E-3</v>
      </c>
      <c r="H33" s="64">
        <v>0.79398552067719597</v>
      </c>
    </row>
    <row r="34" spans="1:8" x14ac:dyDescent="0.2">
      <c r="A34" s="2" t="s">
        <v>40</v>
      </c>
      <c r="B34" s="67">
        <v>98</v>
      </c>
      <c r="C34" s="64">
        <v>0.45456925034522999</v>
      </c>
      <c r="D34" s="64">
        <v>3.6950871348381001E-2</v>
      </c>
      <c r="E34" s="64">
        <v>0.46456542611122098</v>
      </c>
      <c r="F34" s="64">
        <v>4.3914437294006299E-2</v>
      </c>
      <c r="G34" s="64">
        <v>0</v>
      </c>
      <c r="H34" s="64">
        <v>0.49848369506722201</v>
      </c>
    </row>
    <row r="35" spans="1:8" x14ac:dyDescent="0.2">
      <c r="A35" s="2" t="s">
        <v>41</v>
      </c>
      <c r="B35" s="67">
        <v>107</v>
      </c>
      <c r="C35" s="64">
        <v>0.298120766878128</v>
      </c>
      <c r="D35" s="64">
        <v>8.8246036320924794E-3</v>
      </c>
      <c r="E35" s="64">
        <v>0.64424985647201505</v>
      </c>
      <c r="F35" s="64">
        <v>8.9196953922510095E-3</v>
      </c>
      <c r="G35" s="64">
        <v>3.9885047823190703E-2</v>
      </c>
      <c r="H35" s="64">
        <v>0.34692552043275598</v>
      </c>
    </row>
    <row r="36" spans="1:8" x14ac:dyDescent="0.2">
      <c r="A36" s="2" t="s">
        <v>42</v>
      </c>
      <c r="B36" s="67">
        <v>87</v>
      </c>
      <c r="C36" s="64">
        <v>0.30452486872673001</v>
      </c>
      <c r="D36" s="64">
        <v>7.1956492960453006E-2</v>
      </c>
      <c r="E36" s="64">
        <v>0.571202993392944</v>
      </c>
      <c r="F36" s="64">
        <v>5.2315644919872298E-2</v>
      </c>
      <c r="G36" s="64">
        <v>0</v>
      </c>
      <c r="H36" s="64">
        <v>0.35684051364660302</v>
      </c>
    </row>
    <row r="37" spans="1:8" x14ac:dyDescent="0.2">
      <c r="A37" s="2" t="s">
        <v>43</v>
      </c>
      <c r="B37" s="67">
        <v>92</v>
      </c>
      <c r="C37" s="64">
        <v>0.403868317604065</v>
      </c>
      <c r="D37" s="64">
        <v>2.1642213687300699E-2</v>
      </c>
      <c r="E37" s="64">
        <v>0.51217734813690197</v>
      </c>
      <c r="F37" s="64">
        <v>2.3437900468707099E-2</v>
      </c>
      <c r="G37" s="64">
        <v>3.8874205201864201E-2</v>
      </c>
      <c r="H37" s="64">
        <v>0.46618043022126598</v>
      </c>
    </row>
    <row r="38" spans="1:8" x14ac:dyDescent="0.2">
      <c r="A38" s="2" t="s">
        <v>44</v>
      </c>
      <c r="B38" s="67">
        <v>106</v>
      </c>
      <c r="C38" s="64">
        <v>0.86499071121215798</v>
      </c>
      <c r="D38" s="64">
        <v>0.11105427891016</v>
      </c>
      <c r="E38" s="64">
        <v>7.2548436000943201E-3</v>
      </c>
      <c r="F38" s="64">
        <v>0</v>
      </c>
      <c r="G38" s="64">
        <v>1.67001821100712E-2</v>
      </c>
      <c r="H38" s="64">
        <v>0.88169087936287305</v>
      </c>
    </row>
    <row r="39" spans="1:8" x14ac:dyDescent="0.2">
      <c r="A39" s="2" t="s">
        <v>45</v>
      </c>
      <c r="B39" s="67">
        <v>106</v>
      </c>
      <c r="C39" s="64">
        <v>0.83040046691894498</v>
      </c>
      <c r="D39" s="64">
        <v>4.7466441988945E-2</v>
      </c>
      <c r="E39" s="64">
        <v>8.3245888352394104E-2</v>
      </c>
      <c r="F39" s="64">
        <v>1.7791617661714599E-2</v>
      </c>
      <c r="G39" s="64">
        <v>2.10956018418074E-2</v>
      </c>
      <c r="H39" s="64">
        <v>0.86928767184989697</v>
      </c>
    </row>
    <row r="40" spans="1:8" x14ac:dyDescent="0.2">
      <c r="A40" s="2" t="s">
        <v>46</v>
      </c>
      <c r="B40" s="67">
        <v>104</v>
      </c>
      <c r="C40" s="64">
        <v>0.677359938621521</v>
      </c>
      <c r="D40" s="64">
        <v>7.3722470551729202E-3</v>
      </c>
      <c r="E40" s="64">
        <v>0.297166407108307</v>
      </c>
      <c r="F40" s="64">
        <v>1.07005322352052E-2</v>
      </c>
      <c r="G40" s="64">
        <v>7.4008707888424397E-3</v>
      </c>
      <c r="H40" s="64">
        <v>0.69546134456021302</v>
      </c>
    </row>
    <row r="41" spans="1:8" x14ac:dyDescent="0.2">
      <c r="A41" s="2" t="s">
        <v>47</v>
      </c>
      <c r="B41" s="67">
        <v>100</v>
      </c>
      <c r="C41" s="64">
        <v>0.81980216503143299</v>
      </c>
      <c r="D41" s="64">
        <v>3.5330466926097898E-2</v>
      </c>
      <c r="E41" s="64">
        <v>0.10448123514652299</v>
      </c>
      <c r="F41" s="64">
        <v>1.0911283083260099E-2</v>
      </c>
      <c r="G41" s="64">
        <v>2.9474858194589601E-2</v>
      </c>
      <c r="H41" s="64">
        <v>0.86018829909926797</v>
      </c>
    </row>
    <row r="42" spans="1:8" x14ac:dyDescent="0.2">
      <c r="A42" s="2" t="s">
        <v>48</v>
      </c>
      <c r="B42" s="67">
        <v>103</v>
      </c>
      <c r="C42" s="64">
        <v>0.54644113779068004</v>
      </c>
      <c r="D42" s="64">
        <v>9.1019406914710999E-2</v>
      </c>
      <c r="E42" s="64">
        <v>0.29848238825798001</v>
      </c>
      <c r="F42" s="64">
        <v>9.4148414209485106E-3</v>
      </c>
      <c r="G42" s="64">
        <v>5.4642230272293098E-2</v>
      </c>
      <c r="H42" s="64">
        <v>0.61049820664106802</v>
      </c>
    </row>
    <row r="43" spans="1:8" x14ac:dyDescent="0.2">
      <c r="A43" s="2" t="s">
        <v>49</v>
      </c>
      <c r="B43" s="67">
        <v>92</v>
      </c>
      <c r="C43" s="64">
        <v>0.72215396165847801</v>
      </c>
      <c r="D43" s="64">
        <v>0.18442103266716001</v>
      </c>
      <c r="E43" s="64">
        <v>5.5793263018131298E-2</v>
      </c>
      <c r="F43" s="64">
        <v>2.19858642667532E-2</v>
      </c>
      <c r="G43" s="64">
        <v>1.5645895153284101E-2</v>
      </c>
      <c r="H43" s="64">
        <v>0.75978570834161496</v>
      </c>
    </row>
    <row r="44" spans="1:8" x14ac:dyDescent="0.2">
      <c r="A44" s="2" t="s">
        <v>50</v>
      </c>
      <c r="B44" s="67">
        <v>97</v>
      </c>
      <c r="C44" s="64">
        <v>0.80174088478088401</v>
      </c>
      <c r="D44" s="64">
        <v>8.8519789278507205E-2</v>
      </c>
      <c r="E44" s="64">
        <v>7.8159756958484594E-2</v>
      </c>
      <c r="F44" s="64">
        <v>0</v>
      </c>
      <c r="G44" s="64">
        <v>3.1579542905092198E-2</v>
      </c>
      <c r="H44" s="64">
        <v>0.83332044941649996</v>
      </c>
    </row>
    <row r="45" spans="1:8" x14ac:dyDescent="0.2">
      <c r="A45" s="2" t="s">
        <v>51</v>
      </c>
      <c r="B45" s="67">
        <v>103</v>
      </c>
      <c r="C45" s="64">
        <v>0.90491139888763406</v>
      </c>
      <c r="D45" s="64">
        <v>4.85650077462196E-2</v>
      </c>
      <c r="E45" s="64">
        <v>2.2777155041694599E-2</v>
      </c>
      <c r="F45" s="64">
        <v>8.5421651601791399E-3</v>
      </c>
      <c r="G45" s="64">
        <v>1.52042964473367E-2</v>
      </c>
      <c r="H45" s="64">
        <v>0.92865783887315001</v>
      </c>
    </row>
    <row r="46" spans="1:8" x14ac:dyDescent="0.2">
      <c r="A46" s="2" t="s">
        <v>52</v>
      </c>
      <c r="B46" s="67">
        <v>105</v>
      </c>
      <c r="C46" s="64">
        <v>0.67088043689727805</v>
      </c>
      <c r="D46" s="64">
        <v>2.5553578510880502E-2</v>
      </c>
      <c r="E46" s="64">
        <v>0.26975342631339999</v>
      </c>
      <c r="F46" s="64">
        <v>3.3812586218118702E-2</v>
      </c>
      <c r="G46" s="64">
        <v>0</v>
      </c>
      <c r="H46" s="64">
        <v>0.70469300342650099</v>
      </c>
    </row>
    <row r="47" spans="1:8" x14ac:dyDescent="0.2">
      <c r="A47" s="2" t="s">
        <v>53</v>
      </c>
      <c r="B47" s="67">
        <v>104</v>
      </c>
      <c r="C47" s="64">
        <v>0.179399654269218</v>
      </c>
      <c r="D47" s="64">
        <v>1.6129678115248701E-2</v>
      </c>
      <c r="E47" s="64">
        <v>0.73907667398452803</v>
      </c>
      <c r="F47" s="64">
        <v>1.50730572640896E-2</v>
      </c>
      <c r="G47" s="64">
        <v>5.0320953130721997E-2</v>
      </c>
      <c r="H47" s="64">
        <v>0.24479366056035701</v>
      </c>
    </row>
    <row r="48" spans="1:8" x14ac:dyDescent="0.2">
      <c r="A48" s="2" t="s">
        <v>54</v>
      </c>
      <c r="B48" s="67">
        <v>93</v>
      </c>
      <c r="C48" s="64">
        <v>0.14369790256023399</v>
      </c>
      <c r="D48" s="64">
        <v>1.02786403149366E-2</v>
      </c>
      <c r="E48" s="64">
        <v>0.82480561733245805</v>
      </c>
      <c r="F48" s="64">
        <v>2.1217858418822299E-2</v>
      </c>
      <c r="G48" s="64">
        <v>0</v>
      </c>
      <c r="H48" s="64">
        <v>0.16491575790726101</v>
      </c>
    </row>
    <row r="49" spans="1:8" x14ac:dyDescent="0.2">
      <c r="A49" s="2" t="s">
        <v>55</v>
      </c>
      <c r="B49" s="67">
        <v>90</v>
      </c>
      <c r="C49" s="64">
        <v>0.52502965927124001</v>
      </c>
      <c r="D49" s="64">
        <v>6.1549019068479503E-2</v>
      </c>
      <c r="E49" s="64">
        <v>0.39666092395782498</v>
      </c>
      <c r="F49" s="64">
        <v>1.6760408878326399E-2</v>
      </c>
      <c r="G49" s="64">
        <v>0</v>
      </c>
      <c r="H49" s="64">
        <v>0.54179006209459102</v>
      </c>
    </row>
    <row r="50" spans="1:8" x14ac:dyDescent="0.2">
      <c r="A50" s="2" t="s">
        <v>56</v>
      </c>
      <c r="B50" s="67">
        <v>71</v>
      </c>
      <c r="C50" s="64">
        <v>0.97098624706268299</v>
      </c>
      <c r="D50" s="64">
        <v>2.90137641131878E-2</v>
      </c>
      <c r="E50" s="64">
        <v>0</v>
      </c>
      <c r="F50" s="64">
        <v>0</v>
      </c>
      <c r="G50" s="64">
        <v>0</v>
      </c>
      <c r="H50" s="64">
        <v>0.97098623621106595</v>
      </c>
    </row>
    <row r="51" spans="1:8" x14ac:dyDescent="0.2">
      <c r="A51" s="2" t="s">
        <v>57</v>
      </c>
      <c r="B51" s="67">
        <v>110</v>
      </c>
      <c r="C51" s="64">
        <v>0.91436862945556596</v>
      </c>
      <c r="D51" s="64">
        <v>0</v>
      </c>
      <c r="E51" s="64">
        <v>6.9099053740501404E-2</v>
      </c>
      <c r="F51" s="64">
        <v>0</v>
      </c>
      <c r="G51" s="64">
        <v>1.6532294452190399E-2</v>
      </c>
      <c r="H51" s="64">
        <v>0.93090094471501394</v>
      </c>
    </row>
    <row r="52" spans="1:8" x14ac:dyDescent="0.2">
      <c r="A52" s="2" t="s">
        <v>58</v>
      </c>
      <c r="B52" s="67">
        <v>85</v>
      </c>
      <c r="C52" s="64">
        <v>0.21296115219593001</v>
      </c>
      <c r="D52" s="64">
        <v>2.3092018440365802E-2</v>
      </c>
      <c r="E52" s="64">
        <v>0.70954638719558705</v>
      </c>
      <c r="F52" s="64">
        <v>2.4915738031268099E-2</v>
      </c>
      <c r="G52" s="64">
        <v>2.9484732076525699E-2</v>
      </c>
      <c r="H52" s="64">
        <v>0.267361614833727</v>
      </c>
    </row>
    <row r="53" spans="1:8" x14ac:dyDescent="0.2">
      <c r="A53" s="2" t="s">
        <v>59</v>
      </c>
      <c r="B53" s="67">
        <v>102</v>
      </c>
      <c r="C53" s="64">
        <v>0.69668042659759499</v>
      </c>
      <c r="D53" s="64">
        <v>8.4086932241916698E-2</v>
      </c>
      <c r="E53" s="64">
        <v>0.158933579921722</v>
      </c>
      <c r="F53" s="64">
        <v>5.4349020123481799E-2</v>
      </c>
      <c r="G53" s="64">
        <v>5.9500564821064498E-3</v>
      </c>
      <c r="H53" s="64">
        <v>0.75697949157081401</v>
      </c>
    </row>
    <row r="54" spans="1:8" x14ac:dyDescent="0.2">
      <c r="A54" s="2" t="s">
        <v>60</v>
      </c>
      <c r="B54" s="67">
        <v>101</v>
      </c>
      <c r="C54" s="64">
        <v>0.99434536695480302</v>
      </c>
      <c r="D54" s="64">
        <v>0</v>
      </c>
      <c r="E54" s="64">
        <v>5.65461674705148E-3</v>
      </c>
      <c r="F54" s="64">
        <v>0</v>
      </c>
      <c r="G54" s="64">
        <v>0</v>
      </c>
      <c r="H54" s="64">
        <v>0.99434538316078902</v>
      </c>
    </row>
    <row r="55" spans="1:8" x14ac:dyDescent="0.2">
      <c r="A55" s="2" t="s">
        <v>61</v>
      </c>
      <c r="B55" s="67">
        <v>98</v>
      </c>
      <c r="C55" s="64">
        <v>0.37731477618217502</v>
      </c>
      <c r="D55" s="64">
        <v>2.6118502020835901E-2</v>
      </c>
      <c r="E55" s="64">
        <v>0.58007377386093095</v>
      </c>
      <c r="F55" s="64">
        <v>1.6492918133735698E-2</v>
      </c>
      <c r="G55" s="64">
        <v>0</v>
      </c>
      <c r="H55" s="64">
        <v>0.39380770605229498</v>
      </c>
    </row>
    <row r="56" spans="1:8" x14ac:dyDescent="0.2">
      <c r="A56" s="2" t="s">
        <v>62</v>
      </c>
      <c r="B56" s="67">
        <v>105</v>
      </c>
      <c r="C56" s="64">
        <v>0.85289645195007302</v>
      </c>
      <c r="D56" s="64">
        <v>9.2671327292919201E-2</v>
      </c>
      <c r="E56" s="64">
        <v>2.4889057502150501E-2</v>
      </c>
      <c r="F56" s="64">
        <v>7.7820583246648303E-3</v>
      </c>
      <c r="G56" s="64">
        <v>2.1761121228337298E-2</v>
      </c>
      <c r="H56" s="64">
        <v>0.88243961712094598</v>
      </c>
    </row>
    <row r="57" spans="1:8" x14ac:dyDescent="0.2">
      <c r="A57" s="2" t="s">
        <v>63</v>
      </c>
      <c r="B57" s="67">
        <v>99</v>
      </c>
      <c r="C57" s="64">
        <v>0.84024953842163097</v>
      </c>
      <c r="D57" s="64">
        <v>0.103997595608234</v>
      </c>
      <c r="E57" s="64">
        <v>2.5453554466366799E-2</v>
      </c>
      <c r="F57" s="64">
        <v>2.1394606679678001E-2</v>
      </c>
      <c r="G57" s="64">
        <v>8.9047271758317895E-3</v>
      </c>
      <c r="H57" s="64">
        <v>0.87054885281885697</v>
      </c>
    </row>
    <row r="58" spans="1:8" x14ac:dyDescent="0.2">
      <c r="A58" s="2" t="s">
        <v>64</v>
      </c>
      <c r="B58" s="67">
        <v>104</v>
      </c>
      <c r="C58" s="64">
        <v>0.81989127397537198</v>
      </c>
      <c r="D58" s="64">
        <v>4.7858521342277499E-2</v>
      </c>
      <c r="E58" s="64">
        <v>8.2708686590194702E-2</v>
      </c>
      <c r="F58" s="64">
        <v>1.29219619557261E-2</v>
      </c>
      <c r="G58" s="64">
        <v>3.6619562655687297E-2</v>
      </c>
      <c r="H58" s="64">
        <v>0.86943279291872899</v>
      </c>
    </row>
    <row r="59" spans="1:8" x14ac:dyDescent="0.2">
      <c r="A59" s="2" t="s">
        <v>65</v>
      </c>
      <c r="B59" s="67">
        <v>93</v>
      </c>
      <c r="C59" s="64">
        <v>0.76583129167556796</v>
      </c>
      <c r="D59" s="64">
        <v>9.9848851561546298E-2</v>
      </c>
      <c r="E59" s="64">
        <v>0.107373960316181</v>
      </c>
      <c r="F59" s="64">
        <v>1.51136787608266E-2</v>
      </c>
      <c r="G59" s="64">
        <v>1.1832196265459101E-2</v>
      </c>
      <c r="H59" s="64">
        <v>0.79277718368347305</v>
      </c>
    </row>
    <row r="60" spans="1:8" x14ac:dyDescent="0.2">
      <c r="A60" s="2" t="s">
        <v>66</v>
      </c>
      <c r="B60" s="67">
        <v>94</v>
      </c>
      <c r="C60" s="64">
        <v>0.47258523106575001</v>
      </c>
      <c r="D60" s="64">
        <v>8.1765137612819699E-2</v>
      </c>
      <c r="E60" s="64">
        <v>0.403251081705093</v>
      </c>
      <c r="F60" s="64">
        <v>1.94281712174416E-2</v>
      </c>
      <c r="G60" s="64">
        <v>2.29703951627016E-2</v>
      </c>
      <c r="H60" s="64">
        <v>0.51498378881280504</v>
      </c>
    </row>
    <row r="61" spans="1:8" x14ac:dyDescent="0.2">
      <c r="A61" s="2" t="s">
        <v>67</v>
      </c>
      <c r="B61" s="67">
        <v>89</v>
      </c>
      <c r="C61" s="64">
        <v>0.18027323484420801</v>
      </c>
      <c r="D61" s="64">
        <v>1.0862259194254899E-2</v>
      </c>
      <c r="E61" s="64">
        <v>0.73654007911682096</v>
      </c>
      <c r="F61" s="64">
        <v>2.0217312499880801E-2</v>
      </c>
      <c r="G61" s="64">
        <v>5.2107110619544997E-2</v>
      </c>
      <c r="H61" s="64">
        <v>0.25259765890463298</v>
      </c>
    </row>
    <row r="62" spans="1:8" x14ac:dyDescent="0.2">
      <c r="A62" s="2" t="s">
        <v>68</v>
      </c>
      <c r="B62" s="67">
        <v>122</v>
      </c>
      <c r="C62" s="64">
        <v>0.83988779783248901</v>
      </c>
      <c r="D62" s="64">
        <v>3.74079942703247E-2</v>
      </c>
      <c r="E62" s="64">
        <v>0.106256037950516</v>
      </c>
      <c r="F62" s="64">
        <v>9.0935332700610196E-3</v>
      </c>
      <c r="G62" s="64">
        <v>7.3546655476093301E-3</v>
      </c>
      <c r="H62" s="64">
        <v>0.85633597192688404</v>
      </c>
    </row>
    <row r="63" spans="1:8" x14ac:dyDescent="0.2">
      <c r="A63" s="2" t="s">
        <v>69</v>
      </c>
      <c r="B63" s="67">
        <v>93</v>
      </c>
      <c r="C63" s="64">
        <v>0.60533529520034801</v>
      </c>
      <c r="D63" s="64">
        <v>7.6103217899799305E-2</v>
      </c>
      <c r="E63" s="64">
        <v>0.29135152697563199</v>
      </c>
      <c r="F63" s="64">
        <v>1.7186235636472699E-2</v>
      </c>
      <c r="G63" s="64">
        <v>1.00237159058452E-2</v>
      </c>
      <c r="H63" s="64">
        <v>0.63254525204459899</v>
      </c>
    </row>
    <row r="64" spans="1:8" x14ac:dyDescent="0.2">
      <c r="A64" s="2" t="s">
        <v>70</v>
      </c>
      <c r="B64" s="67">
        <v>101</v>
      </c>
      <c r="C64" s="64">
        <v>0.26420491933822599</v>
      </c>
      <c r="D64" s="64">
        <v>1.46853104233742E-2</v>
      </c>
      <c r="E64" s="64">
        <v>0.68315607309341397</v>
      </c>
      <c r="F64" s="64">
        <v>0</v>
      </c>
      <c r="G64" s="64">
        <v>3.7953719496726997E-2</v>
      </c>
      <c r="H64" s="64">
        <v>0.30215863208118199</v>
      </c>
    </row>
    <row r="65" spans="1:8" x14ac:dyDescent="0.2">
      <c r="A65" s="2" t="s">
        <v>71</v>
      </c>
      <c r="B65" s="67">
        <v>83</v>
      </c>
      <c r="C65" s="64">
        <v>0.47351992130279502</v>
      </c>
      <c r="D65" s="64">
        <v>3.4873414784669897E-2</v>
      </c>
      <c r="E65" s="64">
        <v>0.42067581415176403</v>
      </c>
      <c r="F65" s="64">
        <v>7.0930823683738695E-2</v>
      </c>
      <c r="G65" s="64">
        <v>0</v>
      </c>
      <c r="H65" s="64">
        <v>0.54445075918419406</v>
      </c>
    </row>
    <row r="66" spans="1:8" x14ac:dyDescent="0.2">
      <c r="A66" s="2" t="s">
        <v>72</v>
      </c>
      <c r="B66" s="67">
        <v>96</v>
      </c>
      <c r="C66" s="64">
        <v>0.80913829803466797</v>
      </c>
      <c r="D66" s="64">
        <v>0.14462724328041099</v>
      </c>
      <c r="E66" s="64">
        <v>4.6234451234340702E-2</v>
      </c>
      <c r="F66" s="64">
        <v>0</v>
      </c>
      <c r="G66" s="64">
        <v>0</v>
      </c>
      <c r="H66" s="64">
        <v>0.80913830406321796</v>
      </c>
    </row>
    <row r="67" spans="1:8" x14ac:dyDescent="0.2">
      <c r="A67" s="2" t="s">
        <v>73</v>
      </c>
      <c r="B67" s="67">
        <v>105</v>
      </c>
      <c r="C67" s="64">
        <v>0.88669210672378496</v>
      </c>
      <c r="D67" s="64">
        <v>5.61853498220444E-2</v>
      </c>
      <c r="E67" s="64">
        <v>3.2970648258924498E-2</v>
      </c>
      <c r="F67" s="64">
        <v>1.7108509317040398E-2</v>
      </c>
      <c r="G67" s="64">
        <v>7.0433709770441099E-3</v>
      </c>
      <c r="H67" s="64">
        <v>0.91084400059050297</v>
      </c>
    </row>
    <row r="68" spans="1:8" x14ac:dyDescent="0.2">
      <c r="A68" s="2" t="s">
        <v>74</v>
      </c>
      <c r="B68" s="67">
        <v>93</v>
      </c>
      <c r="C68" s="64">
        <v>0.88946735858917203</v>
      </c>
      <c r="D68" s="64">
        <v>7.1505610831081902E-3</v>
      </c>
      <c r="E68" s="64">
        <v>9.5338448882102994E-2</v>
      </c>
      <c r="F68" s="64">
        <v>8.0436337739229202E-3</v>
      </c>
      <c r="G68" s="64">
        <v>0</v>
      </c>
      <c r="H68" s="64">
        <v>0.89751099027341497</v>
      </c>
    </row>
    <row r="69" spans="1:8" x14ac:dyDescent="0.2">
      <c r="A69" s="2" t="s">
        <v>75</v>
      </c>
      <c r="B69" s="67">
        <v>111</v>
      </c>
      <c r="C69" s="64">
        <v>0.82679706811904896</v>
      </c>
      <c r="D69" s="64">
        <v>2.8190685436129601E-2</v>
      </c>
      <c r="E69" s="64">
        <v>0.13008102774620101</v>
      </c>
      <c r="F69" s="64">
        <v>0</v>
      </c>
      <c r="G69" s="64">
        <v>1.4931217767298201E-2</v>
      </c>
      <c r="H69" s="64">
        <v>0.841728286670268</v>
      </c>
    </row>
    <row r="70" spans="1:8" x14ac:dyDescent="0.2">
      <c r="A70" s="2" t="s">
        <v>76</v>
      </c>
      <c r="B70" s="67">
        <v>102</v>
      </c>
      <c r="C70" s="64">
        <v>0.22675645351409901</v>
      </c>
      <c r="D70" s="64">
        <v>5.0732687115669299E-2</v>
      </c>
      <c r="E70" s="64">
        <v>0.64638334512710605</v>
      </c>
      <c r="F70" s="64">
        <v>7.6127491891384097E-2</v>
      </c>
      <c r="G70" s="64">
        <v>0</v>
      </c>
      <c r="H70" s="64">
        <v>0.30288395217546699</v>
      </c>
    </row>
    <row r="71" spans="1:8" x14ac:dyDescent="0.2">
      <c r="A71" s="3" t="s">
        <v>77</v>
      </c>
      <c r="B71" s="68">
        <v>79</v>
      </c>
      <c r="C71" s="65">
        <v>0.28535127639770502</v>
      </c>
      <c r="D71" s="65">
        <v>3.5526465624570798E-2</v>
      </c>
      <c r="E71" s="65">
        <v>0.633386850357056</v>
      </c>
      <c r="F71" s="65">
        <v>4.5735426247119897E-2</v>
      </c>
      <c r="G71" s="65">
        <v>0</v>
      </c>
      <c r="H71" s="65">
        <v>0.33108669647785499</v>
      </c>
    </row>
    <row r="73" spans="1:8" x14ac:dyDescent="0.2">
      <c r="A73" t="s">
        <v>119</v>
      </c>
    </row>
    <row r="75" spans="1:8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400</v>
      </c>
    </row>
    <row r="4" spans="1:10" x14ac:dyDescent="0.2">
      <c r="A4" t="s">
        <v>401</v>
      </c>
    </row>
    <row r="5" spans="1:10" x14ac:dyDescent="0.2">
      <c r="A5" s="4" t="s">
        <v>4</v>
      </c>
      <c r="B5" s="4" t="s">
        <v>5</v>
      </c>
      <c r="C5" s="4" t="s">
        <v>402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403</v>
      </c>
      <c r="I5" s="4" t="s">
        <v>404</v>
      </c>
      <c r="J5" s="4" t="s">
        <v>11</v>
      </c>
    </row>
    <row r="6" spans="1:10" x14ac:dyDescent="0.2">
      <c r="A6" s="5" t="s">
        <v>13</v>
      </c>
      <c r="B6" s="699" t="s">
        <v>1</v>
      </c>
      <c r="C6" s="696" t="s">
        <v>1</v>
      </c>
      <c r="D6" s="696" t="s">
        <v>1</v>
      </c>
      <c r="E6" s="696" t="s">
        <v>1</v>
      </c>
      <c r="F6" s="696" t="s">
        <v>1</v>
      </c>
      <c r="G6" s="696" t="s">
        <v>1</v>
      </c>
      <c r="H6" s="696" t="s">
        <v>1</v>
      </c>
      <c r="I6" s="696" t="s">
        <v>1</v>
      </c>
      <c r="J6" s="702" t="s">
        <v>1</v>
      </c>
    </row>
    <row r="7" spans="1:10" x14ac:dyDescent="0.2">
      <c r="A7" s="2" t="s">
        <v>13</v>
      </c>
      <c r="B7" s="700">
        <v>1842</v>
      </c>
      <c r="C7" s="697">
        <v>0.72631585597991899</v>
      </c>
      <c r="D7" s="697">
        <v>8.2867681980133098E-2</v>
      </c>
      <c r="E7" s="697">
        <v>0.114814162254333</v>
      </c>
      <c r="F7" s="697">
        <v>2.1492226049304002E-2</v>
      </c>
      <c r="G7" s="697">
        <v>1.7533419653773301E-2</v>
      </c>
      <c r="H7" s="697">
        <v>2.3220907896757102E-2</v>
      </c>
      <c r="I7" s="697">
        <v>1.3755716383457199E-2</v>
      </c>
      <c r="J7" s="703">
        <v>3.8344943523407</v>
      </c>
    </row>
    <row r="8" spans="1:10" x14ac:dyDescent="0.2">
      <c r="A8" s="5" t="s">
        <v>14</v>
      </c>
      <c r="B8" s="699" t="s">
        <v>1</v>
      </c>
      <c r="C8" s="696" t="s">
        <v>1</v>
      </c>
      <c r="D8" s="696" t="s">
        <v>1</v>
      </c>
      <c r="E8" s="696" t="s">
        <v>1</v>
      </c>
      <c r="F8" s="696" t="s">
        <v>1</v>
      </c>
      <c r="G8" s="696" t="s">
        <v>1</v>
      </c>
      <c r="H8" s="696" t="s">
        <v>1</v>
      </c>
      <c r="I8" s="696" t="s">
        <v>1</v>
      </c>
      <c r="J8" s="702" t="s">
        <v>1</v>
      </c>
    </row>
    <row r="9" spans="1:10" x14ac:dyDescent="0.2">
      <c r="A9" s="2" t="s">
        <v>15</v>
      </c>
      <c r="B9" s="700">
        <v>31</v>
      </c>
      <c r="C9" s="697">
        <v>0.65064918994903598</v>
      </c>
      <c r="D9" s="697">
        <v>8.2596190273761694E-2</v>
      </c>
      <c r="E9" s="697">
        <v>0.14745286107063299</v>
      </c>
      <c r="F9" s="697">
        <v>3.2168086618185002E-2</v>
      </c>
      <c r="G9" s="697">
        <v>2.7992520481348E-2</v>
      </c>
      <c r="H9" s="697">
        <v>2.7992520481348E-2</v>
      </c>
      <c r="I9" s="697">
        <v>3.1148631125688601E-2</v>
      </c>
      <c r="J9" s="703" t="s">
        <v>1</v>
      </c>
    </row>
    <row r="10" spans="1:10" x14ac:dyDescent="0.2">
      <c r="A10" s="2" t="s">
        <v>16</v>
      </c>
      <c r="B10" s="700">
        <v>30</v>
      </c>
      <c r="C10" s="697">
        <v>0.69213515520095803</v>
      </c>
      <c r="D10" s="697">
        <v>3.4231003373861299E-2</v>
      </c>
      <c r="E10" s="697">
        <v>0.10077265650033999</v>
      </c>
      <c r="F10" s="697">
        <v>4.2104914784431499E-2</v>
      </c>
      <c r="G10" s="697">
        <v>6.5378144383430495E-2</v>
      </c>
      <c r="H10" s="697">
        <v>6.5378144383430495E-2</v>
      </c>
      <c r="I10" s="697">
        <v>0</v>
      </c>
      <c r="J10" s="703" t="s">
        <v>1</v>
      </c>
    </row>
    <row r="11" spans="1:10" x14ac:dyDescent="0.2">
      <c r="A11" s="2" t="s">
        <v>17</v>
      </c>
      <c r="B11" s="700">
        <v>29</v>
      </c>
      <c r="C11" s="697" t="s">
        <v>1</v>
      </c>
      <c r="D11" s="697" t="s">
        <v>1</v>
      </c>
      <c r="E11" s="697" t="s">
        <v>1</v>
      </c>
      <c r="F11" s="697" t="s">
        <v>1</v>
      </c>
      <c r="G11" s="697" t="s">
        <v>1</v>
      </c>
      <c r="H11" s="697" t="s">
        <v>1</v>
      </c>
      <c r="I11" s="697" t="s">
        <v>1</v>
      </c>
      <c r="J11" s="703" t="s">
        <v>1</v>
      </c>
    </row>
    <row r="12" spans="1:10" x14ac:dyDescent="0.2">
      <c r="A12" s="2" t="s">
        <v>18</v>
      </c>
      <c r="B12" s="700">
        <v>33</v>
      </c>
      <c r="C12" s="697">
        <v>0.60264468193054199</v>
      </c>
      <c r="D12" s="697">
        <v>0.169347569346428</v>
      </c>
      <c r="E12" s="697">
        <v>0.16011686623096499</v>
      </c>
      <c r="F12" s="697">
        <v>0</v>
      </c>
      <c r="G12" s="697">
        <v>3.5291373729705797E-2</v>
      </c>
      <c r="H12" s="697">
        <v>3.2599482685327502E-2</v>
      </c>
      <c r="I12" s="697">
        <v>0</v>
      </c>
      <c r="J12" s="703" t="s">
        <v>1</v>
      </c>
    </row>
    <row r="13" spans="1:10" x14ac:dyDescent="0.2">
      <c r="A13" s="2" t="s">
        <v>19</v>
      </c>
      <c r="B13" s="700">
        <v>44</v>
      </c>
      <c r="C13" s="697">
        <v>0.68288570642471302</v>
      </c>
      <c r="D13" s="697">
        <v>3.6338906735181802E-2</v>
      </c>
      <c r="E13" s="697">
        <v>0.18135657906532299</v>
      </c>
      <c r="F13" s="697">
        <v>3.6752358078956597E-2</v>
      </c>
      <c r="G13" s="697">
        <v>4.4703733175993E-2</v>
      </c>
      <c r="H13" s="697">
        <v>1.79627276957035E-2</v>
      </c>
      <c r="I13" s="697">
        <v>0</v>
      </c>
      <c r="J13" s="703" t="s">
        <v>1</v>
      </c>
    </row>
    <row r="14" spans="1:10" x14ac:dyDescent="0.2">
      <c r="A14" s="2" t="s">
        <v>20</v>
      </c>
      <c r="B14" s="700">
        <v>35</v>
      </c>
      <c r="C14" s="697">
        <v>0.75155949592590299</v>
      </c>
      <c r="D14" s="697">
        <v>5.8377627283334697E-2</v>
      </c>
      <c r="E14" s="697">
        <v>0.13208439946174599</v>
      </c>
      <c r="F14" s="697">
        <v>0</v>
      </c>
      <c r="G14" s="697">
        <v>0</v>
      </c>
      <c r="H14" s="697">
        <v>3.6011196672916398E-2</v>
      </c>
      <c r="I14" s="697">
        <v>2.1967267617583299E-2</v>
      </c>
      <c r="J14" s="703" t="s">
        <v>1</v>
      </c>
    </row>
    <row r="15" spans="1:10" x14ac:dyDescent="0.2">
      <c r="A15" s="2" t="s">
        <v>21</v>
      </c>
      <c r="B15" s="700">
        <v>27</v>
      </c>
      <c r="C15" s="697" t="s">
        <v>1</v>
      </c>
      <c r="D15" s="697" t="s">
        <v>1</v>
      </c>
      <c r="E15" s="697" t="s">
        <v>1</v>
      </c>
      <c r="F15" s="697" t="s">
        <v>1</v>
      </c>
      <c r="G15" s="697" t="s">
        <v>1</v>
      </c>
      <c r="H15" s="697" t="s">
        <v>1</v>
      </c>
      <c r="I15" s="697" t="s">
        <v>1</v>
      </c>
      <c r="J15" s="703" t="s">
        <v>1</v>
      </c>
    </row>
    <row r="16" spans="1:10" x14ac:dyDescent="0.2">
      <c r="A16" s="2" t="s">
        <v>22</v>
      </c>
      <c r="B16" s="700">
        <v>31</v>
      </c>
      <c r="C16" s="697">
        <v>0.568018078804016</v>
      </c>
      <c r="D16" s="697">
        <v>0.16145616769790599</v>
      </c>
      <c r="E16" s="697">
        <v>0.19111518561840099</v>
      </c>
      <c r="F16" s="697">
        <v>0</v>
      </c>
      <c r="G16" s="697">
        <v>3.97052727639675E-2</v>
      </c>
      <c r="H16" s="697">
        <v>3.97052727639675E-2</v>
      </c>
      <c r="I16" s="697">
        <v>0</v>
      </c>
      <c r="J16" s="703" t="s">
        <v>1</v>
      </c>
    </row>
    <row r="17" spans="1:10" x14ac:dyDescent="0.2">
      <c r="A17" s="2" t="s">
        <v>23</v>
      </c>
      <c r="B17" s="700">
        <v>22</v>
      </c>
      <c r="C17" s="697" t="s">
        <v>1</v>
      </c>
      <c r="D17" s="697" t="s">
        <v>1</v>
      </c>
      <c r="E17" s="697" t="s">
        <v>1</v>
      </c>
      <c r="F17" s="697" t="s">
        <v>1</v>
      </c>
      <c r="G17" s="697" t="s">
        <v>1</v>
      </c>
      <c r="H17" s="697" t="s">
        <v>1</v>
      </c>
      <c r="I17" s="697" t="s">
        <v>1</v>
      </c>
      <c r="J17" s="703" t="s">
        <v>1</v>
      </c>
    </row>
    <row r="18" spans="1:10" x14ac:dyDescent="0.2">
      <c r="A18" s="2" t="s">
        <v>24</v>
      </c>
      <c r="B18" s="700">
        <v>16</v>
      </c>
      <c r="C18" s="697" t="s">
        <v>1</v>
      </c>
      <c r="D18" s="697" t="s">
        <v>1</v>
      </c>
      <c r="E18" s="697" t="s">
        <v>1</v>
      </c>
      <c r="F18" s="697" t="s">
        <v>1</v>
      </c>
      <c r="G18" s="697" t="s">
        <v>1</v>
      </c>
      <c r="H18" s="697" t="s">
        <v>1</v>
      </c>
      <c r="I18" s="697" t="s">
        <v>1</v>
      </c>
      <c r="J18" s="703" t="s">
        <v>1</v>
      </c>
    </row>
    <row r="19" spans="1:10" x14ac:dyDescent="0.2">
      <c r="A19" s="2" t="s">
        <v>25</v>
      </c>
      <c r="B19" s="700">
        <v>26</v>
      </c>
      <c r="C19" s="697" t="s">
        <v>1</v>
      </c>
      <c r="D19" s="697" t="s">
        <v>1</v>
      </c>
      <c r="E19" s="697" t="s">
        <v>1</v>
      </c>
      <c r="F19" s="697" t="s">
        <v>1</v>
      </c>
      <c r="G19" s="697" t="s">
        <v>1</v>
      </c>
      <c r="H19" s="697" t="s">
        <v>1</v>
      </c>
      <c r="I19" s="697" t="s">
        <v>1</v>
      </c>
      <c r="J19" s="703" t="s">
        <v>1</v>
      </c>
    </row>
    <row r="20" spans="1:10" x14ac:dyDescent="0.2">
      <c r="A20" s="2" t="s">
        <v>26</v>
      </c>
      <c r="B20" s="700">
        <v>20</v>
      </c>
      <c r="C20" s="697" t="s">
        <v>1</v>
      </c>
      <c r="D20" s="697" t="s">
        <v>1</v>
      </c>
      <c r="E20" s="697" t="s">
        <v>1</v>
      </c>
      <c r="F20" s="697" t="s">
        <v>1</v>
      </c>
      <c r="G20" s="697" t="s">
        <v>1</v>
      </c>
      <c r="H20" s="697" t="s">
        <v>1</v>
      </c>
      <c r="I20" s="697" t="s">
        <v>1</v>
      </c>
      <c r="J20" s="703" t="s">
        <v>1</v>
      </c>
    </row>
    <row r="21" spans="1:10" x14ac:dyDescent="0.2">
      <c r="A21" s="2" t="s">
        <v>27</v>
      </c>
      <c r="B21" s="700">
        <v>24</v>
      </c>
      <c r="C21" s="697" t="s">
        <v>1</v>
      </c>
      <c r="D21" s="697" t="s">
        <v>1</v>
      </c>
      <c r="E21" s="697" t="s">
        <v>1</v>
      </c>
      <c r="F21" s="697" t="s">
        <v>1</v>
      </c>
      <c r="G21" s="697" t="s">
        <v>1</v>
      </c>
      <c r="H21" s="697" t="s">
        <v>1</v>
      </c>
      <c r="I21" s="697" t="s">
        <v>1</v>
      </c>
      <c r="J21" s="703" t="s">
        <v>1</v>
      </c>
    </row>
    <row r="22" spans="1:10" x14ac:dyDescent="0.2">
      <c r="A22" s="2" t="s">
        <v>28</v>
      </c>
      <c r="B22" s="700">
        <v>33</v>
      </c>
      <c r="C22" s="697">
        <v>0.63098448514938399</v>
      </c>
      <c r="D22" s="697">
        <v>8.1427946686744704E-2</v>
      </c>
      <c r="E22" s="697">
        <v>0.15738901495933499</v>
      </c>
      <c r="F22" s="697">
        <v>3.40375155210495E-2</v>
      </c>
      <c r="G22" s="697">
        <v>3.40375155210495E-2</v>
      </c>
      <c r="H22" s="697">
        <v>3.2998505979776403E-2</v>
      </c>
      <c r="I22" s="697">
        <v>2.9125003144145001E-2</v>
      </c>
      <c r="J22" s="703" t="s">
        <v>1</v>
      </c>
    </row>
    <row r="23" spans="1:10" x14ac:dyDescent="0.2">
      <c r="A23" s="2" t="s">
        <v>29</v>
      </c>
      <c r="B23" s="700">
        <v>26</v>
      </c>
      <c r="C23" s="697" t="s">
        <v>1</v>
      </c>
      <c r="D23" s="697" t="s">
        <v>1</v>
      </c>
      <c r="E23" s="697" t="s">
        <v>1</v>
      </c>
      <c r="F23" s="697" t="s">
        <v>1</v>
      </c>
      <c r="G23" s="697" t="s">
        <v>1</v>
      </c>
      <c r="H23" s="697" t="s">
        <v>1</v>
      </c>
      <c r="I23" s="697" t="s">
        <v>1</v>
      </c>
      <c r="J23" s="703" t="s">
        <v>1</v>
      </c>
    </row>
    <row r="24" spans="1:10" x14ac:dyDescent="0.2">
      <c r="A24" s="2" t="s">
        <v>30</v>
      </c>
      <c r="B24" s="700">
        <v>35</v>
      </c>
      <c r="C24" s="697">
        <v>0.62380772829055797</v>
      </c>
      <c r="D24" s="697">
        <v>0.115295842289925</v>
      </c>
      <c r="E24" s="697">
        <v>0.12768667936325101</v>
      </c>
      <c r="F24" s="697">
        <v>4.7143865376710899E-2</v>
      </c>
      <c r="G24" s="697">
        <v>0</v>
      </c>
      <c r="H24" s="697">
        <v>6.2493979930877699E-2</v>
      </c>
      <c r="I24" s="697">
        <v>2.3571932688355401E-2</v>
      </c>
      <c r="J24" s="703" t="s">
        <v>1</v>
      </c>
    </row>
    <row r="25" spans="1:10" x14ac:dyDescent="0.2">
      <c r="A25" s="2" t="s">
        <v>31</v>
      </c>
      <c r="B25" s="700">
        <v>32</v>
      </c>
      <c r="C25" s="697">
        <v>0.808171927928925</v>
      </c>
      <c r="D25" s="697">
        <v>0.128494873642921</v>
      </c>
      <c r="E25" s="697">
        <v>2.0225370302796399E-2</v>
      </c>
      <c r="F25" s="697">
        <v>0</v>
      </c>
      <c r="G25" s="697">
        <v>0</v>
      </c>
      <c r="H25" s="697">
        <v>4.3107807636261E-2</v>
      </c>
      <c r="I25" s="697">
        <v>0</v>
      </c>
      <c r="J25" s="703" t="s">
        <v>1</v>
      </c>
    </row>
    <row r="26" spans="1:10" x14ac:dyDescent="0.2">
      <c r="A26" s="2" t="s">
        <v>32</v>
      </c>
      <c r="B26" s="700">
        <v>34</v>
      </c>
      <c r="C26" s="697">
        <v>0.79040092229843095</v>
      </c>
      <c r="D26" s="697">
        <v>0.103152632713318</v>
      </c>
      <c r="E26" s="697">
        <v>2.0834671333432201E-2</v>
      </c>
      <c r="F26" s="697">
        <v>4.1672501713037498E-2</v>
      </c>
      <c r="G26" s="697">
        <v>0</v>
      </c>
      <c r="H26" s="697">
        <v>0</v>
      </c>
      <c r="I26" s="697">
        <v>4.3939251452684402E-2</v>
      </c>
      <c r="J26" s="703" t="s">
        <v>1</v>
      </c>
    </row>
    <row r="27" spans="1:10" x14ac:dyDescent="0.2">
      <c r="A27" s="2" t="s">
        <v>33</v>
      </c>
      <c r="B27" s="700">
        <v>38</v>
      </c>
      <c r="C27" s="697">
        <v>0.71173954010009799</v>
      </c>
      <c r="D27" s="697">
        <v>0.10637783259153399</v>
      </c>
      <c r="E27" s="697">
        <v>0.119292788207531</v>
      </c>
      <c r="F27" s="697">
        <v>0</v>
      </c>
      <c r="G27" s="697">
        <v>1.7516877502203002E-2</v>
      </c>
      <c r="H27" s="697">
        <v>1.84035524725914E-2</v>
      </c>
      <c r="I27" s="697">
        <v>2.6669384911656401E-2</v>
      </c>
      <c r="J27" s="703" t="s">
        <v>1</v>
      </c>
    </row>
    <row r="28" spans="1:10" x14ac:dyDescent="0.2">
      <c r="A28" s="2" t="s">
        <v>34</v>
      </c>
      <c r="B28" s="700">
        <v>36</v>
      </c>
      <c r="C28" s="697">
        <v>0.76778388023376498</v>
      </c>
      <c r="D28" s="697">
        <v>2.0335687324404699E-2</v>
      </c>
      <c r="E28" s="697">
        <v>0.110661134123802</v>
      </c>
      <c r="F28" s="697">
        <v>0</v>
      </c>
      <c r="G28" s="697">
        <v>3.4433316439390203E-2</v>
      </c>
      <c r="H28" s="697">
        <v>3.4433316439390203E-2</v>
      </c>
      <c r="I28" s="697">
        <v>3.2352656126022297E-2</v>
      </c>
      <c r="J28" s="703" t="s">
        <v>1</v>
      </c>
    </row>
    <row r="29" spans="1:10" x14ac:dyDescent="0.2">
      <c r="A29" s="2" t="s">
        <v>35</v>
      </c>
      <c r="B29" s="700">
        <v>25</v>
      </c>
      <c r="C29" s="697" t="s">
        <v>1</v>
      </c>
      <c r="D29" s="697" t="s">
        <v>1</v>
      </c>
      <c r="E29" s="697" t="s">
        <v>1</v>
      </c>
      <c r="F29" s="697" t="s">
        <v>1</v>
      </c>
      <c r="G29" s="697" t="s">
        <v>1</v>
      </c>
      <c r="H29" s="697" t="s">
        <v>1</v>
      </c>
      <c r="I29" s="697" t="s">
        <v>1</v>
      </c>
      <c r="J29" s="703" t="s">
        <v>1</v>
      </c>
    </row>
    <row r="30" spans="1:10" x14ac:dyDescent="0.2">
      <c r="A30" s="2" t="s">
        <v>36</v>
      </c>
      <c r="B30" s="700">
        <v>36</v>
      </c>
      <c r="C30" s="697">
        <v>0.62737858295440696</v>
      </c>
      <c r="D30" s="697">
        <v>0.12988191843032801</v>
      </c>
      <c r="E30" s="697">
        <v>0.17162725329399101</v>
      </c>
      <c r="F30" s="697">
        <v>4.5325197279453298E-2</v>
      </c>
      <c r="G30" s="697">
        <v>0</v>
      </c>
      <c r="H30" s="697">
        <v>2.5787020102143302E-2</v>
      </c>
      <c r="I30" s="697">
        <v>0</v>
      </c>
      <c r="J30" s="703" t="s">
        <v>1</v>
      </c>
    </row>
    <row r="31" spans="1:10" x14ac:dyDescent="0.2">
      <c r="A31" s="2" t="s">
        <v>37</v>
      </c>
      <c r="B31" s="700">
        <v>15</v>
      </c>
      <c r="C31" s="697" t="s">
        <v>1</v>
      </c>
      <c r="D31" s="697" t="s">
        <v>1</v>
      </c>
      <c r="E31" s="697" t="s">
        <v>1</v>
      </c>
      <c r="F31" s="697" t="s">
        <v>1</v>
      </c>
      <c r="G31" s="697" t="s">
        <v>1</v>
      </c>
      <c r="H31" s="697" t="s">
        <v>1</v>
      </c>
      <c r="I31" s="697" t="s">
        <v>1</v>
      </c>
      <c r="J31" s="703" t="s">
        <v>1</v>
      </c>
    </row>
    <row r="32" spans="1:10" x14ac:dyDescent="0.2">
      <c r="A32" s="2" t="s">
        <v>38</v>
      </c>
      <c r="B32" s="700">
        <v>26</v>
      </c>
      <c r="C32" s="697" t="s">
        <v>1</v>
      </c>
      <c r="D32" s="697" t="s">
        <v>1</v>
      </c>
      <c r="E32" s="697" t="s">
        <v>1</v>
      </c>
      <c r="F32" s="697" t="s">
        <v>1</v>
      </c>
      <c r="G32" s="697" t="s">
        <v>1</v>
      </c>
      <c r="H32" s="697" t="s">
        <v>1</v>
      </c>
      <c r="I32" s="697" t="s">
        <v>1</v>
      </c>
      <c r="J32" s="703" t="s">
        <v>1</v>
      </c>
    </row>
    <row r="33" spans="1:10" x14ac:dyDescent="0.2">
      <c r="A33" s="2" t="s">
        <v>39</v>
      </c>
      <c r="B33" s="700">
        <v>33</v>
      </c>
      <c r="C33" s="697">
        <v>0.60062450170517001</v>
      </c>
      <c r="D33" s="697">
        <v>0.14619494974613201</v>
      </c>
      <c r="E33" s="697">
        <v>0.109747156500816</v>
      </c>
      <c r="F33" s="697">
        <v>6.9050326943397494E-2</v>
      </c>
      <c r="G33" s="697">
        <v>0</v>
      </c>
      <c r="H33" s="697">
        <v>7.4383080005645794E-2</v>
      </c>
      <c r="I33" s="697">
        <v>0</v>
      </c>
      <c r="J33" s="703" t="s">
        <v>1</v>
      </c>
    </row>
    <row r="34" spans="1:10" x14ac:dyDescent="0.2">
      <c r="A34" s="2" t="s">
        <v>40</v>
      </c>
      <c r="B34" s="700">
        <v>38</v>
      </c>
      <c r="C34" s="697">
        <v>0.748690605163574</v>
      </c>
      <c r="D34" s="697">
        <v>0.103667125105858</v>
      </c>
      <c r="E34" s="697">
        <v>7.4561767280101804E-2</v>
      </c>
      <c r="F34" s="697">
        <v>0</v>
      </c>
      <c r="G34" s="697">
        <v>2.4057902395725299E-2</v>
      </c>
      <c r="H34" s="697">
        <v>2.5955749675631499E-2</v>
      </c>
      <c r="I34" s="697">
        <v>2.3066833615303001E-2</v>
      </c>
      <c r="J34" s="703" t="s">
        <v>1</v>
      </c>
    </row>
    <row r="35" spans="1:10" x14ac:dyDescent="0.2">
      <c r="A35" s="2" t="s">
        <v>41</v>
      </c>
      <c r="B35" s="700">
        <v>25</v>
      </c>
      <c r="C35" s="697" t="s">
        <v>1</v>
      </c>
      <c r="D35" s="697" t="s">
        <v>1</v>
      </c>
      <c r="E35" s="697" t="s">
        <v>1</v>
      </c>
      <c r="F35" s="697" t="s">
        <v>1</v>
      </c>
      <c r="G35" s="697" t="s">
        <v>1</v>
      </c>
      <c r="H35" s="697" t="s">
        <v>1</v>
      </c>
      <c r="I35" s="697" t="s">
        <v>1</v>
      </c>
      <c r="J35" s="703" t="s">
        <v>1</v>
      </c>
    </row>
    <row r="36" spans="1:10" x14ac:dyDescent="0.2">
      <c r="A36" s="2" t="s">
        <v>42</v>
      </c>
      <c r="B36" s="700">
        <v>34</v>
      </c>
      <c r="C36" s="697">
        <v>0.779213607311249</v>
      </c>
      <c r="D36" s="697">
        <v>0.19479005038738301</v>
      </c>
      <c r="E36" s="697">
        <v>2.5996310636401201E-2</v>
      </c>
      <c r="F36" s="697">
        <v>0</v>
      </c>
      <c r="G36" s="697">
        <v>0</v>
      </c>
      <c r="H36" s="697">
        <v>0</v>
      </c>
      <c r="I36" s="697">
        <v>0</v>
      </c>
      <c r="J36" s="703" t="s">
        <v>1</v>
      </c>
    </row>
    <row r="37" spans="1:10" x14ac:dyDescent="0.2">
      <c r="A37" s="2" t="s">
        <v>43</v>
      </c>
      <c r="B37" s="700">
        <v>27</v>
      </c>
      <c r="C37" s="697" t="s">
        <v>1</v>
      </c>
      <c r="D37" s="697" t="s">
        <v>1</v>
      </c>
      <c r="E37" s="697" t="s">
        <v>1</v>
      </c>
      <c r="F37" s="697" t="s">
        <v>1</v>
      </c>
      <c r="G37" s="697" t="s">
        <v>1</v>
      </c>
      <c r="H37" s="697" t="s">
        <v>1</v>
      </c>
      <c r="I37" s="697" t="s">
        <v>1</v>
      </c>
      <c r="J37" s="703" t="s">
        <v>1</v>
      </c>
    </row>
    <row r="38" spans="1:10" x14ac:dyDescent="0.2">
      <c r="A38" s="2" t="s">
        <v>44</v>
      </c>
      <c r="B38" s="700">
        <v>35</v>
      </c>
      <c r="C38" s="697">
        <v>0.63600623607635498</v>
      </c>
      <c r="D38" s="697">
        <v>9.3064896762371105E-2</v>
      </c>
      <c r="E38" s="697">
        <v>0.148684531450272</v>
      </c>
      <c r="F38" s="697">
        <v>5.8194968849420499E-2</v>
      </c>
      <c r="G38" s="697">
        <v>4.0268994867801701E-2</v>
      </c>
      <c r="H38" s="697">
        <v>0</v>
      </c>
      <c r="I38" s="697">
        <v>2.3780373856425299E-2</v>
      </c>
      <c r="J38" s="703" t="s">
        <v>1</v>
      </c>
    </row>
    <row r="39" spans="1:10" x14ac:dyDescent="0.2">
      <c r="A39" s="2" t="s">
        <v>45</v>
      </c>
      <c r="B39" s="700">
        <v>33</v>
      </c>
      <c r="C39" s="697">
        <v>0.60562574863433805</v>
      </c>
      <c r="D39" s="697">
        <v>5.9454306960105903E-2</v>
      </c>
      <c r="E39" s="697">
        <v>0.27420634031295799</v>
      </c>
      <c r="F39" s="697">
        <v>0</v>
      </c>
      <c r="G39" s="697">
        <v>6.0713630169630099E-2</v>
      </c>
      <c r="H39" s="697">
        <v>0</v>
      </c>
      <c r="I39" s="697">
        <v>0</v>
      </c>
      <c r="J39" s="703" t="s">
        <v>1</v>
      </c>
    </row>
    <row r="40" spans="1:10" x14ac:dyDescent="0.2">
      <c r="A40" s="2" t="s">
        <v>46</v>
      </c>
      <c r="B40" s="700">
        <v>34</v>
      </c>
      <c r="C40" s="697">
        <v>0.74089986085891701</v>
      </c>
      <c r="D40" s="697">
        <v>0.10728780925273899</v>
      </c>
      <c r="E40" s="697">
        <v>7.0520184934139293E-2</v>
      </c>
      <c r="F40" s="697">
        <v>0</v>
      </c>
      <c r="G40" s="697">
        <v>2.2292474284768101E-2</v>
      </c>
      <c r="H40" s="697">
        <v>5.8999646455049501E-2</v>
      </c>
      <c r="I40" s="697">
        <v>0</v>
      </c>
      <c r="J40" s="703" t="s">
        <v>1</v>
      </c>
    </row>
    <row r="41" spans="1:10" x14ac:dyDescent="0.2">
      <c r="A41" s="2" t="s">
        <v>47</v>
      </c>
      <c r="B41" s="700">
        <v>32</v>
      </c>
      <c r="C41" s="697">
        <v>0.59879827499389604</v>
      </c>
      <c r="D41" s="697">
        <v>0.25156441330909701</v>
      </c>
      <c r="E41" s="697">
        <v>0.131484940648079</v>
      </c>
      <c r="F41" s="697">
        <v>1.81523375213146E-2</v>
      </c>
      <c r="G41" s="697">
        <v>0</v>
      </c>
      <c r="H41" s="697">
        <v>0</v>
      </c>
      <c r="I41" s="697">
        <v>0</v>
      </c>
      <c r="J41" s="703" t="s">
        <v>1</v>
      </c>
    </row>
    <row r="42" spans="1:10" x14ac:dyDescent="0.2">
      <c r="A42" s="2" t="s">
        <v>48</v>
      </c>
      <c r="B42" s="700">
        <v>30</v>
      </c>
      <c r="C42" s="697">
        <v>0.69551181793212902</v>
      </c>
      <c r="D42" s="697">
        <v>6.9124870002269703E-2</v>
      </c>
      <c r="E42" s="697">
        <v>9.8736844956874806E-2</v>
      </c>
      <c r="F42" s="697">
        <v>3.3750802278518698E-2</v>
      </c>
      <c r="G42" s="697">
        <v>0</v>
      </c>
      <c r="H42" s="697">
        <v>3.3750802278518698E-2</v>
      </c>
      <c r="I42" s="697">
        <v>6.9124870002269703E-2</v>
      </c>
      <c r="J42" s="703" t="s">
        <v>1</v>
      </c>
    </row>
    <row r="43" spans="1:10" x14ac:dyDescent="0.2">
      <c r="A43" s="2" t="s">
        <v>49</v>
      </c>
      <c r="B43" s="700">
        <v>34</v>
      </c>
      <c r="C43" s="697">
        <v>0.672457575798035</v>
      </c>
      <c r="D43" s="697">
        <v>0.10734886676073099</v>
      </c>
      <c r="E43" s="697">
        <v>0.15414634346962</v>
      </c>
      <c r="F43" s="697">
        <v>6.6047199070453602E-2</v>
      </c>
      <c r="G43" s="697">
        <v>0</v>
      </c>
      <c r="H43" s="697">
        <v>0</v>
      </c>
      <c r="I43" s="697">
        <v>0</v>
      </c>
      <c r="J43" s="703" t="s">
        <v>1</v>
      </c>
    </row>
    <row r="44" spans="1:10" x14ac:dyDescent="0.2">
      <c r="A44" s="2" t="s">
        <v>50</v>
      </c>
      <c r="B44" s="700">
        <v>37</v>
      </c>
      <c r="C44" s="697">
        <v>0.61046218872070301</v>
      </c>
      <c r="D44" s="697">
        <v>0.168608203530312</v>
      </c>
      <c r="E44" s="697">
        <v>9.2795372009277302E-2</v>
      </c>
      <c r="F44" s="697">
        <v>0</v>
      </c>
      <c r="G44" s="697">
        <v>0</v>
      </c>
      <c r="H44" s="697">
        <v>0.10008542984724</v>
      </c>
      <c r="I44" s="697">
        <v>2.8048792853951499E-2</v>
      </c>
      <c r="J44" s="703" t="s">
        <v>1</v>
      </c>
    </row>
    <row r="45" spans="1:10" x14ac:dyDescent="0.2">
      <c r="A45" s="2" t="s">
        <v>51</v>
      </c>
      <c r="B45" s="700">
        <v>31</v>
      </c>
      <c r="C45" s="697">
        <v>0.68485116958618197</v>
      </c>
      <c r="D45" s="697">
        <v>0.136832565069199</v>
      </c>
      <c r="E45" s="697">
        <v>9.1598056256771102E-2</v>
      </c>
      <c r="F45" s="697">
        <v>5.7812131941318498E-2</v>
      </c>
      <c r="G45" s="697">
        <v>0</v>
      </c>
      <c r="H45" s="697">
        <v>0</v>
      </c>
      <c r="I45" s="697">
        <v>2.8906065970659301E-2</v>
      </c>
      <c r="J45" s="703" t="s">
        <v>1</v>
      </c>
    </row>
    <row r="46" spans="1:10" x14ac:dyDescent="0.2">
      <c r="A46" s="2" t="s">
        <v>52</v>
      </c>
      <c r="B46" s="700">
        <v>28</v>
      </c>
      <c r="C46" s="697" t="s">
        <v>1</v>
      </c>
      <c r="D46" s="697" t="s">
        <v>1</v>
      </c>
      <c r="E46" s="697" t="s">
        <v>1</v>
      </c>
      <c r="F46" s="697" t="s">
        <v>1</v>
      </c>
      <c r="G46" s="697" t="s">
        <v>1</v>
      </c>
      <c r="H46" s="697" t="s">
        <v>1</v>
      </c>
      <c r="I46" s="697" t="s">
        <v>1</v>
      </c>
      <c r="J46" s="703" t="s">
        <v>1</v>
      </c>
    </row>
    <row r="47" spans="1:10" x14ac:dyDescent="0.2">
      <c r="A47" s="2" t="s">
        <v>53</v>
      </c>
      <c r="B47" s="700">
        <v>42</v>
      </c>
      <c r="C47" s="697">
        <v>0.65408492088317904</v>
      </c>
      <c r="D47" s="697">
        <v>0.16045762598514601</v>
      </c>
      <c r="E47" s="697">
        <v>5.9831146150827401E-2</v>
      </c>
      <c r="F47" s="697">
        <v>8.85344669222832E-2</v>
      </c>
      <c r="G47" s="697">
        <v>3.7091810256242801E-2</v>
      </c>
      <c r="H47" s="697">
        <v>0</v>
      </c>
      <c r="I47" s="697">
        <v>0</v>
      </c>
      <c r="J47" s="703" t="s">
        <v>1</v>
      </c>
    </row>
    <row r="48" spans="1:10" x14ac:dyDescent="0.2">
      <c r="A48" s="2" t="s">
        <v>54</v>
      </c>
      <c r="B48" s="700">
        <v>29</v>
      </c>
      <c r="C48" s="697" t="s">
        <v>1</v>
      </c>
      <c r="D48" s="697" t="s">
        <v>1</v>
      </c>
      <c r="E48" s="697" t="s">
        <v>1</v>
      </c>
      <c r="F48" s="697" t="s">
        <v>1</v>
      </c>
      <c r="G48" s="697" t="s">
        <v>1</v>
      </c>
      <c r="H48" s="697" t="s">
        <v>1</v>
      </c>
      <c r="I48" s="697" t="s">
        <v>1</v>
      </c>
      <c r="J48" s="703" t="s">
        <v>1</v>
      </c>
    </row>
    <row r="49" spans="1:10" x14ac:dyDescent="0.2">
      <c r="A49" s="2" t="s">
        <v>55</v>
      </c>
      <c r="B49" s="700">
        <v>32</v>
      </c>
      <c r="C49" s="697">
        <v>0.860057413578033</v>
      </c>
      <c r="D49" s="697">
        <v>8.5887774825096103E-2</v>
      </c>
      <c r="E49" s="697">
        <v>5.4054796695709201E-2</v>
      </c>
      <c r="F49" s="697">
        <v>0</v>
      </c>
      <c r="G49" s="697">
        <v>0</v>
      </c>
      <c r="H49" s="697">
        <v>0</v>
      </c>
      <c r="I49" s="697">
        <v>0</v>
      </c>
      <c r="J49" s="703" t="s">
        <v>1</v>
      </c>
    </row>
    <row r="50" spans="1:10" x14ac:dyDescent="0.2">
      <c r="A50" s="2" t="s">
        <v>56</v>
      </c>
      <c r="B50" s="700">
        <v>16</v>
      </c>
      <c r="C50" s="697" t="s">
        <v>1</v>
      </c>
      <c r="D50" s="697" t="s">
        <v>1</v>
      </c>
      <c r="E50" s="697" t="s">
        <v>1</v>
      </c>
      <c r="F50" s="697" t="s">
        <v>1</v>
      </c>
      <c r="G50" s="697" t="s">
        <v>1</v>
      </c>
      <c r="H50" s="697" t="s">
        <v>1</v>
      </c>
      <c r="I50" s="697" t="s">
        <v>1</v>
      </c>
      <c r="J50" s="703" t="s">
        <v>1</v>
      </c>
    </row>
    <row r="51" spans="1:10" x14ac:dyDescent="0.2">
      <c r="A51" s="2" t="s">
        <v>57</v>
      </c>
      <c r="B51" s="700">
        <v>30</v>
      </c>
      <c r="C51" s="697">
        <v>0.77987718582153298</v>
      </c>
      <c r="D51" s="697">
        <v>2.9467586427927E-2</v>
      </c>
      <c r="E51" s="697">
        <v>0.112707667052746</v>
      </c>
      <c r="F51" s="697">
        <v>2.9467586427927E-2</v>
      </c>
      <c r="G51" s="697">
        <v>0</v>
      </c>
      <c r="H51" s="697">
        <v>4.8479970544576603E-2</v>
      </c>
      <c r="I51" s="697">
        <v>0</v>
      </c>
      <c r="J51" s="703" t="s">
        <v>1</v>
      </c>
    </row>
    <row r="52" spans="1:10" x14ac:dyDescent="0.2">
      <c r="A52" s="2" t="s">
        <v>58</v>
      </c>
      <c r="B52" s="700">
        <v>30</v>
      </c>
      <c r="C52" s="697">
        <v>0.86559599637985196</v>
      </c>
      <c r="D52" s="697">
        <v>7.8373372554779094E-2</v>
      </c>
      <c r="E52" s="697">
        <v>2.8015326708555201E-2</v>
      </c>
      <c r="F52" s="697">
        <v>0</v>
      </c>
      <c r="G52" s="697">
        <v>0</v>
      </c>
      <c r="H52" s="697">
        <v>2.8015326708555201E-2</v>
      </c>
      <c r="I52" s="697">
        <v>0</v>
      </c>
      <c r="J52" s="703" t="s">
        <v>1</v>
      </c>
    </row>
    <row r="53" spans="1:10" x14ac:dyDescent="0.2">
      <c r="A53" s="2" t="s">
        <v>59</v>
      </c>
      <c r="B53" s="700">
        <v>24</v>
      </c>
      <c r="C53" s="697" t="s">
        <v>1</v>
      </c>
      <c r="D53" s="697" t="s">
        <v>1</v>
      </c>
      <c r="E53" s="697" t="s">
        <v>1</v>
      </c>
      <c r="F53" s="697" t="s">
        <v>1</v>
      </c>
      <c r="G53" s="697" t="s">
        <v>1</v>
      </c>
      <c r="H53" s="697" t="s">
        <v>1</v>
      </c>
      <c r="I53" s="697" t="s">
        <v>1</v>
      </c>
      <c r="J53" s="703" t="s">
        <v>1</v>
      </c>
    </row>
    <row r="54" spans="1:10" x14ac:dyDescent="0.2">
      <c r="A54" s="2" t="s">
        <v>60</v>
      </c>
      <c r="B54" s="700">
        <v>26</v>
      </c>
      <c r="C54" s="697" t="s">
        <v>1</v>
      </c>
      <c r="D54" s="697" t="s">
        <v>1</v>
      </c>
      <c r="E54" s="697" t="s">
        <v>1</v>
      </c>
      <c r="F54" s="697" t="s">
        <v>1</v>
      </c>
      <c r="G54" s="697" t="s">
        <v>1</v>
      </c>
      <c r="H54" s="697" t="s">
        <v>1</v>
      </c>
      <c r="I54" s="697" t="s">
        <v>1</v>
      </c>
      <c r="J54" s="703" t="s">
        <v>1</v>
      </c>
    </row>
    <row r="55" spans="1:10" x14ac:dyDescent="0.2">
      <c r="A55" s="2" t="s">
        <v>61</v>
      </c>
      <c r="B55" s="700">
        <v>26</v>
      </c>
      <c r="C55" s="697" t="s">
        <v>1</v>
      </c>
      <c r="D55" s="697" t="s">
        <v>1</v>
      </c>
      <c r="E55" s="697" t="s">
        <v>1</v>
      </c>
      <c r="F55" s="697" t="s">
        <v>1</v>
      </c>
      <c r="G55" s="697" t="s">
        <v>1</v>
      </c>
      <c r="H55" s="697" t="s">
        <v>1</v>
      </c>
      <c r="I55" s="697" t="s">
        <v>1</v>
      </c>
      <c r="J55" s="703" t="s">
        <v>1</v>
      </c>
    </row>
    <row r="56" spans="1:10" x14ac:dyDescent="0.2">
      <c r="A56" s="2" t="s">
        <v>62</v>
      </c>
      <c r="B56" s="700">
        <v>37</v>
      </c>
      <c r="C56" s="697">
        <v>0.64783406257629395</v>
      </c>
      <c r="D56" s="697">
        <v>0.15348915755748699</v>
      </c>
      <c r="E56" s="697">
        <v>0.11625517904758501</v>
      </c>
      <c r="F56" s="697">
        <v>5.9682190418243401E-2</v>
      </c>
      <c r="G56" s="697">
        <v>2.2739412263035799E-2</v>
      </c>
      <c r="H56" s="697">
        <v>0</v>
      </c>
      <c r="I56" s="697">
        <v>0</v>
      </c>
      <c r="J56" s="703" t="s">
        <v>1</v>
      </c>
    </row>
    <row r="57" spans="1:10" x14ac:dyDescent="0.2">
      <c r="A57" s="2" t="s">
        <v>63</v>
      </c>
      <c r="B57" s="700">
        <v>29</v>
      </c>
      <c r="C57" s="697" t="s">
        <v>1</v>
      </c>
      <c r="D57" s="697" t="s">
        <v>1</v>
      </c>
      <c r="E57" s="697" t="s">
        <v>1</v>
      </c>
      <c r="F57" s="697" t="s">
        <v>1</v>
      </c>
      <c r="G57" s="697" t="s">
        <v>1</v>
      </c>
      <c r="H57" s="697" t="s">
        <v>1</v>
      </c>
      <c r="I57" s="697" t="s">
        <v>1</v>
      </c>
      <c r="J57" s="703" t="s">
        <v>1</v>
      </c>
    </row>
    <row r="58" spans="1:10" x14ac:dyDescent="0.2">
      <c r="A58" s="2" t="s">
        <v>64</v>
      </c>
      <c r="B58" s="700">
        <v>31</v>
      </c>
      <c r="C58" s="697">
        <v>0.65163588523864702</v>
      </c>
      <c r="D58" s="697">
        <v>3.74963469803333E-2</v>
      </c>
      <c r="E58" s="697">
        <v>0.15870000422000899</v>
      </c>
      <c r="F58" s="697">
        <v>2.36004646867514E-2</v>
      </c>
      <c r="G58" s="697">
        <v>6.3591212034225506E-2</v>
      </c>
      <c r="H58" s="697">
        <v>4.6349857002496699E-2</v>
      </c>
      <c r="I58" s="697">
        <v>1.8626226112246499E-2</v>
      </c>
      <c r="J58" s="703" t="s">
        <v>1</v>
      </c>
    </row>
    <row r="59" spans="1:10" x14ac:dyDescent="0.2">
      <c r="A59" s="2" t="s">
        <v>65</v>
      </c>
      <c r="B59" s="700">
        <v>29</v>
      </c>
      <c r="C59" s="697" t="s">
        <v>1</v>
      </c>
      <c r="D59" s="697" t="s">
        <v>1</v>
      </c>
      <c r="E59" s="697" t="s">
        <v>1</v>
      </c>
      <c r="F59" s="697" t="s">
        <v>1</v>
      </c>
      <c r="G59" s="697" t="s">
        <v>1</v>
      </c>
      <c r="H59" s="697" t="s">
        <v>1</v>
      </c>
      <c r="I59" s="697" t="s">
        <v>1</v>
      </c>
      <c r="J59" s="703" t="s">
        <v>1</v>
      </c>
    </row>
    <row r="60" spans="1:10" x14ac:dyDescent="0.2">
      <c r="A60" s="2" t="s">
        <v>66</v>
      </c>
      <c r="B60" s="700">
        <v>21</v>
      </c>
      <c r="C60" s="697" t="s">
        <v>1</v>
      </c>
      <c r="D60" s="697" t="s">
        <v>1</v>
      </c>
      <c r="E60" s="697" t="s">
        <v>1</v>
      </c>
      <c r="F60" s="697" t="s">
        <v>1</v>
      </c>
      <c r="G60" s="697" t="s">
        <v>1</v>
      </c>
      <c r="H60" s="697" t="s">
        <v>1</v>
      </c>
      <c r="I60" s="697" t="s">
        <v>1</v>
      </c>
      <c r="J60" s="703" t="s">
        <v>1</v>
      </c>
    </row>
    <row r="61" spans="1:10" x14ac:dyDescent="0.2">
      <c r="A61" s="2" t="s">
        <v>67</v>
      </c>
      <c r="B61" s="700">
        <v>24</v>
      </c>
      <c r="C61" s="697" t="s">
        <v>1</v>
      </c>
      <c r="D61" s="697" t="s">
        <v>1</v>
      </c>
      <c r="E61" s="697" t="s">
        <v>1</v>
      </c>
      <c r="F61" s="697" t="s">
        <v>1</v>
      </c>
      <c r="G61" s="697" t="s">
        <v>1</v>
      </c>
      <c r="H61" s="697" t="s">
        <v>1</v>
      </c>
      <c r="I61" s="697" t="s">
        <v>1</v>
      </c>
      <c r="J61" s="703" t="s">
        <v>1</v>
      </c>
    </row>
    <row r="62" spans="1:10" x14ac:dyDescent="0.2">
      <c r="A62" s="2" t="s">
        <v>68</v>
      </c>
      <c r="B62" s="700">
        <v>31</v>
      </c>
      <c r="C62" s="697">
        <v>0.73213917016982999</v>
      </c>
      <c r="D62" s="697">
        <v>0.13082768023014099</v>
      </c>
      <c r="E62" s="697">
        <v>4.0231954306364101E-2</v>
      </c>
      <c r="F62" s="697">
        <v>0</v>
      </c>
      <c r="G62" s="697">
        <v>3.7395060062408399E-2</v>
      </c>
      <c r="H62" s="697">
        <v>0</v>
      </c>
      <c r="I62" s="697">
        <v>5.9406153857707998E-2</v>
      </c>
      <c r="J62" s="703" t="s">
        <v>1</v>
      </c>
    </row>
    <row r="63" spans="1:10" x14ac:dyDescent="0.2">
      <c r="A63" s="2" t="s">
        <v>69</v>
      </c>
      <c r="B63" s="700">
        <v>27</v>
      </c>
      <c r="C63" s="697" t="s">
        <v>1</v>
      </c>
      <c r="D63" s="697" t="s">
        <v>1</v>
      </c>
      <c r="E63" s="697" t="s">
        <v>1</v>
      </c>
      <c r="F63" s="697" t="s">
        <v>1</v>
      </c>
      <c r="G63" s="697" t="s">
        <v>1</v>
      </c>
      <c r="H63" s="697" t="s">
        <v>1</v>
      </c>
      <c r="I63" s="697" t="s">
        <v>1</v>
      </c>
      <c r="J63" s="703" t="s">
        <v>1</v>
      </c>
    </row>
    <row r="64" spans="1:10" x14ac:dyDescent="0.2">
      <c r="A64" s="2" t="s">
        <v>70</v>
      </c>
      <c r="B64" s="700">
        <v>37</v>
      </c>
      <c r="C64" s="697">
        <v>0.77901601791381803</v>
      </c>
      <c r="D64" s="697">
        <v>0</v>
      </c>
      <c r="E64" s="697">
        <v>9.9596522748470306E-2</v>
      </c>
      <c r="F64" s="697">
        <v>7.7924579381942694E-2</v>
      </c>
      <c r="G64" s="697">
        <v>0</v>
      </c>
      <c r="H64" s="697">
        <v>2.1731426939368199E-2</v>
      </c>
      <c r="I64" s="697">
        <v>2.1731426939368199E-2</v>
      </c>
      <c r="J64" s="703" t="s">
        <v>1</v>
      </c>
    </row>
    <row r="65" spans="1:10" x14ac:dyDescent="0.2">
      <c r="A65" s="2" t="s">
        <v>71</v>
      </c>
      <c r="B65" s="700">
        <v>23</v>
      </c>
      <c r="C65" s="697" t="s">
        <v>1</v>
      </c>
      <c r="D65" s="697" t="s">
        <v>1</v>
      </c>
      <c r="E65" s="697" t="s">
        <v>1</v>
      </c>
      <c r="F65" s="697" t="s">
        <v>1</v>
      </c>
      <c r="G65" s="697" t="s">
        <v>1</v>
      </c>
      <c r="H65" s="697" t="s">
        <v>1</v>
      </c>
      <c r="I65" s="697" t="s">
        <v>1</v>
      </c>
      <c r="J65" s="703" t="s">
        <v>1</v>
      </c>
    </row>
    <row r="66" spans="1:10" x14ac:dyDescent="0.2">
      <c r="A66" s="2" t="s">
        <v>72</v>
      </c>
      <c r="B66" s="700">
        <v>22</v>
      </c>
      <c r="C66" s="697" t="s">
        <v>1</v>
      </c>
      <c r="D66" s="697" t="s">
        <v>1</v>
      </c>
      <c r="E66" s="697" t="s">
        <v>1</v>
      </c>
      <c r="F66" s="697" t="s">
        <v>1</v>
      </c>
      <c r="G66" s="697" t="s">
        <v>1</v>
      </c>
      <c r="H66" s="697" t="s">
        <v>1</v>
      </c>
      <c r="I66" s="697" t="s">
        <v>1</v>
      </c>
      <c r="J66" s="703" t="s">
        <v>1</v>
      </c>
    </row>
    <row r="67" spans="1:10" x14ac:dyDescent="0.2">
      <c r="A67" s="2" t="s">
        <v>73</v>
      </c>
      <c r="B67" s="700">
        <v>33</v>
      </c>
      <c r="C67" s="697">
        <v>0.70072478055954002</v>
      </c>
      <c r="D67" s="697">
        <v>5.2396565675735501E-2</v>
      </c>
      <c r="E67" s="697">
        <v>0.18885600566864</v>
      </c>
      <c r="F67" s="697">
        <v>0</v>
      </c>
      <c r="G67" s="697">
        <v>0</v>
      </c>
      <c r="H67" s="697">
        <v>5.8022666722536101E-2</v>
      </c>
      <c r="I67" s="697">
        <v>0</v>
      </c>
      <c r="J67" s="703" t="s">
        <v>1</v>
      </c>
    </row>
    <row r="68" spans="1:10" x14ac:dyDescent="0.2">
      <c r="A68" s="2" t="s">
        <v>74</v>
      </c>
      <c r="B68" s="700">
        <v>19</v>
      </c>
      <c r="C68" s="697" t="s">
        <v>1</v>
      </c>
      <c r="D68" s="697" t="s">
        <v>1</v>
      </c>
      <c r="E68" s="697" t="s">
        <v>1</v>
      </c>
      <c r="F68" s="697" t="s">
        <v>1</v>
      </c>
      <c r="G68" s="697" t="s">
        <v>1</v>
      </c>
      <c r="H68" s="697" t="s">
        <v>1</v>
      </c>
      <c r="I68" s="697" t="s">
        <v>1</v>
      </c>
      <c r="J68" s="703" t="s">
        <v>1</v>
      </c>
    </row>
    <row r="69" spans="1:10" x14ac:dyDescent="0.2">
      <c r="A69" s="2" t="s">
        <v>75</v>
      </c>
      <c r="B69" s="700">
        <v>26</v>
      </c>
      <c r="C69" s="697" t="s">
        <v>1</v>
      </c>
      <c r="D69" s="697" t="s">
        <v>1</v>
      </c>
      <c r="E69" s="697" t="s">
        <v>1</v>
      </c>
      <c r="F69" s="697" t="s">
        <v>1</v>
      </c>
      <c r="G69" s="697" t="s">
        <v>1</v>
      </c>
      <c r="H69" s="697" t="s">
        <v>1</v>
      </c>
      <c r="I69" s="697" t="s">
        <v>1</v>
      </c>
      <c r="J69" s="703" t="s">
        <v>1</v>
      </c>
    </row>
    <row r="70" spans="1:10" x14ac:dyDescent="0.2">
      <c r="A70" s="2" t="s">
        <v>76</v>
      </c>
      <c r="B70" s="700">
        <v>26</v>
      </c>
      <c r="C70" s="697" t="s">
        <v>1</v>
      </c>
      <c r="D70" s="697" t="s">
        <v>1</v>
      </c>
      <c r="E70" s="697" t="s">
        <v>1</v>
      </c>
      <c r="F70" s="697" t="s">
        <v>1</v>
      </c>
      <c r="G70" s="697" t="s">
        <v>1</v>
      </c>
      <c r="H70" s="697" t="s">
        <v>1</v>
      </c>
      <c r="I70" s="697" t="s">
        <v>1</v>
      </c>
      <c r="J70" s="703" t="s">
        <v>1</v>
      </c>
    </row>
    <row r="71" spans="1:10" x14ac:dyDescent="0.2">
      <c r="A71" s="3" t="s">
        <v>77</v>
      </c>
      <c r="B71" s="701">
        <v>17</v>
      </c>
      <c r="C71" s="698" t="s">
        <v>1</v>
      </c>
      <c r="D71" s="698" t="s">
        <v>1</v>
      </c>
      <c r="E71" s="698" t="s">
        <v>1</v>
      </c>
      <c r="F71" s="698" t="s">
        <v>1</v>
      </c>
      <c r="G71" s="698" t="s">
        <v>1</v>
      </c>
      <c r="H71" s="698" t="s">
        <v>1</v>
      </c>
      <c r="I71" s="698" t="s">
        <v>1</v>
      </c>
      <c r="J71" s="704" t="s">
        <v>1</v>
      </c>
    </row>
    <row r="73" spans="1:10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405</v>
      </c>
    </row>
    <row r="4" spans="1:6" x14ac:dyDescent="0.2">
      <c r="A4" t="s">
        <v>167</v>
      </c>
    </row>
    <row r="5" spans="1:6" x14ac:dyDescent="0.2">
      <c r="A5" s="4" t="s">
        <v>4</v>
      </c>
      <c r="B5" s="4" t="s">
        <v>5</v>
      </c>
      <c r="C5" s="4" t="s">
        <v>133</v>
      </c>
      <c r="D5" s="4" t="s">
        <v>134</v>
      </c>
      <c r="E5" s="4" t="s">
        <v>162</v>
      </c>
      <c r="F5" s="4" t="s">
        <v>11</v>
      </c>
    </row>
    <row r="6" spans="1:6" x14ac:dyDescent="0.2">
      <c r="A6" s="5" t="s">
        <v>13</v>
      </c>
      <c r="B6" s="708" t="s">
        <v>1</v>
      </c>
      <c r="C6" s="705" t="s">
        <v>1</v>
      </c>
      <c r="D6" s="705" t="s">
        <v>1</v>
      </c>
      <c r="E6" s="705" t="s">
        <v>1</v>
      </c>
      <c r="F6" s="711" t="s">
        <v>1</v>
      </c>
    </row>
    <row r="7" spans="1:6" x14ac:dyDescent="0.2">
      <c r="A7" s="2" t="s">
        <v>13</v>
      </c>
      <c r="B7" s="709">
        <v>6155</v>
      </c>
      <c r="C7" s="706">
        <v>0.22845135629177099</v>
      </c>
      <c r="D7" s="706">
        <v>0.42265617847442599</v>
      </c>
      <c r="E7" s="706">
        <v>0.34889245033264199</v>
      </c>
      <c r="F7" s="712">
        <v>0.35086578130722001</v>
      </c>
    </row>
    <row r="8" spans="1:6" x14ac:dyDescent="0.2">
      <c r="A8" s="5" t="s">
        <v>14</v>
      </c>
      <c r="B8" s="708" t="s">
        <v>1</v>
      </c>
      <c r="C8" s="705" t="s">
        <v>1</v>
      </c>
      <c r="D8" s="705" t="s">
        <v>1</v>
      </c>
      <c r="E8" s="705" t="s">
        <v>1</v>
      </c>
      <c r="F8" s="711" t="s">
        <v>1</v>
      </c>
    </row>
    <row r="9" spans="1:6" x14ac:dyDescent="0.2">
      <c r="A9" s="2" t="s">
        <v>15</v>
      </c>
      <c r="B9" s="709">
        <v>105</v>
      </c>
      <c r="C9" s="706">
        <v>3.6311693489551503E-2</v>
      </c>
      <c r="D9" s="706">
        <v>0.54939293861389205</v>
      </c>
      <c r="E9" s="706">
        <v>0.41429537534713701</v>
      </c>
      <c r="F9" s="712">
        <v>6.19966015219688E-2</v>
      </c>
    </row>
    <row r="10" spans="1:6" x14ac:dyDescent="0.2">
      <c r="A10" s="2" t="s">
        <v>16</v>
      </c>
      <c r="B10" s="709">
        <v>106</v>
      </c>
      <c r="C10" s="706">
        <v>4.9657698720693602E-2</v>
      </c>
      <c r="D10" s="706">
        <v>0.53362190723419201</v>
      </c>
      <c r="E10" s="706">
        <v>0.416720390319824</v>
      </c>
      <c r="F10" s="712">
        <v>8.5135333240032196E-2</v>
      </c>
    </row>
    <row r="11" spans="1:6" x14ac:dyDescent="0.2">
      <c r="A11" s="2" t="s">
        <v>17</v>
      </c>
      <c r="B11" s="709">
        <v>127</v>
      </c>
      <c r="C11" s="706">
        <v>0.316784977912903</v>
      </c>
      <c r="D11" s="706">
        <v>0.38123154640197798</v>
      </c>
      <c r="E11" s="706">
        <v>0.30198347568512002</v>
      </c>
      <c r="F11" s="712">
        <v>0.45383593440055803</v>
      </c>
    </row>
    <row r="12" spans="1:6" x14ac:dyDescent="0.2">
      <c r="A12" s="2" t="s">
        <v>18</v>
      </c>
      <c r="B12" s="709">
        <v>110</v>
      </c>
      <c r="C12" s="706">
        <v>8.7994053959846497E-2</v>
      </c>
      <c r="D12" s="706">
        <v>0.62160044908523604</v>
      </c>
      <c r="E12" s="706">
        <v>0.29040548205375699</v>
      </c>
      <c r="F12" s="712">
        <v>0.124006099998951</v>
      </c>
    </row>
    <row r="13" spans="1:6" x14ac:dyDescent="0.2">
      <c r="A13" s="2" t="s">
        <v>19</v>
      </c>
      <c r="B13" s="709">
        <v>109</v>
      </c>
      <c r="C13" s="706">
        <v>2.88680419325829E-2</v>
      </c>
      <c r="D13" s="706">
        <v>0.63493001461029097</v>
      </c>
      <c r="E13" s="706">
        <v>0.33620193600654602</v>
      </c>
      <c r="F13" s="712">
        <v>4.3489191681146601E-2</v>
      </c>
    </row>
    <row r="14" spans="1:6" x14ac:dyDescent="0.2">
      <c r="A14" s="2" t="s">
        <v>20</v>
      </c>
      <c r="B14" s="709">
        <v>98</v>
      </c>
      <c r="C14" s="706">
        <v>0.44075265526771501</v>
      </c>
      <c r="D14" s="706">
        <v>0.31699129939079301</v>
      </c>
      <c r="E14" s="706">
        <v>0.242256045341492</v>
      </c>
      <c r="F14" s="712">
        <v>0.58166438341140703</v>
      </c>
    </row>
    <row r="15" spans="1:6" x14ac:dyDescent="0.2">
      <c r="A15" s="2" t="s">
        <v>21</v>
      </c>
      <c r="B15" s="709">
        <v>95</v>
      </c>
      <c r="C15" s="706">
        <v>0.25270447134971602</v>
      </c>
      <c r="D15" s="706">
        <v>0.459757059812546</v>
      </c>
      <c r="E15" s="706">
        <v>0.28753849864005998</v>
      </c>
      <c r="F15" s="712">
        <v>0.35469210147857699</v>
      </c>
    </row>
    <row r="16" spans="1:6" x14ac:dyDescent="0.2">
      <c r="A16" s="2" t="s">
        <v>22</v>
      </c>
      <c r="B16" s="709">
        <v>102</v>
      </c>
      <c r="C16" s="706">
        <v>0.22359558939933799</v>
      </c>
      <c r="D16" s="706">
        <v>0.39095595479011502</v>
      </c>
      <c r="E16" s="706">
        <v>0.38544845581054699</v>
      </c>
      <c r="F16" s="712">
        <v>0.36383539438247697</v>
      </c>
    </row>
    <row r="17" spans="1:6" x14ac:dyDescent="0.2">
      <c r="A17" s="2" t="s">
        <v>23</v>
      </c>
      <c r="B17" s="709">
        <v>77</v>
      </c>
      <c r="C17" s="706">
        <v>0.40669521689415</v>
      </c>
      <c r="D17" s="706">
        <v>0.27744603157043501</v>
      </c>
      <c r="E17" s="706">
        <v>0.31585875153541598</v>
      </c>
      <c r="F17" s="712">
        <v>0.59446090459823597</v>
      </c>
    </row>
    <row r="18" spans="1:6" x14ac:dyDescent="0.2">
      <c r="A18" s="2" t="s">
        <v>24</v>
      </c>
      <c r="B18" s="709">
        <v>78</v>
      </c>
      <c r="C18" s="706">
        <v>0.241389200091362</v>
      </c>
      <c r="D18" s="706">
        <v>0.37982752919197099</v>
      </c>
      <c r="E18" s="706">
        <v>0.37878328561782798</v>
      </c>
      <c r="F18" s="712">
        <v>0.388574838638306</v>
      </c>
    </row>
    <row r="19" spans="1:6" x14ac:dyDescent="0.2">
      <c r="A19" s="2" t="s">
        <v>25</v>
      </c>
      <c r="B19" s="709">
        <v>99</v>
      </c>
      <c r="C19" s="706">
        <v>0.50875151157379195</v>
      </c>
      <c r="D19" s="706">
        <v>0.28381785750389099</v>
      </c>
      <c r="E19" s="706">
        <v>0.20743060111999501</v>
      </c>
      <c r="F19" s="712">
        <v>0.64190155267715499</v>
      </c>
    </row>
    <row r="20" spans="1:6" x14ac:dyDescent="0.2">
      <c r="A20" s="2" t="s">
        <v>26</v>
      </c>
      <c r="B20" s="709">
        <v>101</v>
      </c>
      <c r="C20" s="706">
        <v>0.81058049201965299</v>
      </c>
      <c r="D20" s="706">
        <v>0.10108999162912401</v>
      </c>
      <c r="E20" s="706">
        <v>8.8329486548900604E-2</v>
      </c>
      <c r="F20" s="712">
        <v>0.88911563158035301</v>
      </c>
    </row>
    <row r="21" spans="1:6" x14ac:dyDescent="0.2">
      <c r="A21" s="2" t="s">
        <v>27</v>
      </c>
      <c r="B21" s="709">
        <v>81</v>
      </c>
      <c r="C21" s="706">
        <v>0.40310630202293402</v>
      </c>
      <c r="D21" s="706">
        <v>0.46331486105918901</v>
      </c>
      <c r="E21" s="706">
        <v>0.133578822016716</v>
      </c>
      <c r="F21" s="712">
        <v>0.465254455804825</v>
      </c>
    </row>
    <row r="22" spans="1:6" x14ac:dyDescent="0.2">
      <c r="A22" s="2" t="s">
        <v>28</v>
      </c>
      <c r="B22" s="709">
        <v>106</v>
      </c>
      <c r="C22" s="706">
        <v>7.5847461819648701E-2</v>
      </c>
      <c r="D22" s="706">
        <v>0.4031121134758</v>
      </c>
      <c r="E22" s="706">
        <v>0.521040439605713</v>
      </c>
      <c r="F22" s="712">
        <v>0.15835879743099199</v>
      </c>
    </row>
    <row r="23" spans="1:6" x14ac:dyDescent="0.2">
      <c r="A23" s="2" t="s">
        <v>29</v>
      </c>
      <c r="B23" s="709">
        <v>102</v>
      </c>
      <c r="C23" s="706">
        <v>0.10082404315471601</v>
      </c>
      <c r="D23" s="706">
        <v>0.29344135522842402</v>
      </c>
      <c r="E23" s="706">
        <v>0.60573458671569802</v>
      </c>
      <c r="F23" s="712">
        <v>0.255726307630539</v>
      </c>
    </row>
    <row r="24" spans="1:6" x14ac:dyDescent="0.2">
      <c r="A24" s="2" t="s">
        <v>30</v>
      </c>
      <c r="B24" s="709">
        <v>101</v>
      </c>
      <c r="C24" s="706">
        <v>5.4855179041624097E-2</v>
      </c>
      <c r="D24" s="706">
        <v>0.55127447843551602</v>
      </c>
      <c r="E24" s="706">
        <v>0.39387035369873002</v>
      </c>
      <c r="F24" s="712">
        <v>9.0500742197036702E-2</v>
      </c>
    </row>
    <row r="25" spans="1:6" x14ac:dyDescent="0.2">
      <c r="A25" s="2" t="s">
        <v>31</v>
      </c>
      <c r="B25" s="709">
        <v>103</v>
      </c>
      <c r="C25" s="706">
        <v>0.38777455687522899</v>
      </c>
      <c r="D25" s="706">
        <v>0.26821550726890597</v>
      </c>
      <c r="E25" s="706">
        <v>0.34400993585586498</v>
      </c>
      <c r="F25" s="712">
        <v>0.59112870693206798</v>
      </c>
    </row>
    <row r="26" spans="1:6" x14ac:dyDescent="0.2">
      <c r="A26" s="2" t="s">
        <v>32</v>
      </c>
      <c r="B26" s="709">
        <v>96</v>
      </c>
      <c r="C26" s="706">
        <v>0.394724130630493</v>
      </c>
      <c r="D26" s="706">
        <v>0.222163215279579</v>
      </c>
      <c r="E26" s="706">
        <v>0.38311263918876598</v>
      </c>
      <c r="F26" s="712">
        <v>0.63986420631408703</v>
      </c>
    </row>
    <row r="27" spans="1:6" x14ac:dyDescent="0.2">
      <c r="A27" s="2" t="s">
        <v>33</v>
      </c>
      <c r="B27" s="709">
        <v>94</v>
      </c>
      <c r="C27" s="706">
        <v>0.20389297604560899</v>
      </c>
      <c r="D27" s="706">
        <v>0.52248805761337302</v>
      </c>
      <c r="E27" s="706">
        <v>0.27361896634101901</v>
      </c>
      <c r="F27" s="712">
        <v>0.28069701790809598</v>
      </c>
    </row>
    <row r="28" spans="1:6" x14ac:dyDescent="0.2">
      <c r="A28" s="2" t="s">
        <v>34</v>
      </c>
      <c r="B28" s="709">
        <v>105</v>
      </c>
      <c r="C28" s="706">
        <v>0.200596213340759</v>
      </c>
      <c r="D28" s="706">
        <v>0.65920627117157005</v>
      </c>
      <c r="E28" s="706">
        <v>0.14019751548767101</v>
      </c>
      <c r="F28" s="712">
        <v>0.23330500721931499</v>
      </c>
    </row>
    <row r="29" spans="1:6" x14ac:dyDescent="0.2">
      <c r="A29" s="2" t="s">
        <v>35</v>
      </c>
      <c r="B29" s="709">
        <v>99</v>
      </c>
      <c r="C29" s="706">
        <v>0.109499923884869</v>
      </c>
      <c r="D29" s="706">
        <v>0.57364052534103405</v>
      </c>
      <c r="E29" s="706">
        <v>0.31685957312583901</v>
      </c>
      <c r="F29" s="712">
        <v>0.16028903424739799</v>
      </c>
    </row>
    <row r="30" spans="1:6" x14ac:dyDescent="0.2">
      <c r="A30" s="2" t="s">
        <v>36</v>
      </c>
      <c r="B30" s="709">
        <v>91</v>
      </c>
      <c r="C30" s="706">
        <v>5.8600358664989499E-2</v>
      </c>
      <c r="D30" s="706">
        <v>0.79358422756195102</v>
      </c>
      <c r="E30" s="706">
        <v>0.147815406322479</v>
      </c>
      <c r="F30" s="712">
        <v>6.8764872848987593E-2</v>
      </c>
    </row>
    <row r="31" spans="1:6" x14ac:dyDescent="0.2">
      <c r="A31" s="2" t="s">
        <v>37</v>
      </c>
      <c r="B31" s="709">
        <v>83</v>
      </c>
      <c r="C31" s="706">
        <v>0.199082791805267</v>
      </c>
      <c r="D31" s="706">
        <v>0.691126108169556</v>
      </c>
      <c r="E31" s="706">
        <v>0.109791077673435</v>
      </c>
      <c r="F31" s="712">
        <v>0.22363603115081801</v>
      </c>
    </row>
    <row r="32" spans="1:6" x14ac:dyDescent="0.2">
      <c r="A32" s="2" t="s">
        <v>38</v>
      </c>
      <c r="B32" s="709">
        <v>106</v>
      </c>
      <c r="C32" s="706">
        <v>0.15824109315872201</v>
      </c>
      <c r="D32" s="706">
        <v>0.48446452617645303</v>
      </c>
      <c r="E32" s="706">
        <v>0.357294380664825</v>
      </c>
      <c r="F32" s="712">
        <v>0.24621084332466101</v>
      </c>
    </row>
    <row r="33" spans="1:6" x14ac:dyDescent="0.2">
      <c r="A33" s="2" t="s">
        <v>39</v>
      </c>
      <c r="B33" s="709">
        <v>98</v>
      </c>
      <c r="C33" s="706">
        <v>0.50774449110031095</v>
      </c>
      <c r="D33" s="706">
        <v>0.25430628657340998</v>
      </c>
      <c r="E33" s="706">
        <v>0.23794923722743999</v>
      </c>
      <c r="F33" s="712">
        <v>0.66628694534301802</v>
      </c>
    </row>
    <row r="34" spans="1:6" x14ac:dyDescent="0.2">
      <c r="A34" s="2" t="s">
        <v>40</v>
      </c>
      <c r="B34" s="709">
        <v>98</v>
      </c>
      <c r="C34" s="706">
        <v>0.16678094863891599</v>
      </c>
      <c r="D34" s="706">
        <v>0.64685159921646096</v>
      </c>
      <c r="E34" s="706">
        <v>0.186367452144623</v>
      </c>
      <c r="F34" s="712">
        <v>0.204983130097389</v>
      </c>
    </row>
    <row r="35" spans="1:6" x14ac:dyDescent="0.2">
      <c r="A35" s="2" t="s">
        <v>41</v>
      </c>
      <c r="B35" s="709">
        <v>104</v>
      </c>
      <c r="C35" s="706">
        <v>0.13104966282844499</v>
      </c>
      <c r="D35" s="706">
        <v>0.68511623144149802</v>
      </c>
      <c r="E35" s="706">
        <v>0.18383409082889601</v>
      </c>
      <c r="F35" s="712">
        <v>0.160567432641983</v>
      </c>
    </row>
    <row r="36" spans="1:6" x14ac:dyDescent="0.2">
      <c r="A36" s="2" t="s">
        <v>42</v>
      </c>
      <c r="B36" s="709">
        <v>87</v>
      </c>
      <c r="C36" s="706">
        <v>0.39175096154213002</v>
      </c>
      <c r="D36" s="706">
        <v>0.410526633262634</v>
      </c>
      <c r="E36" s="706">
        <v>0.19772240519523601</v>
      </c>
      <c r="F36" s="712">
        <v>0.48829850554466198</v>
      </c>
    </row>
    <row r="37" spans="1:6" x14ac:dyDescent="0.2">
      <c r="A37" s="2" t="s">
        <v>43</v>
      </c>
      <c r="B37" s="709">
        <v>91</v>
      </c>
      <c r="C37" s="706">
        <v>0.26546496152877802</v>
      </c>
      <c r="D37" s="706">
        <v>0.43316888809204102</v>
      </c>
      <c r="E37" s="706">
        <v>0.30136615037918102</v>
      </c>
      <c r="F37" s="712">
        <v>0.379977226257324</v>
      </c>
    </row>
    <row r="38" spans="1:6" x14ac:dyDescent="0.2">
      <c r="A38" s="2" t="s">
        <v>44</v>
      </c>
      <c r="B38" s="709">
        <v>105</v>
      </c>
      <c r="C38" s="706">
        <v>0.15806278586387601</v>
      </c>
      <c r="D38" s="706">
        <v>0.48433858156204201</v>
      </c>
      <c r="E38" s="706">
        <v>0.35759863257408098</v>
      </c>
      <c r="F38" s="712">
        <v>0.24604988098144501</v>
      </c>
    </row>
    <row r="39" spans="1:6" x14ac:dyDescent="0.2">
      <c r="A39" s="2" t="s">
        <v>45</v>
      </c>
      <c r="B39" s="709">
        <v>105</v>
      </c>
      <c r="C39" s="706">
        <v>0.26592999696731601</v>
      </c>
      <c r="D39" s="706">
        <v>0.45074513554573098</v>
      </c>
      <c r="E39" s="706">
        <v>0.28332486748695401</v>
      </c>
      <c r="F39" s="712">
        <v>0.37106072902679399</v>
      </c>
    </row>
    <row r="40" spans="1:6" x14ac:dyDescent="0.2">
      <c r="A40" s="2" t="s">
        <v>46</v>
      </c>
      <c r="B40" s="709">
        <v>104</v>
      </c>
      <c r="C40" s="706">
        <v>0.52038347721099898</v>
      </c>
      <c r="D40" s="706">
        <v>0.33576726913452098</v>
      </c>
      <c r="E40" s="706">
        <v>0.14384925365448001</v>
      </c>
      <c r="F40" s="712">
        <v>0.60781759023666404</v>
      </c>
    </row>
    <row r="41" spans="1:6" x14ac:dyDescent="0.2">
      <c r="A41" s="2" t="s">
        <v>47</v>
      </c>
      <c r="B41" s="709">
        <v>99</v>
      </c>
      <c r="C41" s="706">
        <v>0.40075793862342801</v>
      </c>
      <c r="D41" s="706">
        <v>0.40200582146644598</v>
      </c>
      <c r="E41" s="706">
        <v>0.19723623991012601</v>
      </c>
      <c r="F41" s="712">
        <v>0.49922275543212902</v>
      </c>
    </row>
    <row r="42" spans="1:6" x14ac:dyDescent="0.2">
      <c r="A42" s="2" t="s">
        <v>48</v>
      </c>
      <c r="B42" s="709">
        <v>102</v>
      </c>
      <c r="C42" s="706">
        <v>0.527232646942139</v>
      </c>
      <c r="D42" s="706">
        <v>0.27798119187355003</v>
      </c>
      <c r="E42" s="706">
        <v>0.19478614628315</v>
      </c>
      <c r="F42" s="712">
        <v>0.65477347373962402</v>
      </c>
    </row>
    <row r="43" spans="1:6" x14ac:dyDescent="0.2">
      <c r="A43" s="2" t="s">
        <v>49</v>
      </c>
      <c r="B43" s="709">
        <v>91</v>
      </c>
      <c r="C43" s="706">
        <v>0.105292826890945</v>
      </c>
      <c r="D43" s="706">
        <v>0.62358921766281095</v>
      </c>
      <c r="E43" s="706">
        <v>0.27111795544624301</v>
      </c>
      <c r="F43" s="712">
        <v>0.14445798099040999</v>
      </c>
    </row>
    <row r="44" spans="1:6" x14ac:dyDescent="0.2">
      <c r="A44" s="2" t="s">
        <v>50</v>
      </c>
      <c r="B44" s="709">
        <v>96</v>
      </c>
      <c r="C44" s="706">
        <v>9.2216350138187395E-2</v>
      </c>
      <c r="D44" s="706">
        <v>0.61407291889190696</v>
      </c>
      <c r="E44" s="706">
        <v>0.29371070861816401</v>
      </c>
      <c r="F44" s="712">
        <v>0.13056455552578</v>
      </c>
    </row>
    <row r="45" spans="1:6" x14ac:dyDescent="0.2">
      <c r="A45" s="2" t="s">
        <v>51</v>
      </c>
      <c r="B45" s="709">
        <v>99</v>
      </c>
      <c r="C45" s="706">
        <v>0.13365083932876601</v>
      </c>
      <c r="D45" s="706">
        <v>0.51790994405746504</v>
      </c>
      <c r="E45" s="706">
        <v>0.34843924641609197</v>
      </c>
      <c r="F45" s="712">
        <v>0.20512413978576699</v>
      </c>
    </row>
    <row r="46" spans="1:6" x14ac:dyDescent="0.2">
      <c r="A46" s="2" t="s">
        <v>52</v>
      </c>
      <c r="B46" s="709">
        <v>107</v>
      </c>
      <c r="C46" s="706">
        <v>0.29684972763061501</v>
      </c>
      <c r="D46" s="706">
        <v>0.369839787483215</v>
      </c>
      <c r="E46" s="706">
        <v>0.33331045508384699</v>
      </c>
      <c r="F46" s="712">
        <v>0.44525933265686002</v>
      </c>
    </row>
    <row r="47" spans="1:6" x14ac:dyDescent="0.2">
      <c r="A47" s="2" t="s">
        <v>53</v>
      </c>
      <c r="B47" s="709">
        <v>105</v>
      </c>
      <c r="C47" s="706">
        <v>0.13165158033370999</v>
      </c>
      <c r="D47" s="706">
        <v>0.63753002882003795</v>
      </c>
      <c r="E47" s="706">
        <v>0.23081836104393</v>
      </c>
      <c r="F47" s="712">
        <v>0.17115800082683599</v>
      </c>
    </row>
    <row r="48" spans="1:6" x14ac:dyDescent="0.2">
      <c r="A48" s="2" t="s">
        <v>54</v>
      </c>
      <c r="B48" s="709">
        <v>93</v>
      </c>
      <c r="C48" s="706">
        <v>4.3020647019147901E-2</v>
      </c>
      <c r="D48" s="706">
        <v>0.71562129259109497</v>
      </c>
      <c r="E48" s="706">
        <v>0.241358086466789</v>
      </c>
      <c r="F48" s="712">
        <v>5.6707449257373803E-2</v>
      </c>
    </row>
    <row r="49" spans="1:6" x14ac:dyDescent="0.2">
      <c r="A49" s="2" t="s">
        <v>55</v>
      </c>
      <c r="B49" s="709">
        <v>91</v>
      </c>
      <c r="C49" s="706">
        <v>8.9056424796581296E-2</v>
      </c>
      <c r="D49" s="706">
        <v>0.52411282062530495</v>
      </c>
      <c r="E49" s="706">
        <v>0.38683071732521102</v>
      </c>
      <c r="F49" s="712">
        <v>0.14523954689502699</v>
      </c>
    </row>
    <row r="50" spans="1:6" x14ac:dyDescent="0.2">
      <c r="A50" s="2" t="s">
        <v>56</v>
      </c>
      <c r="B50" s="709">
        <v>68</v>
      </c>
      <c r="C50" s="706">
        <v>0.43561300635337802</v>
      </c>
      <c r="D50" s="706">
        <v>0.34340488910674999</v>
      </c>
      <c r="E50" s="706">
        <v>0.22098208963870999</v>
      </c>
      <c r="F50" s="712">
        <v>0.55918228626251198</v>
      </c>
    </row>
    <row r="51" spans="1:6" x14ac:dyDescent="0.2">
      <c r="A51" s="2" t="s">
        <v>57</v>
      </c>
      <c r="B51" s="709">
        <v>105</v>
      </c>
      <c r="C51" s="706">
        <v>0.185336023569107</v>
      </c>
      <c r="D51" s="706">
        <v>0.38103717565536499</v>
      </c>
      <c r="E51" s="706">
        <v>0.43362680077552801</v>
      </c>
      <c r="F51" s="712">
        <v>0.327233046293259</v>
      </c>
    </row>
    <row r="52" spans="1:6" x14ac:dyDescent="0.2">
      <c r="A52" s="2" t="s">
        <v>58</v>
      </c>
      <c r="B52" s="709">
        <v>84</v>
      </c>
      <c r="C52" s="706">
        <v>0.29298573732376099</v>
      </c>
      <c r="D52" s="706">
        <v>0.38073948025703402</v>
      </c>
      <c r="E52" s="706">
        <v>0.32627475261688199</v>
      </c>
      <c r="F52" s="712">
        <v>0.43487423658370999</v>
      </c>
    </row>
    <row r="53" spans="1:6" x14ac:dyDescent="0.2">
      <c r="A53" s="2" t="s">
        <v>59</v>
      </c>
      <c r="B53" s="709">
        <v>102</v>
      </c>
      <c r="C53" s="706">
        <v>0.25325131416320801</v>
      </c>
      <c r="D53" s="706">
        <v>0.41684901714325001</v>
      </c>
      <c r="E53" s="706">
        <v>0.32989966869354198</v>
      </c>
      <c r="F53" s="712">
        <v>0.37793046236038202</v>
      </c>
    </row>
    <row r="54" spans="1:6" x14ac:dyDescent="0.2">
      <c r="A54" s="2" t="s">
        <v>60</v>
      </c>
      <c r="B54" s="709">
        <v>97</v>
      </c>
      <c r="C54" s="706">
        <v>0.178959310054779</v>
      </c>
      <c r="D54" s="706">
        <v>0.34048140048980702</v>
      </c>
      <c r="E54" s="706">
        <v>0.48055928945541398</v>
      </c>
      <c r="F54" s="712">
        <v>0.34452310204505898</v>
      </c>
    </row>
    <row r="55" spans="1:6" x14ac:dyDescent="0.2">
      <c r="A55" s="2" t="s">
        <v>61</v>
      </c>
      <c r="B55" s="709">
        <v>98</v>
      </c>
      <c r="C55" s="706">
        <v>5.7039078325033202E-2</v>
      </c>
      <c r="D55" s="706">
        <v>0.757260322570801</v>
      </c>
      <c r="E55" s="706">
        <v>0.18570061028003701</v>
      </c>
      <c r="F55" s="712">
        <v>7.0046819746494293E-2</v>
      </c>
    </row>
    <row r="56" spans="1:6" x14ac:dyDescent="0.2">
      <c r="A56" s="2" t="s">
        <v>62</v>
      </c>
      <c r="B56" s="709">
        <v>105</v>
      </c>
      <c r="C56" s="706">
        <v>5.7092852890491499E-2</v>
      </c>
      <c r="D56" s="706">
        <v>0.458390593528748</v>
      </c>
      <c r="E56" s="706">
        <v>0.484516561031342</v>
      </c>
      <c r="F56" s="712">
        <v>0.110755942761898</v>
      </c>
    </row>
    <row r="57" spans="1:6" x14ac:dyDescent="0.2">
      <c r="A57" s="2" t="s">
        <v>63</v>
      </c>
      <c r="B57" s="709">
        <v>98</v>
      </c>
      <c r="C57" s="706">
        <v>0.17095302045345301</v>
      </c>
      <c r="D57" s="706">
        <v>0.39623823761940002</v>
      </c>
      <c r="E57" s="706">
        <v>0.43280875682830799</v>
      </c>
      <c r="F57" s="712">
        <v>0.301402777433395</v>
      </c>
    </row>
    <row r="58" spans="1:6" x14ac:dyDescent="0.2">
      <c r="A58" s="2" t="s">
        <v>64</v>
      </c>
      <c r="B58" s="709">
        <v>103</v>
      </c>
      <c r="C58" s="706">
        <v>7.6965622603893294E-2</v>
      </c>
      <c r="D58" s="706">
        <v>0.54027682542800903</v>
      </c>
      <c r="E58" s="706">
        <v>0.38275757431983898</v>
      </c>
      <c r="F58" s="712">
        <v>0.12469270080328</v>
      </c>
    </row>
    <row r="59" spans="1:6" x14ac:dyDescent="0.2">
      <c r="A59" s="2" t="s">
        <v>65</v>
      </c>
      <c r="B59" s="709">
        <v>91</v>
      </c>
      <c r="C59" s="706">
        <v>0.11306221038103099</v>
      </c>
      <c r="D59" s="706">
        <v>0.55684572458267201</v>
      </c>
      <c r="E59" s="706">
        <v>0.330092042684555</v>
      </c>
      <c r="F59" s="712">
        <v>0.16877275705337499</v>
      </c>
    </row>
    <row r="60" spans="1:6" x14ac:dyDescent="0.2">
      <c r="A60" s="2" t="s">
        <v>66</v>
      </c>
      <c r="B60" s="709">
        <v>94</v>
      </c>
      <c r="C60" s="706">
        <v>0.111315041780472</v>
      </c>
      <c r="D60" s="706">
        <v>0.57500725984573398</v>
      </c>
      <c r="E60" s="706">
        <v>0.313677668571472</v>
      </c>
      <c r="F60" s="712">
        <v>0.162190616130829</v>
      </c>
    </row>
    <row r="61" spans="1:6" x14ac:dyDescent="0.2">
      <c r="A61" s="2" t="s">
        <v>67</v>
      </c>
      <c r="B61" s="709">
        <v>87</v>
      </c>
      <c r="C61" s="706">
        <v>0.11842916905879999</v>
      </c>
      <c r="D61" s="706">
        <v>0.79862910509109497</v>
      </c>
      <c r="E61" s="706">
        <v>8.2941718399524703E-2</v>
      </c>
      <c r="F61" s="712">
        <v>0.12914028763771099</v>
      </c>
    </row>
    <row r="62" spans="1:6" x14ac:dyDescent="0.2">
      <c r="A62" s="2" t="s">
        <v>68</v>
      </c>
      <c r="B62" s="709">
        <v>120</v>
      </c>
      <c r="C62" s="706">
        <v>0.33082130551338201</v>
      </c>
      <c r="D62" s="706">
        <v>0.31042775511741599</v>
      </c>
      <c r="E62" s="706">
        <v>0.35875093936920199</v>
      </c>
      <c r="F62" s="712">
        <v>0.51590144634246804</v>
      </c>
    </row>
    <row r="63" spans="1:6" x14ac:dyDescent="0.2">
      <c r="A63" s="2" t="s">
        <v>69</v>
      </c>
      <c r="B63" s="709">
        <v>91</v>
      </c>
      <c r="C63" s="706">
        <v>0.21826830506324801</v>
      </c>
      <c r="D63" s="706">
        <v>0.432990223169327</v>
      </c>
      <c r="E63" s="706">
        <v>0.34874147176742598</v>
      </c>
      <c r="F63" s="712">
        <v>0.33514848351478599</v>
      </c>
    </row>
    <row r="64" spans="1:6" x14ac:dyDescent="0.2">
      <c r="A64" s="2" t="s">
        <v>70</v>
      </c>
      <c r="B64" s="709">
        <v>101</v>
      </c>
      <c r="C64" s="706">
        <v>0.13056026399135601</v>
      </c>
      <c r="D64" s="706">
        <v>0.71567726135253895</v>
      </c>
      <c r="E64" s="706">
        <v>0.15376248955726601</v>
      </c>
      <c r="F64" s="712">
        <v>0.15428324043750799</v>
      </c>
    </row>
    <row r="65" spans="1:6" x14ac:dyDescent="0.2">
      <c r="A65" s="2" t="s">
        <v>71</v>
      </c>
      <c r="B65" s="709">
        <v>82</v>
      </c>
      <c r="C65" s="706">
        <v>0.452743500471115</v>
      </c>
      <c r="D65" s="706">
        <v>0.34885761141777</v>
      </c>
      <c r="E65" s="706">
        <v>0.198398888111115</v>
      </c>
      <c r="F65" s="712">
        <v>0.56479895114898704</v>
      </c>
    </row>
    <row r="66" spans="1:6" x14ac:dyDescent="0.2">
      <c r="A66" s="2" t="s">
        <v>72</v>
      </c>
      <c r="B66" s="709">
        <v>96</v>
      </c>
      <c r="C66" s="706">
        <v>0.125966086983681</v>
      </c>
      <c r="D66" s="706">
        <v>0.513036549091339</v>
      </c>
      <c r="E66" s="706">
        <v>0.36099737882614102</v>
      </c>
      <c r="F66" s="712">
        <v>0.19712920486926999</v>
      </c>
    </row>
    <row r="67" spans="1:6" x14ac:dyDescent="0.2">
      <c r="A67" s="2" t="s">
        <v>73</v>
      </c>
      <c r="B67" s="709">
        <v>105</v>
      </c>
      <c r="C67" s="706">
        <v>0.14565810561180101</v>
      </c>
      <c r="D67" s="706">
        <v>0.50804096460342396</v>
      </c>
      <c r="E67" s="706">
        <v>0.346300929784775</v>
      </c>
      <c r="F67" s="712">
        <v>0.222821339964867</v>
      </c>
    </row>
    <row r="68" spans="1:6" x14ac:dyDescent="0.2">
      <c r="A68" s="2" t="s">
        <v>74</v>
      </c>
      <c r="B68" s="709">
        <v>91</v>
      </c>
      <c r="C68" s="706">
        <v>0.30709648132324202</v>
      </c>
      <c r="D68" s="706">
        <v>0.34987756609916698</v>
      </c>
      <c r="E68" s="706">
        <v>0.343025952577591</v>
      </c>
      <c r="F68" s="712">
        <v>0.46744081377983099</v>
      </c>
    </row>
    <row r="69" spans="1:6" x14ac:dyDescent="0.2">
      <c r="A69" s="2" t="s">
        <v>75</v>
      </c>
      <c r="B69" s="709">
        <v>108</v>
      </c>
      <c r="C69" s="706">
        <v>0.32526987791061401</v>
      </c>
      <c r="D69" s="706">
        <v>0.34867376089096103</v>
      </c>
      <c r="E69" s="706">
        <v>0.32605639100074801</v>
      </c>
      <c r="F69" s="712">
        <v>0.48263660073280301</v>
      </c>
    </row>
    <row r="70" spans="1:6" x14ac:dyDescent="0.2">
      <c r="A70" s="2" t="s">
        <v>76</v>
      </c>
      <c r="B70" s="709">
        <v>102</v>
      </c>
      <c r="C70" s="706">
        <v>0.35162463784217801</v>
      </c>
      <c r="D70" s="706">
        <v>0.54547244310378995</v>
      </c>
      <c r="E70" s="706">
        <v>0.102902933955193</v>
      </c>
      <c r="F70" s="712">
        <v>0.39195829629898099</v>
      </c>
    </row>
    <row r="71" spans="1:6" x14ac:dyDescent="0.2">
      <c r="A71" s="3" t="s">
        <v>77</v>
      </c>
      <c r="B71" s="710">
        <v>78</v>
      </c>
      <c r="C71" s="707">
        <v>0.33748996257781999</v>
      </c>
      <c r="D71" s="707">
        <v>0.38442763686180098</v>
      </c>
      <c r="E71" s="707">
        <v>0.27808243036270103</v>
      </c>
      <c r="F71" s="713">
        <v>0.46749097108840898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406</v>
      </c>
    </row>
    <row r="5" spans="1:9" x14ac:dyDescent="0.2">
      <c r="A5" s="4" t="s">
        <v>88</v>
      </c>
      <c r="B5" s="4" t="s">
        <v>5</v>
      </c>
      <c r="C5" s="4" t="s">
        <v>407</v>
      </c>
      <c r="D5" s="4" t="s">
        <v>408</v>
      </c>
      <c r="E5" s="4" t="s">
        <v>409</v>
      </c>
      <c r="F5" s="4" t="s">
        <v>410</v>
      </c>
      <c r="G5" s="4" t="s">
        <v>411</v>
      </c>
      <c r="H5" s="4" t="s">
        <v>162</v>
      </c>
      <c r="I5" s="4" t="s">
        <v>94</v>
      </c>
    </row>
    <row r="6" spans="1:9" x14ac:dyDescent="0.2">
      <c r="A6" s="44" t="s">
        <v>412</v>
      </c>
      <c r="B6" s="733">
        <v>1446</v>
      </c>
      <c r="C6" s="732">
        <v>7.55460560321808E-2</v>
      </c>
      <c r="D6" s="732">
        <v>0.153334811329842</v>
      </c>
      <c r="E6" s="732">
        <v>0.400569498538971</v>
      </c>
      <c r="F6" s="732">
        <v>0.189270824193954</v>
      </c>
      <c r="G6" s="732">
        <v>0.143060937523842</v>
      </c>
      <c r="H6" s="732">
        <v>3.8217868655920001E-2</v>
      </c>
      <c r="I6" s="734">
        <v>3.1777594089508101</v>
      </c>
    </row>
    <row r="7" spans="1:9" x14ac:dyDescent="0.2">
      <c r="A7" s="44" t="s">
        <v>413</v>
      </c>
      <c r="B7" s="733">
        <v>1423</v>
      </c>
      <c r="C7" s="732">
        <v>6.8334035575389904E-2</v>
      </c>
      <c r="D7" s="732">
        <v>0.137564182281494</v>
      </c>
      <c r="E7" s="732">
        <v>0.37904962897300698</v>
      </c>
      <c r="F7" s="732">
        <v>0.197769224643707</v>
      </c>
      <c r="G7" s="732">
        <v>0.15299390256404899</v>
      </c>
      <c r="H7" s="732">
        <v>6.4289025962352794E-2</v>
      </c>
      <c r="I7" s="734">
        <v>3.2452945709228498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412</v>
      </c>
    </row>
    <row r="4" spans="1:10" x14ac:dyDescent="0.2">
      <c r="A4" t="s">
        <v>414</v>
      </c>
    </row>
    <row r="5" spans="1:10" x14ac:dyDescent="0.2">
      <c r="A5" s="4" t="s">
        <v>4</v>
      </c>
      <c r="B5" s="4" t="s">
        <v>5</v>
      </c>
      <c r="C5" s="4" t="s">
        <v>407</v>
      </c>
      <c r="D5" s="4" t="s">
        <v>408</v>
      </c>
      <c r="E5" s="4" t="s">
        <v>409</v>
      </c>
      <c r="F5" s="4" t="s">
        <v>410</v>
      </c>
      <c r="G5" s="4" t="s">
        <v>411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717" t="s">
        <v>1</v>
      </c>
      <c r="C6" s="714" t="s">
        <v>1</v>
      </c>
      <c r="D6" s="714" t="s">
        <v>1</v>
      </c>
      <c r="E6" s="714" t="s">
        <v>1</v>
      </c>
      <c r="F6" s="714" t="s">
        <v>1</v>
      </c>
      <c r="G6" s="714" t="s">
        <v>1</v>
      </c>
      <c r="H6" s="714" t="s">
        <v>1</v>
      </c>
      <c r="I6" s="720" t="s">
        <v>1</v>
      </c>
      <c r="J6" s="714" t="s">
        <v>1</v>
      </c>
    </row>
    <row r="7" spans="1:10" x14ac:dyDescent="0.2">
      <c r="A7" s="2" t="s">
        <v>13</v>
      </c>
      <c r="B7" s="718">
        <v>1446</v>
      </c>
      <c r="C7" s="715">
        <v>7.55460560321808E-2</v>
      </c>
      <c r="D7" s="715">
        <v>0.153334811329842</v>
      </c>
      <c r="E7" s="715">
        <v>0.400569498538971</v>
      </c>
      <c r="F7" s="715">
        <v>0.189270824193954</v>
      </c>
      <c r="G7" s="715">
        <v>0.143060937523842</v>
      </c>
      <c r="H7" s="715">
        <v>3.8217868655920001E-2</v>
      </c>
      <c r="I7" s="721">
        <v>3.1777594089508101</v>
      </c>
      <c r="J7" s="715">
        <v>0.23797579596191201</v>
      </c>
    </row>
    <row r="8" spans="1:10" x14ac:dyDescent="0.2">
      <c r="A8" s="5" t="s">
        <v>14</v>
      </c>
      <c r="B8" s="717" t="s">
        <v>1</v>
      </c>
      <c r="C8" s="714" t="s">
        <v>1</v>
      </c>
      <c r="D8" s="714" t="s">
        <v>1</v>
      </c>
      <c r="E8" s="714" t="s">
        <v>1</v>
      </c>
      <c r="F8" s="714" t="s">
        <v>1</v>
      </c>
      <c r="G8" s="714" t="s">
        <v>1</v>
      </c>
      <c r="H8" s="714" t="s">
        <v>1</v>
      </c>
      <c r="I8" s="720" t="s">
        <v>1</v>
      </c>
      <c r="J8" s="714" t="s">
        <v>1</v>
      </c>
    </row>
    <row r="9" spans="1:10" x14ac:dyDescent="0.2">
      <c r="A9" s="2" t="s">
        <v>15</v>
      </c>
      <c r="B9" s="718">
        <v>4</v>
      </c>
      <c r="C9" s="715" t="s">
        <v>1</v>
      </c>
      <c r="D9" s="715" t="s">
        <v>1</v>
      </c>
      <c r="E9" s="715" t="s">
        <v>1</v>
      </c>
      <c r="F9" s="715" t="s">
        <v>1</v>
      </c>
      <c r="G9" s="715" t="s">
        <v>1</v>
      </c>
      <c r="H9" s="715" t="s">
        <v>1</v>
      </c>
      <c r="I9" s="721" t="s">
        <v>1</v>
      </c>
      <c r="J9" s="715" t="s">
        <v>1</v>
      </c>
    </row>
    <row r="10" spans="1:10" x14ac:dyDescent="0.2">
      <c r="A10" s="2" t="s">
        <v>16</v>
      </c>
      <c r="B10" s="718">
        <v>5</v>
      </c>
      <c r="C10" s="715" t="s">
        <v>1</v>
      </c>
      <c r="D10" s="715" t="s">
        <v>1</v>
      </c>
      <c r="E10" s="715" t="s">
        <v>1</v>
      </c>
      <c r="F10" s="715" t="s">
        <v>1</v>
      </c>
      <c r="G10" s="715" t="s">
        <v>1</v>
      </c>
      <c r="H10" s="715" t="s">
        <v>1</v>
      </c>
      <c r="I10" s="721" t="s">
        <v>1</v>
      </c>
      <c r="J10" s="715" t="s">
        <v>1</v>
      </c>
    </row>
    <row r="11" spans="1:10" x14ac:dyDescent="0.2">
      <c r="A11" s="2" t="s">
        <v>17</v>
      </c>
      <c r="B11" s="718">
        <v>45</v>
      </c>
      <c r="C11" s="715">
        <v>5.0752583891153301E-2</v>
      </c>
      <c r="D11" s="715">
        <v>0.22961470484733601</v>
      </c>
      <c r="E11" s="715">
        <v>0.32377311587333701</v>
      </c>
      <c r="F11" s="715">
        <v>0.24037052690982799</v>
      </c>
      <c r="G11" s="715">
        <v>0.123093962669373</v>
      </c>
      <c r="H11" s="715">
        <v>3.2395098358392702E-2</v>
      </c>
      <c r="I11" s="721">
        <v>3.1606426239013699</v>
      </c>
      <c r="J11" s="715">
        <v>0.28975389688669601</v>
      </c>
    </row>
    <row r="12" spans="1:10" x14ac:dyDescent="0.2">
      <c r="A12" s="2" t="s">
        <v>18</v>
      </c>
      <c r="B12" s="718">
        <v>9</v>
      </c>
      <c r="C12" s="715" t="s">
        <v>1</v>
      </c>
      <c r="D12" s="715" t="s">
        <v>1</v>
      </c>
      <c r="E12" s="715" t="s">
        <v>1</v>
      </c>
      <c r="F12" s="715" t="s">
        <v>1</v>
      </c>
      <c r="G12" s="715" t="s">
        <v>1</v>
      </c>
      <c r="H12" s="715" t="s">
        <v>1</v>
      </c>
      <c r="I12" s="721" t="s">
        <v>1</v>
      </c>
      <c r="J12" s="715" t="s">
        <v>1</v>
      </c>
    </row>
    <row r="13" spans="1:10" x14ac:dyDescent="0.2">
      <c r="A13" s="2" t="s">
        <v>19</v>
      </c>
      <c r="B13" s="718">
        <v>3</v>
      </c>
      <c r="C13" s="715" t="s">
        <v>1</v>
      </c>
      <c r="D13" s="715" t="s">
        <v>1</v>
      </c>
      <c r="E13" s="715" t="s">
        <v>1</v>
      </c>
      <c r="F13" s="715" t="s">
        <v>1</v>
      </c>
      <c r="G13" s="715" t="s">
        <v>1</v>
      </c>
      <c r="H13" s="715" t="s">
        <v>1</v>
      </c>
      <c r="I13" s="721" t="s">
        <v>1</v>
      </c>
      <c r="J13" s="715" t="s">
        <v>1</v>
      </c>
    </row>
    <row r="14" spans="1:10" x14ac:dyDescent="0.2">
      <c r="A14" s="2" t="s">
        <v>20</v>
      </c>
      <c r="B14" s="718">
        <v>46</v>
      </c>
      <c r="C14" s="715">
        <v>5.1111392676830299E-2</v>
      </c>
      <c r="D14" s="715">
        <v>0.29745680093765298</v>
      </c>
      <c r="E14" s="715">
        <v>0.56930381059646595</v>
      </c>
      <c r="F14" s="715">
        <v>4.71296794712543E-2</v>
      </c>
      <c r="G14" s="715">
        <v>3.4998320043086999E-2</v>
      </c>
      <c r="H14" s="715">
        <v>0</v>
      </c>
      <c r="I14" s="721">
        <v>2.71744680404663</v>
      </c>
      <c r="J14" s="715">
        <v>0.34856819231596498</v>
      </c>
    </row>
    <row r="15" spans="1:10" x14ac:dyDescent="0.2">
      <c r="A15" s="2" t="s">
        <v>21</v>
      </c>
      <c r="B15" s="718">
        <v>24</v>
      </c>
      <c r="C15" s="715" t="s">
        <v>1</v>
      </c>
      <c r="D15" s="715" t="s">
        <v>1</v>
      </c>
      <c r="E15" s="715" t="s">
        <v>1</v>
      </c>
      <c r="F15" s="715" t="s">
        <v>1</v>
      </c>
      <c r="G15" s="715" t="s">
        <v>1</v>
      </c>
      <c r="H15" s="715" t="s">
        <v>1</v>
      </c>
      <c r="I15" s="721" t="s">
        <v>1</v>
      </c>
      <c r="J15" s="715" t="s">
        <v>1</v>
      </c>
    </row>
    <row r="16" spans="1:10" x14ac:dyDescent="0.2">
      <c r="A16" s="2" t="s">
        <v>22</v>
      </c>
      <c r="B16" s="718">
        <v>24</v>
      </c>
      <c r="C16" s="715" t="s">
        <v>1</v>
      </c>
      <c r="D16" s="715" t="s">
        <v>1</v>
      </c>
      <c r="E16" s="715" t="s">
        <v>1</v>
      </c>
      <c r="F16" s="715" t="s">
        <v>1</v>
      </c>
      <c r="G16" s="715" t="s">
        <v>1</v>
      </c>
      <c r="H16" s="715" t="s">
        <v>1</v>
      </c>
      <c r="I16" s="721" t="s">
        <v>1</v>
      </c>
      <c r="J16" s="715" t="s">
        <v>1</v>
      </c>
    </row>
    <row r="17" spans="1:10" x14ac:dyDescent="0.2">
      <c r="A17" s="2" t="s">
        <v>23</v>
      </c>
      <c r="B17" s="718">
        <v>31</v>
      </c>
      <c r="C17" s="715">
        <v>0</v>
      </c>
      <c r="D17" s="715">
        <v>2.2623457014560699E-2</v>
      </c>
      <c r="E17" s="715">
        <v>0.47336629033088701</v>
      </c>
      <c r="F17" s="715">
        <v>0.26548165082931502</v>
      </c>
      <c r="G17" s="715">
        <v>0.15495052933692899</v>
      </c>
      <c r="H17" s="715">
        <v>8.3578057587146801E-2</v>
      </c>
      <c r="I17" s="721" t="s">
        <v>1</v>
      </c>
      <c r="J17" s="715">
        <v>2.4686725988747198E-2</v>
      </c>
    </row>
    <row r="18" spans="1:10" x14ac:dyDescent="0.2">
      <c r="A18" s="2" t="s">
        <v>24</v>
      </c>
      <c r="B18" s="718">
        <v>21</v>
      </c>
      <c r="C18" s="715" t="s">
        <v>1</v>
      </c>
      <c r="D18" s="715" t="s">
        <v>1</v>
      </c>
      <c r="E18" s="715" t="s">
        <v>1</v>
      </c>
      <c r="F18" s="715" t="s">
        <v>1</v>
      </c>
      <c r="G18" s="715" t="s">
        <v>1</v>
      </c>
      <c r="H18" s="715" t="s">
        <v>1</v>
      </c>
      <c r="I18" s="721" t="s">
        <v>1</v>
      </c>
      <c r="J18" s="715" t="s">
        <v>1</v>
      </c>
    </row>
    <row r="19" spans="1:10" x14ac:dyDescent="0.2">
      <c r="A19" s="2" t="s">
        <v>25</v>
      </c>
      <c r="B19" s="718">
        <v>53</v>
      </c>
      <c r="C19" s="715">
        <v>0</v>
      </c>
      <c r="D19" s="715">
        <v>4.7640681266784703E-2</v>
      </c>
      <c r="E19" s="715">
        <v>0.44057026505470298</v>
      </c>
      <c r="F19" s="715">
        <v>0.18501606583595301</v>
      </c>
      <c r="G19" s="715">
        <v>0.31499591469764698</v>
      </c>
      <c r="H19" s="715">
        <v>1.1777062900364401E-2</v>
      </c>
      <c r="I19" s="721">
        <v>3.7765121459960902</v>
      </c>
      <c r="J19" s="715">
        <v>4.8208435538321298E-2</v>
      </c>
    </row>
    <row r="20" spans="1:10" x14ac:dyDescent="0.2">
      <c r="A20" s="2" t="s">
        <v>26</v>
      </c>
      <c r="B20" s="718">
        <v>82</v>
      </c>
      <c r="C20" s="715">
        <v>5.5796258151531199E-2</v>
      </c>
      <c r="D20" s="715">
        <v>7.6105363667011303E-2</v>
      </c>
      <c r="E20" s="715">
        <v>0.33215937018394498</v>
      </c>
      <c r="F20" s="715">
        <v>0.27265131473541299</v>
      </c>
      <c r="G20" s="715">
        <v>0.23939467966556499</v>
      </c>
      <c r="H20" s="715">
        <v>2.3893021047115302E-2</v>
      </c>
      <c r="I20" s="721">
        <v>3.5775420665740998</v>
      </c>
      <c r="J20" s="715">
        <v>0.13513029171581201</v>
      </c>
    </row>
    <row r="21" spans="1:10" x14ac:dyDescent="0.2">
      <c r="A21" s="2" t="s">
        <v>27</v>
      </c>
      <c r="B21" s="718">
        <v>32</v>
      </c>
      <c r="C21" s="715">
        <v>5.0735972821712501E-2</v>
      </c>
      <c r="D21" s="715">
        <v>0.10006762295961399</v>
      </c>
      <c r="E21" s="715">
        <v>0.35785672068595897</v>
      </c>
      <c r="F21" s="715">
        <v>0.37062042951583901</v>
      </c>
      <c r="G21" s="715">
        <v>0.120719246566296</v>
      </c>
      <c r="H21" s="715">
        <v>0</v>
      </c>
      <c r="I21" s="721">
        <v>3.4105193614959699</v>
      </c>
      <c r="J21" s="715">
        <v>0.150803596904901</v>
      </c>
    </row>
    <row r="22" spans="1:10" x14ac:dyDescent="0.2">
      <c r="A22" s="2" t="s">
        <v>28</v>
      </c>
      <c r="B22" s="718">
        <v>8</v>
      </c>
      <c r="C22" s="715" t="s">
        <v>1</v>
      </c>
      <c r="D22" s="715" t="s">
        <v>1</v>
      </c>
      <c r="E22" s="715" t="s">
        <v>1</v>
      </c>
      <c r="F22" s="715" t="s">
        <v>1</v>
      </c>
      <c r="G22" s="715" t="s">
        <v>1</v>
      </c>
      <c r="H22" s="715" t="s">
        <v>1</v>
      </c>
      <c r="I22" s="721" t="s">
        <v>1</v>
      </c>
      <c r="J22" s="715" t="s">
        <v>1</v>
      </c>
    </row>
    <row r="23" spans="1:10" x14ac:dyDescent="0.2">
      <c r="A23" s="2" t="s">
        <v>29</v>
      </c>
      <c r="B23" s="718">
        <v>9</v>
      </c>
      <c r="C23" s="715" t="s">
        <v>1</v>
      </c>
      <c r="D23" s="715" t="s">
        <v>1</v>
      </c>
      <c r="E23" s="715" t="s">
        <v>1</v>
      </c>
      <c r="F23" s="715" t="s">
        <v>1</v>
      </c>
      <c r="G23" s="715" t="s">
        <v>1</v>
      </c>
      <c r="H23" s="715" t="s">
        <v>1</v>
      </c>
      <c r="I23" s="721" t="s">
        <v>1</v>
      </c>
      <c r="J23" s="715" t="s">
        <v>1</v>
      </c>
    </row>
    <row r="24" spans="1:10" x14ac:dyDescent="0.2">
      <c r="A24" s="2" t="s">
        <v>30</v>
      </c>
      <c r="B24" s="718">
        <v>5</v>
      </c>
      <c r="C24" s="715" t="s">
        <v>1</v>
      </c>
      <c r="D24" s="715" t="s">
        <v>1</v>
      </c>
      <c r="E24" s="715" t="s">
        <v>1</v>
      </c>
      <c r="F24" s="715" t="s">
        <v>1</v>
      </c>
      <c r="G24" s="715" t="s">
        <v>1</v>
      </c>
      <c r="H24" s="715" t="s">
        <v>1</v>
      </c>
      <c r="I24" s="721" t="s">
        <v>1</v>
      </c>
      <c r="J24" s="715" t="s">
        <v>1</v>
      </c>
    </row>
    <row r="25" spans="1:10" x14ac:dyDescent="0.2">
      <c r="A25" s="2" t="s">
        <v>31</v>
      </c>
      <c r="B25" s="718">
        <v>44</v>
      </c>
      <c r="C25" s="715">
        <v>0</v>
      </c>
      <c r="D25" s="715">
        <v>8.5499420762062101E-2</v>
      </c>
      <c r="E25" s="715">
        <v>0.45791396498680098</v>
      </c>
      <c r="F25" s="715">
        <v>0.25771236419677701</v>
      </c>
      <c r="G25" s="715">
        <v>0.13973149657249501</v>
      </c>
      <c r="H25" s="715">
        <v>5.9142768383026102E-2</v>
      </c>
      <c r="I25" s="721">
        <v>3.4800684452056898</v>
      </c>
      <c r="J25" s="715">
        <v>9.08739567861893E-2</v>
      </c>
    </row>
    <row r="26" spans="1:10" x14ac:dyDescent="0.2">
      <c r="A26" s="2" t="s">
        <v>32</v>
      </c>
      <c r="B26" s="718">
        <v>37</v>
      </c>
      <c r="C26" s="715">
        <v>5.3970992565155002E-2</v>
      </c>
      <c r="D26" s="715">
        <v>5.5405329912900897E-2</v>
      </c>
      <c r="E26" s="715">
        <v>0.32369145750999501</v>
      </c>
      <c r="F26" s="715">
        <v>0.28958228230476402</v>
      </c>
      <c r="G26" s="715">
        <v>0.241267189383507</v>
      </c>
      <c r="H26" s="715">
        <v>3.6082748323678998E-2</v>
      </c>
      <c r="I26" s="721">
        <v>3.6315577030181898</v>
      </c>
      <c r="J26" s="715">
        <v>0.113470655585677</v>
      </c>
    </row>
    <row r="27" spans="1:10" x14ac:dyDescent="0.2">
      <c r="A27" s="2" t="s">
        <v>33</v>
      </c>
      <c r="B27" s="718">
        <v>18</v>
      </c>
      <c r="C27" s="715" t="s">
        <v>1</v>
      </c>
      <c r="D27" s="715" t="s">
        <v>1</v>
      </c>
      <c r="E27" s="715" t="s">
        <v>1</v>
      </c>
      <c r="F27" s="715" t="s">
        <v>1</v>
      </c>
      <c r="G27" s="715" t="s">
        <v>1</v>
      </c>
      <c r="H27" s="715" t="s">
        <v>1</v>
      </c>
      <c r="I27" s="721" t="s">
        <v>1</v>
      </c>
      <c r="J27" s="715" t="s">
        <v>1</v>
      </c>
    </row>
    <row r="28" spans="1:10" x14ac:dyDescent="0.2">
      <c r="A28" s="2" t="s">
        <v>34</v>
      </c>
      <c r="B28" s="718">
        <v>22</v>
      </c>
      <c r="C28" s="715" t="s">
        <v>1</v>
      </c>
      <c r="D28" s="715" t="s">
        <v>1</v>
      </c>
      <c r="E28" s="715" t="s">
        <v>1</v>
      </c>
      <c r="F28" s="715" t="s">
        <v>1</v>
      </c>
      <c r="G28" s="715" t="s">
        <v>1</v>
      </c>
      <c r="H28" s="715" t="s">
        <v>1</v>
      </c>
      <c r="I28" s="721" t="s">
        <v>1</v>
      </c>
      <c r="J28" s="715" t="s">
        <v>1</v>
      </c>
    </row>
    <row r="29" spans="1:10" x14ac:dyDescent="0.2">
      <c r="A29" s="2" t="s">
        <v>35</v>
      </c>
      <c r="B29" s="718">
        <v>11</v>
      </c>
      <c r="C29" s="715" t="s">
        <v>1</v>
      </c>
      <c r="D29" s="715" t="s">
        <v>1</v>
      </c>
      <c r="E29" s="715" t="s">
        <v>1</v>
      </c>
      <c r="F29" s="715" t="s">
        <v>1</v>
      </c>
      <c r="G29" s="715" t="s">
        <v>1</v>
      </c>
      <c r="H29" s="715" t="s">
        <v>1</v>
      </c>
      <c r="I29" s="721" t="s">
        <v>1</v>
      </c>
      <c r="J29" s="715" t="s">
        <v>1</v>
      </c>
    </row>
    <row r="30" spans="1:10" x14ac:dyDescent="0.2">
      <c r="A30" s="2" t="s">
        <v>36</v>
      </c>
      <c r="B30" s="718">
        <v>5</v>
      </c>
      <c r="C30" s="715" t="s">
        <v>1</v>
      </c>
      <c r="D30" s="715" t="s">
        <v>1</v>
      </c>
      <c r="E30" s="715" t="s">
        <v>1</v>
      </c>
      <c r="F30" s="715" t="s">
        <v>1</v>
      </c>
      <c r="G30" s="715" t="s">
        <v>1</v>
      </c>
      <c r="H30" s="715" t="s">
        <v>1</v>
      </c>
      <c r="I30" s="721" t="s">
        <v>1</v>
      </c>
      <c r="J30" s="715" t="s">
        <v>1</v>
      </c>
    </row>
    <row r="31" spans="1:10" x14ac:dyDescent="0.2">
      <c r="A31" s="2" t="s">
        <v>37</v>
      </c>
      <c r="B31" s="718">
        <v>14</v>
      </c>
      <c r="C31" s="715" t="s">
        <v>1</v>
      </c>
      <c r="D31" s="715" t="s">
        <v>1</v>
      </c>
      <c r="E31" s="715" t="s">
        <v>1</v>
      </c>
      <c r="F31" s="715" t="s">
        <v>1</v>
      </c>
      <c r="G31" s="715" t="s">
        <v>1</v>
      </c>
      <c r="H31" s="715" t="s">
        <v>1</v>
      </c>
      <c r="I31" s="721" t="s">
        <v>1</v>
      </c>
      <c r="J31" s="715" t="s">
        <v>1</v>
      </c>
    </row>
    <row r="32" spans="1:10" x14ac:dyDescent="0.2">
      <c r="A32" s="2" t="s">
        <v>38</v>
      </c>
      <c r="B32" s="718">
        <v>17</v>
      </c>
      <c r="C32" s="715" t="s">
        <v>1</v>
      </c>
      <c r="D32" s="715" t="s">
        <v>1</v>
      </c>
      <c r="E32" s="715" t="s">
        <v>1</v>
      </c>
      <c r="F32" s="715" t="s">
        <v>1</v>
      </c>
      <c r="G32" s="715" t="s">
        <v>1</v>
      </c>
      <c r="H32" s="715" t="s">
        <v>1</v>
      </c>
      <c r="I32" s="721" t="s">
        <v>1</v>
      </c>
      <c r="J32" s="715" t="s">
        <v>1</v>
      </c>
    </row>
    <row r="33" spans="1:10" x14ac:dyDescent="0.2">
      <c r="A33" s="2" t="s">
        <v>39</v>
      </c>
      <c r="B33" s="718">
        <v>52</v>
      </c>
      <c r="C33" s="715">
        <v>6.0415841639041901E-2</v>
      </c>
      <c r="D33" s="715">
        <v>0.16756823658943201</v>
      </c>
      <c r="E33" s="715">
        <v>0.35002309083938599</v>
      </c>
      <c r="F33" s="715">
        <v>0.23703460395336201</v>
      </c>
      <c r="G33" s="715">
        <v>0.15217833220958699</v>
      </c>
      <c r="H33" s="715">
        <v>3.27798947691917E-2</v>
      </c>
      <c r="I33" s="721">
        <v>3.2615654468536399</v>
      </c>
      <c r="J33" s="715">
        <v>0.235710648481681</v>
      </c>
    </row>
    <row r="34" spans="1:10" x14ac:dyDescent="0.2">
      <c r="A34" s="2" t="s">
        <v>40</v>
      </c>
      <c r="B34" s="718">
        <v>17</v>
      </c>
      <c r="C34" s="715" t="s">
        <v>1</v>
      </c>
      <c r="D34" s="715" t="s">
        <v>1</v>
      </c>
      <c r="E34" s="715" t="s">
        <v>1</v>
      </c>
      <c r="F34" s="715" t="s">
        <v>1</v>
      </c>
      <c r="G34" s="715" t="s">
        <v>1</v>
      </c>
      <c r="H34" s="715" t="s">
        <v>1</v>
      </c>
      <c r="I34" s="721" t="s">
        <v>1</v>
      </c>
      <c r="J34" s="715" t="s">
        <v>1</v>
      </c>
    </row>
    <row r="35" spans="1:10" x14ac:dyDescent="0.2">
      <c r="A35" s="2" t="s">
        <v>41</v>
      </c>
      <c r="B35" s="718">
        <v>14</v>
      </c>
      <c r="C35" s="715" t="s">
        <v>1</v>
      </c>
      <c r="D35" s="715" t="s">
        <v>1</v>
      </c>
      <c r="E35" s="715" t="s">
        <v>1</v>
      </c>
      <c r="F35" s="715" t="s">
        <v>1</v>
      </c>
      <c r="G35" s="715" t="s">
        <v>1</v>
      </c>
      <c r="H35" s="715" t="s">
        <v>1</v>
      </c>
      <c r="I35" s="721" t="s">
        <v>1</v>
      </c>
      <c r="J35" s="715" t="s">
        <v>1</v>
      </c>
    </row>
    <row r="36" spans="1:10" x14ac:dyDescent="0.2">
      <c r="A36" s="2" t="s">
        <v>42</v>
      </c>
      <c r="B36" s="718">
        <v>33</v>
      </c>
      <c r="C36" s="715">
        <v>2.7355270460248E-2</v>
      </c>
      <c r="D36" s="715">
        <v>8.3347499370575007E-2</v>
      </c>
      <c r="E36" s="715">
        <v>0.52719706296920799</v>
      </c>
      <c r="F36" s="715">
        <v>0.12534593045711501</v>
      </c>
      <c r="G36" s="715">
        <v>0.119461797177792</v>
      </c>
      <c r="H36" s="715">
        <v>0.11729244887828801</v>
      </c>
      <c r="I36" s="721" t="s">
        <v>1</v>
      </c>
      <c r="J36" s="715">
        <v>0.125412735534152</v>
      </c>
    </row>
    <row r="37" spans="1:10" x14ac:dyDescent="0.2">
      <c r="A37" s="2" t="s">
        <v>43</v>
      </c>
      <c r="B37" s="718">
        <v>23</v>
      </c>
      <c r="C37" s="715" t="s">
        <v>1</v>
      </c>
      <c r="D37" s="715" t="s">
        <v>1</v>
      </c>
      <c r="E37" s="715" t="s">
        <v>1</v>
      </c>
      <c r="F37" s="715" t="s">
        <v>1</v>
      </c>
      <c r="G37" s="715" t="s">
        <v>1</v>
      </c>
      <c r="H37" s="715" t="s">
        <v>1</v>
      </c>
      <c r="I37" s="721" t="s">
        <v>1</v>
      </c>
      <c r="J37" s="715" t="s">
        <v>1</v>
      </c>
    </row>
    <row r="38" spans="1:10" x14ac:dyDescent="0.2">
      <c r="A38" s="2" t="s">
        <v>44</v>
      </c>
      <c r="B38" s="718">
        <v>18</v>
      </c>
      <c r="C38" s="715" t="s">
        <v>1</v>
      </c>
      <c r="D38" s="715" t="s">
        <v>1</v>
      </c>
      <c r="E38" s="715" t="s">
        <v>1</v>
      </c>
      <c r="F38" s="715" t="s">
        <v>1</v>
      </c>
      <c r="G38" s="715" t="s">
        <v>1</v>
      </c>
      <c r="H38" s="715" t="s">
        <v>1</v>
      </c>
      <c r="I38" s="721" t="s">
        <v>1</v>
      </c>
      <c r="J38" s="715" t="s">
        <v>1</v>
      </c>
    </row>
    <row r="39" spans="1:10" x14ac:dyDescent="0.2">
      <c r="A39" s="2" t="s">
        <v>45</v>
      </c>
      <c r="B39" s="718">
        <v>31</v>
      </c>
      <c r="C39" s="715">
        <v>0.16783981025219</v>
      </c>
      <c r="D39" s="715">
        <v>0.353263229131699</v>
      </c>
      <c r="E39" s="715">
        <v>0.29899120330810502</v>
      </c>
      <c r="F39" s="715">
        <v>2.59598549455404E-2</v>
      </c>
      <c r="G39" s="715">
        <v>8.6522243916988401E-2</v>
      </c>
      <c r="H39" s="715">
        <v>6.7423664033412906E-2</v>
      </c>
      <c r="I39" s="721" t="s">
        <v>1</v>
      </c>
      <c r="J39" s="715">
        <v>0.55877788891283198</v>
      </c>
    </row>
    <row r="40" spans="1:10" x14ac:dyDescent="0.2">
      <c r="A40" s="2" t="s">
        <v>46</v>
      </c>
      <c r="B40" s="718">
        <v>56</v>
      </c>
      <c r="C40" s="715">
        <v>0.12578487396240201</v>
      </c>
      <c r="D40" s="715">
        <v>2.0562781020999E-2</v>
      </c>
      <c r="E40" s="715">
        <v>0.577686727046967</v>
      </c>
      <c r="F40" s="715">
        <v>0.153156712651253</v>
      </c>
      <c r="G40" s="715">
        <v>9.4332449138164506E-2</v>
      </c>
      <c r="H40" s="715">
        <v>2.8476446866989101E-2</v>
      </c>
      <c r="I40" s="721">
        <v>3.0717318058013898</v>
      </c>
      <c r="J40" s="715">
        <v>0.15063727061929899</v>
      </c>
    </row>
    <row r="41" spans="1:10" x14ac:dyDescent="0.2">
      <c r="A41" s="2" t="s">
        <v>47</v>
      </c>
      <c r="B41" s="718">
        <v>40</v>
      </c>
      <c r="C41" s="715">
        <v>2.7647128328680999E-2</v>
      </c>
      <c r="D41" s="715">
        <v>7.8472323715686798E-2</v>
      </c>
      <c r="E41" s="715">
        <v>0.477655649185181</v>
      </c>
      <c r="F41" s="715">
        <v>0.231733039021492</v>
      </c>
      <c r="G41" s="715">
        <v>0.15192036330699901</v>
      </c>
      <c r="H41" s="715">
        <v>3.2571513205766699E-2</v>
      </c>
      <c r="I41" s="721">
        <v>3.4153351783752401</v>
      </c>
      <c r="J41" s="715">
        <v>0.109692294215106</v>
      </c>
    </row>
    <row r="42" spans="1:10" x14ac:dyDescent="0.2">
      <c r="A42" s="2" t="s">
        <v>48</v>
      </c>
      <c r="B42" s="718">
        <v>55</v>
      </c>
      <c r="C42" s="715">
        <v>7.6672300696373E-2</v>
      </c>
      <c r="D42" s="715">
        <v>0.239890336990356</v>
      </c>
      <c r="E42" s="715">
        <v>0.46988850831985501</v>
      </c>
      <c r="F42" s="715">
        <v>9.0311706066131606E-2</v>
      </c>
      <c r="G42" s="715">
        <v>0.106902047991753</v>
      </c>
      <c r="H42" s="715">
        <v>1.6335103660821901E-2</v>
      </c>
      <c r="I42" s="721">
        <v>2.9094009399414098</v>
      </c>
      <c r="J42" s="715">
        <v>0.321819592897929</v>
      </c>
    </row>
    <row r="43" spans="1:10" x14ac:dyDescent="0.2">
      <c r="A43" s="2" t="s">
        <v>49</v>
      </c>
      <c r="B43" s="718">
        <v>10</v>
      </c>
      <c r="C43" s="715" t="s">
        <v>1</v>
      </c>
      <c r="D43" s="715" t="s">
        <v>1</v>
      </c>
      <c r="E43" s="715" t="s">
        <v>1</v>
      </c>
      <c r="F43" s="715" t="s">
        <v>1</v>
      </c>
      <c r="G43" s="715" t="s">
        <v>1</v>
      </c>
      <c r="H43" s="715" t="s">
        <v>1</v>
      </c>
      <c r="I43" s="721" t="s">
        <v>1</v>
      </c>
      <c r="J43" s="715" t="s">
        <v>1</v>
      </c>
    </row>
    <row r="44" spans="1:10" x14ac:dyDescent="0.2">
      <c r="A44" s="2" t="s">
        <v>50</v>
      </c>
      <c r="B44" s="718">
        <v>8</v>
      </c>
      <c r="C44" s="715" t="s">
        <v>1</v>
      </c>
      <c r="D44" s="715" t="s">
        <v>1</v>
      </c>
      <c r="E44" s="715" t="s">
        <v>1</v>
      </c>
      <c r="F44" s="715" t="s">
        <v>1</v>
      </c>
      <c r="G44" s="715" t="s">
        <v>1</v>
      </c>
      <c r="H44" s="715" t="s">
        <v>1</v>
      </c>
      <c r="I44" s="721" t="s">
        <v>1</v>
      </c>
      <c r="J44" s="715" t="s">
        <v>1</v>
      </c>
    </row>
    <row r="45" spans="1:10" x14ac:dyDescent="0.2">
      <c r="A45" s="2" t="s">
        <v>51</v>
      </c>
      <c r="B45" s="718">
        <v>14</v>
      </c>
      <c r="C45" s="715" t="s">
        <v>1</v>
      </c>
      <c r="D45" s="715" t="s">
        <v>1</v>
      </c>
      <c r="E45" s="715" t="s">
        <v>1</v>
      </c>
      <c r="F45" s="715" t="s">
        <v>1</v>
      </c>
      <c r="G45" s="715" t="s">
        <v>1</v>
      </c>
      <c r="H45" s="715" t="s">
        <v>1</v>
      </c>
      <c r="I45" s="721" t="s">
        <v>1</v>
      </c>
      <c r="J45" s="715" t="s">
        <v>1</v>
      </c>
    </row>
    <row r="46" spans="1:10" x14ac:dyDescent="0.2">
      <c r="A46" s="2" t="s">
        <v>52</v>
      </c>
      <c r="B46" s="718">
        <v>32</v>
      </c>
      <c r="C46" s="715">
        <v>9.39922705292702E-2</v>
      </c>
      <c r="D46" s="715">
        <v>0.10834486782550801</v>
      </c>
      <c r="E46" s="715">
        <v>0.38744193315505998</v>
      </c>
      <c r="F46" s="715">
        <v>0.12754985690116899</v>
      </c>
      <c r="G46" s="715">
        <v>0.16013352572917899</v>
      </c>
      <c r="H46" s="715">
        <v>0.122537553310394</v>
      </c>
      <c r="I46" s="721" t="s">
        <v>1</v>
      </c>
      <c r="J46" s="715">
        <v>0.23059349992706599</v>
      </c>
    </row>
    <row r="47" spans="1:10" x14ac:dyDescent="0.2">
      <c r="A47" s="2" t="s">
        <v>53</v>
      </c>
      <c r="B47" s="718">
        <v>12</v>
      </c>
      <c r="C47" s="715" t="s">
        <v>1</v>
      </c>
      <c r="D47" s="715" t="s">
        <v>1</v>
      </c>
      <c r="E47" s="715" t="s">
        <v>1</v>
      </c>
      <c r="F47" s="715" t="s">
        <v>1</v>
      </c>
      <c r="G47" s="715" t="s">
        <v>1</v>
      </c>
      <c r="H47" s="715" t="s">
        <v>1</v>
      </c>
      <c r="I47" s="721" t="s">
        <v>1</v>
      </c>
      <c r="J47" s="715" t="s">
        <v>1</v>
      </c>
    </row>
    <row r="48" spans="1:10" x14ac:dyDescent="0.2">
      <c r="A48" s="2" t="s">
        <v>54</v>
      </c>
      <c r="B48" s="718">
        <v>4</v>
      </c>
      <c r="C48" s="715" t="s">
        <v>1</v>
      </c>
      <c r="D48" s="715" t="s">
        <v>1</v>
      </c>
      <c r="E48" s="715" t="s">
        <v>1</v>
      </c>
      <c r="F48" s="715" t="s">
        <v>1</v>
      </c>
      <c r="G48" s="715" t="s">
        <v>1</v>
      </c>
      <c r="H48" s="715" t="s">
        <v>1</v>
      </c>
      <c r="I48" s="721" t="s">
        <v>1</v>
      </c>
      <c r="J48" s="715" t="s">
        <v>1</v>
      </c>
    </row>
    <row r="49" spans="1:10" x14ac:dyDescent="0.2">
      <c r="A49" s="2" t="s">
        <v>55</v>
      </c>
      <c r="B49" s="718">
        <v>8</v>
      </c>
      <c r="C49" s="715" t="s">
        <v>1</v>
      </c>
      <c r="D49" s="715" t="s">
        <v>1</v>
      </c>
      <c r="E49" s="715" t="s">
        <v>1</v>
      </c>
      <c r="F49" s="715" t="s">
        <v>1</v>
      </c>
      <c r="G49" s="715" t="s">
        <v>1</v>
      </c>
      <c r="H49" s="715" t="s">
        <v>1</v>
      </c>
      <c r="I49" s="721" t="s">
        <v>1</v>
      </c>
      <c r="J49" s="715" t="s">
        <v>1</v>
      </c>
    </row>
    <row r="50" spans="1:10" x14ac:dyDescent="0.2">
      <c r="A50" s="2" t="s">
        <v>56</v>
      </c>
      <c r="B50" s="718">
        <v>31</v>
      </c>
      <c r="C50" s="715">
        <v>3.90805080533028E-2</v>
      </c>
      <c r="D50" s="715">
        <v>0.116482734680176</v>
      </c>
      <c r="E50" s="715">
        <v>0.43401998281478898</v>
      </c>
      <c r="F50" s="715">
        <v>0.24784070253372201</v>
      </c>
      <c r="G50" s="715">
        <v>0.162576049566269</v>
      </c>
      <c r="H50" s="715">
        <v>0</v>
      </c>
      <c r="I50" s="721">
        <v>3.3783490657806401</v>
      </c>
      <c r="J50" s="715">
        <v>0.15556324621058801</v>
      </c>
    </row>
    <row r="51" spans="1:10" x14ac:dyDescent="0.2">
      <c r="A51" s="2" t="s">
        <v>57</v>
      </c>
      <c r="B51" s="718">
        <v>22</v>
      </c>
      <c r="C51" s="715" t="s">
        <v>1</v>
      </c>
      <c r="D51" s="715" t="s">
        <v>1</v>
      </c>
      <c r="E51" s="715" t="s">
        <v>1</v>
      </c>
      <c r="F51" s="715" t="s">
        <v>1</v>
      </c>
      <c r="G51" s="715" t="s">
        <v>1</v>
      </c>
      <c r="H51" s="715" t="s">
        <v>1</v>
      </c>
      <c r="I51" s="721" t="s">
        <v>1</v>
      </c>
      <c r="J51" s="715" t="s">
        <v>1</v>
      </c>
    </row>
    <row r="52" spans="1:10" x14ac:dyDescent="0.2">
      <c r="A52" s="2" t="s">
        <v>58</v>
      </c>
      <c r="B52" s="718">
        <v>23</v>
      </c>
      <c r="C52" s="715" t="s">
        <v>1</v>
      </c>
      <c r="D52" s="715" t="s">
        <v>1</v>
      </c>
      <c r="E52" s="715" t="s">
        <v>1</v>
      </c>
      <c r="F52" s="715" t="s">
        <v>1</v>
      </c>
      <c r="G52" s="715" t="s">
        <v>1</v>
      </c>
      <c r="H52" s="715" t="s">
        <v>1</v>
      </c>
      <c r="I52" s="721" t="s">
        <v>1</v>
      </c>
      <c r="J52" s="715" t="s">
        <v>1</v>
      </c>
    </row>
    <row r="53" spans="1:10" x14ac:dyDescent="0.2">
      <c r="A53" s="2" t="s">
        <v>59</v>
      </c>
      <c r="B53" s="718">
        <v>27</v>
      </c>
      <c r="C53" s="715" t="s">
        <v>1</v>
      </c>
      <c r="D53" s="715" t="s">
        <v>1</v>
      </c>
      <c r="E53" s="715" t="s">
        <v>1</v>
      </c>
      <c r="F53" s="715" t="s">
        <v>1</v>
      </c>
      <c r="G53" s="715" t="s">
        <v>1</v>
      </c>
      <c r="H53" s="715" t="s">
        <v>1</v>
      </c>
      <c r="I53" s="721" t="s">
        <v>1</v>
      </c>
      <c r="J53" s="715" t="s">
        <v>1</v>
      </c>
    </row>
    <row r="54" spans="1:10" x14ac:dyDescent="0.2">
      <c r="A54" s="2" t="s">
        <v>60</v>
      </c>
      <c r="B54" s="718">
        <v>16</v>
      </c>
      <c r="C54" s="715" t="s">
        <v>1</v>
      </c>
      <c r="D54" s="715" t="s">
        <v>1</v>
      </c>
      <c r="E54" s="715" t="s">
        <v>1</v>
      </c>
      <c r="F54" s="715" t="s">
        <v>1</v>
      </c>
      <c r="G54" s="715" t="s">
        <v>1</v>
      </c>
      <c r="H54" s="715" t="s">
        <v>1</v>
      </c>
      <c r="I54" s="721" t="s">
        <v>1</v>
      </c>
      <c r="J54" s="715" t="s">
        <v>1</v>
      </c>
    </row>
    <row r="55" spans="1:10" x14ac:dyDescent="0.2">
      <c r="A55" s="2" t="s">
        <v>61</v>
      </c>
      <c r="B55" s="718">
        <v>6</v>
      </c>
      <c r="C55" s="715" t="s">
        <v>1</v>
      </c>
      <c r="D55" s="715" t="s">
        <v>1</v>
      </c>
      <c r="E55" s="715" t="s">
        <v>1</v>
      </c>
      <c r="F55" s="715" t="s">
        <v>1</v>
      </c>
      <c r="G55" s="715" t="s">
        <v>1</v>
      </c>
      <c r="H55" s="715" t="s">
        <v>1</v>
      </c>
      <c r="I55" s="721" t="s">
        <v>1</v>
      </c>
      <c r="J55" s="715" t="s">
        <v>1</v>
      </c>
    </row>
    <row r="56" spans="1:10" x14ac:dyDescent="0.2">
      <c r="A56" s="2" t="s">
        <v>62</v>
      </c>
      <c r="B56" s="718">
        <v>7</v>
      </c>
      <c r="C56" s="715" t="s">
        <v>1</v>
      </c>
      <c r="D56" s="715" t="s">
        <v>1</v>
      </c>
      <c r="E56" s="715" t="s">
        <v>1</v>
      </c>
      <c r="F56" s="715" t="s">
        <v>1</v>
      </c>
      <c r="G56" s="715" t="s">
        <v>1</v>
      </c>
      <c r="H56" s="715" t="s">
        <v>1</v>
      </c>
      <c r="I56" s="721" t="s">
        <v>1</v>
      </c>
      <c r="J56" s="715" t="s">
        <v>1</v>
      </c>
    </row>
    <row r="57" spans="1:10" x14ac:dyDescent="0.2">
      <c r="A57" s="2" t="s">
        <v>63</v>
      </c>
      <c r="B57" s="718">
        <v>19</v>
      </c>
      <c r="C57" s="715" t="s">
        <v>1</v>
      </c>
      <c r="D57" s="715" t="s">
        <v>1</v>
      </c>
      <c r="E57" s="715" t="s">
        <v>1</v>
      </c>
      <c r="F57" s="715" t="s">
        <v>1</v>
      </c>
      <c r="G57" s="715" t="s">
        <v>1</v>
      </c>
      <c r="H57" s="715" t="s">
        <v>1</v>
      </c>
      <c r="I57" s="721" t="s">
        <v>1</v>
      </c>
      <c r="J57" s="715" t="s">
        <v>1</v>
      </c>
    </row>
    <row r="58" spans="1:10" x14ac:dyDescent="0.2">
      <c r="A58" s="2" t="s">
        <v>64</v>
      </c>
      <c r="B58" s="718">
        <v>7</v>
      </c>
      <c r="C58" s="715" t="s">
        <v>1</v>
      </c>
      <c r="D58" s="715" t="s">
        <v>1</v>
      </c>
      <c r="E58" s="715" t="s">
        <v>1</v>
      </c>
      <c r="F58" s="715" t="s">
        <v>1</v>
      </c>
      <c r="G58" s="715" t="s">
        <v>1</v>
      </c>
      <c r="H58" s="715" t="s">
        <v>1</v>
      </c>
      <c r="I58" s="721" t="s">
        <v>1</v>
      </c>
      <c r="J58" s="715" t="s">
        <v>1</v>
      </c>
    </row>
    <row r="59" spans="1:10" x14ac:dyDescent="0.2">
      <c r="A59" s="2" t="s">
        <v>65</v>
      </c>
      <c r="B59" s="718">
        <v>11</v>
      </c>
      <c r="C59" s="715" t="s">
        <v>1</v>
      </c>
      <c r="D59" s="715" t="s">
        <v>1</v>
      </c>
      <c r="E59" s="715" t="s">
        <v>1</v>
      </c>
      <c r="F59" s="715" t="s">
        <v>1</v>
      </c>
      <c r="G59" s="715" t="s">
        <v>1</v>
      </c>
      <c r="H59" s="715" t="s">
        <v>1</v>
      </c>
      <c r="I59" s="721" t="s">
        <v>1</v>
      </c>
      <c r="J59" s="715" t="s">
        <v>1</v>
      </c>
    </row>
    <row r="60" spans="1:10" x14ac:dyDescent="0.2">
      <c r="A60" s="2" t="s">
        <v>66</v>
      </c>
      <c r="B60" s="718">
        <v>7</v>
      </c>
      <c r="C60" s="715" t="s">
        <v>1</v>
      </c>
      <c r="D60" s="715" t="s">
        <v>1</v>
      </c>
      <c r="E60" s="715" t="s">
        <v>1</v>
      </c>
      <c r="F60" s="715" t="s">
        <v>1</v>
      </c>
      <c r="G60" s="715" t="s">
        <v>1</v>
      </c>
      <c r="H60" s="715" t="s">
        <v>1</v>
      </c>
      <c r="I60" s="721" t="s">
        <v>1</v>
      </c>
      <c r="J60" s="715" t="s">
        <v>1</v>
      </c>
    </row>
    <row r="61" spans="1:10" x14ac:dyDescent="0.2">
      <c r="A61" s="2" t="s">
        <v>67</v>
      </c>
      <c r="B61" s="718">
        <v>11</v>
      </c>
      <c r="C61" s="715" t="s">
        <v>1</v>
      </c>
      <c r="D61" s="715" t="s">
        <v>1</v>
      </c>
      <c r="E61" s="715" t="s">
        <v>1</v>
      </c>
      <c r="F61" s="715" t="s">
        <v>1</v>
      </c>
      <c r="G61" s="715" t="s">
        <v>1</v>
      </c>
      <c r="H61" s="715" t="s">
        <v>1</v>
      </c>
      <c r="I61" s="721" t="s">
        <v>1</v>
      </c>
      <c r="J61" s="715" t="s">
        <v>1</v>
      </c>
    </row>
    <row r="62" spans="1:10" x14ac:dyDescent="0.2">
      <c r="A62" s="2" t="s">
        <v>68</v>
      </c>
      <c r="B62" s="718">
        <v>39</v>
      </c>
      <c r="C62" s="715">
        <v>0.14269374310970301</v>
      </c>
      <c r="D62" s="715">
        <v>0.19306696951389299</v>
      </c>
      <c r="E62" s="715">
        <v>0.36441713571548501</v>
      </c>
      <c r="F62" s="715">
        <v>0.22568613290786699</v>
      </c>
      <c r="G62" s="715">
        <v>7.4136018753051799E-2</v>
      </c>
      <c r="H62" s="715">
        <v>0</v>
      </c>
      <c r="I62" s="721">
        <v>2.8955037593841602</v>
      </c>
      <c r="J62" s="715">
        <v>0.33576071262359602</v>
      </c>
    </row>
    <row r="63" spans="1:10" x14ac:dyDescent="0.2">
      <c r="A63" s="2" t="s">
        <v>69</v>
      </c>
      <c r="B63" s="718">
        <v>22</v>
      </c>
      <c r="C63" s="715" t="s">
        <v>1</v>
      </c>
      <c r="D63" s="715" t="s">
        <v>1</v>
      </c>
      <c r="E63" s="715" t="s">
        <v>1</v>
      </c>
      <c r="F63" s="715" t="s">
        <v>1</v>
      </c>
      <c r="G63" s="715" t="s">
        <v>1</v>
      </c>
      <c r="H63" s="715" t="s">
        <v>1</v>
      </c>
      <c r="I63" s="721" t="s">
        <v>1</v>
      </c>
      <c r="J63" s="715" t="s">
        <v>1</v>
      </c>
    </row>
    <row r="64" spans="1:10" x14ac:dyDescent="0.2">
      <c r="A64" s="2" t="s">
        <v>70</v>
      </c>
      <c r="B64" s="718">
        <v>13</v>
      </c>
      <c r="C64" s="715" t="s">
        <v>1</v>
      </c>
      <c r="D64" s="715" t="s">
        <v>1</v>
      </c>
      <c r="E64" s="715" t="s">
        <v>1</v>
      </c>
      <c r="F64" s="715" t="s">
        <v>1</v>
      </c>
      <c r="G64" s="715" t="s">
        <v>1</v>
      </c>
      <c r="H64" s="715" t="s">
        <v>1</v>
      </c>
      <c r="I64" s="721" t="s">
        <v>1</v>
      </c>
      <c r="J64" s="715" t="s">
        <v>1</v>
      </c>
    </row>
    <row r="65" spans="1:10" x14ac:dyDescent="0.2">
      <c r="A65" s="2" t="s">
        <v>71</v>
      </c>
      <c r="B65" s="718">
        <v>36</v>
      </c>
      <c r="C65" s="715">
        <v>9.5119193196296706E-2</v>
      </c>
      <c r="D65" s="715">
        <v>4.4846829026937499E-2</v>
      </c>
      <c r="E65" s="715">
        <v>0.19866819679737099</v>
      </c>
      <c r="F65" s="715">
        <v>0.28468579053878801</v>
      </c>
      <c r="G65" s="715">
        <v>0.35891374945640597</v>
      </c>
      <c r="H65" s="715">
        <v>1.7766244709491699E-2</v>
      </c>
      <c r="I65" s="721">
        <v>3.7813088893890399</v>
      </c>
      <c r="J65" s="715">
        <v>0.14249767017118301</v>
      </c>
    </row>
    <row r="66" spans="1:10" x14ac:dyDescent="0.2">
      <c r="A66" s="2" t="s">
        <v>72</v>
      </c>
      <c r="B66" s="718">
        <v>14</v>
      </c>
      <c r="C66" s="715" t="s">
        <v>1</v>
      </c>
      <c r="D66" s="715" t="s">
        <v>1</v>
      </c>
      <c r="E66" s="715" t="s">
        <v>1</v>
      </c>
      <c r="F66" s="715" t="s">
        <v>1</v>
      </c>
      <c r="G66" s="715" t="s">
        <v>1</v>
      </c>
      <c r="H66" s="715" t="s">
        <v>1</v>
      </c>
      <c r="I66" s="721" t="s">
        <v>1</v>
      </c>
      <c r="J66" s="715" t="s">
        <v>1</v>
      </c>
    </row>
    <row r="67" spans="1:10" x14ac:dyDescent="0.2">
      <c r="A67" s="2" t="s">
        <v>73</v>
      </c>
      <c r="B67" s="718">
        <v>14</v>
      </c>
      <c r="C67" s="715" t="s">
        <v>1</v>
      </c>
      <c r="D67" s="715" t="s">
        <v>1</v>
      </c>
      <c r="E67" s="715" t="s">
        <v>1</v>
      </c>
      <c r="F67" s="715" t="s">
        <v>1</v>
      </c>
      <c r="G67" s="715" t="s">
        <v>1</v>
      </c>
      <c r="H67" s="715" t="s">
        <v>1</v>
      </c>
      <c r="I67" s="721" t="s">
        <v>1</v>
      </c>
      <c r="J67" s="715" t="s">
        <v>1</v>
      </c>
    </row>
    <row r="68" spans="1:10" x14ac:dyDescent="0.2">
      <c r="A68" s="2" t="s">
        <v>74</v>
      </c>
      <c r="B68" s="718">
        <v>29</v>
      </c>
      <c r="C68" s="715" t="s">
        <v>1</v>
      </c>
      <c r="D68" s="715" t="s">
        <v>1</v>
      </c>
      <c r="E68" s="715" t="s">
        <v>1</v>
      </c>
      <c r="F68" s="715" t="s">
        <v>1</v>
      </c>
      <c r="G68" s="715" t="s">
        <v>1</v>
      </c>
      <c r="H68" s="715" t="s">
        <v>1</v>
      </c>
      <c r="I68" s="721" t="s">
        <v>1</v>
      </c>
      <c r="J68" s="715" t="s">
        <v>1</v>
      </c>
    </row>
    <row r="69" spans="1:10" x14ac:dyDescent="0.2">
      <c r="A69" s="2" t="s">
        <v>75</v>
      </c>
      <c r="B69" s="718">
        <v>37</v>
      </c>
      <c r="C69" s="715">
        <v>0</v>
      </c>
      <c r="D69" s="715">
        <v>9.2581875622272505E-2</v>
      </c>
      <c r="E69" s="715">
        <v>0.375209510326385</v>
      </c>
      <c r="F69" s="715">
        <v>0.36610618233680697</v>
      </c>
      <c r="G69" s="715">
        <v>0.120368354022503</v>
      </c>
      <c r="H69" s="715">
        <v>4.5734088867902797E-2</v>
      </c>
      <c r="I69" s="721">
        <v>3.53890752792358</v>
      </c>
      <c r="J69" s="715">
        <v>9.7018947714653594E-2</v>
      </c>
    </row>
    <row r="70" spans="1:10" x14ac:dyDescent="0.2">
      <c r="A70" s="2" t="s">
        <v>76</v>
      </c>
      <c r="B70" s="718">
        <v>34</v>
      </c>
      <c r="C70" s="715">
        <v>6.2130656093359E-2</v>
      </c>
      <c r="D70" s="715">
        <v>8.4097430109977694E-2</v>
      </c>
      <c r="E70" s="715">
        <v>0.50091367959976196</v>
      </c>
      <c r="F70" s="715">
        <v>8.4430553019046797E-2</v>
      </c>
      <c r="G70" s="715">
        <v>0.209918543696404</v>
      </c>
      <c r="H70" s="715">
        <v>5.8509163558483103E-2</v>
      </c>
      <c r="I70" s="721">
        <v>3.31429815292358</v>
      </c>
      <c r="J70" s="715">
        <v>0.15531545979338299</v>
      </c>
    </row>
    <row r="71" spans="1:10" x14ac:dyDescent="0.2">
      <c r="A71" s="3" t="s">
        <v>77</v>
      </c>
      <c r="B71" s="719">
        <v>25</v>
      </c>
      <c r="C71" s="716" t="s">
        <v>1</v>
      </c>
      <c r="D71" s="716" t="s">
        <v>1</v>
      </c>
      <c r="E71" s="716" t="s">
        <v>1</v>
      </c>
      <c r="F71" s="716" t="s">
        <v>1</v>
      </c>
      <c r="G71" s="716" t="s">
        <v>1</v>
      </c>
      <c r="H71" s="716" t="s">
        <v>1</v>
      </c>
      <c r="I71" s="722" t="s">
        <v>1</v>
      </c>
      <c r="J71" s="716" t="s">
        <v>1</v>
      </c>
    </row>
    <row r="73" spans="1:10" x14ac:dyDescent="0.2">
      <c r="A73" t="s">
        <v>415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413</v>
      </c>
    </row>
    <row r="4" spans="1:10" x14ac:dyDescent="0.2">
      <c r="A4" t="s">
        <v>414</v>
      </c>
    </row>
    <row r="5" spans="1:10" x14ac:dyDescent="0.2">
      <c r="A5" s="4" t="s">
        <v>4</v>
      </c>
      <c r="B5" s="4" t="s">
        <v>5</v>
      </c>
      <c r="C5" s="4" t="s">
        <v>407</v>
      </c>
      <c r="D5" s="4" t="s">
        <v>408</v>
      </c>
      <c r="E5" s="4" t="s">
        <v>409</v>
      </c>
      <c r="F5" s="4" t="s">
        <v>410</v>
      </c>
      <c r="G5" s="4" t="s">
        <v>411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726" t="s">
        <v>1</v>
      </c>
      <c r="C6" s="723" t="s">
        <v>1</v>
      </c>
      <c r="D6" s="723" t="s">
        <v>1</v>
      </c>
      <c r="E6" s="723" t="s">
        <v>1</v>
      </c>
      <c r="F6" s="723" t="s">
        <v>1</v>
      </c>
      <c r="G6" s="723" t="s">
        <v>1</v>
      </c>
      <c r="H6" s="723" t="s">
        <v>1</v>
      </c>
      <c r="I6" s="729" t="s">
        <v>1</v>
      </c>
      <c r="J6" s="723" t="s">
        <v>1</v>
      </c>
    </row>
    <row r="7" spans="1:10" x14ac:dyDescent="0.2">
      <c r="A7" s="2" t="s">
        <v>13</v>
      </c>
      <c r="B7" s="727">
        <v>1423</v>
      </c>
      <c r="C7" s="724">
        <v>6.8334035575389904E-2</v>
      </c>
      <c r="D7" s="724">
        <v>0.137564182281494</v>
      </c>
      <c r="E7" s="724">
        <v>0.37904962897300698</v>
      </c>
      <c r="F7" s="724">
        <v>0.197769224643707</v>
      </c>
      <c r="G7" s="724">
        <v>0.15299390256404899</v>
      </c>
      <c r="H7" s="724">
        <v>6.4289025962352794E-2</v>
      </c>
      <c r="I7" s="730">
        <v>3.2452945709228498</v>
      </c>
      <c r="J7" s="724">
        <v>0.22004467572761399</v>
      </c>
    </row>
    <row r="8" spans="1:10" x14ac:dyDescent="0.2">
      <c r="A8" s="5" t="s">
        <v>14</v>
      </c>
      <c r="B8" s="726" t="s">
        <v>1</v>
      </c>
      <c r="C8" s="723" t="s">
        <v>1</v>
      </c>
      <c r="D8" s="723" t="s">
        <v>1</v>
      </c>
      <c r="E8" s="723" t="s">
        <v>1</v>
      </c>
      <c r="F8" s="723" t="s">
        <v>1</v>
      </c>
      <c r="G8" s="723" t="s">
        <v>1</v>
      </c>
      <c r="H8" s="723" t="s">
        <v>1</v>
      </c>
      <c r="I8" s="729" t="s">
        <v>1</v>
      </c>
      <c r="J8" s="723" t="s">
        <v>1</v>
      </c>
    </row>
    <row r="9" spans="1:10" x14ac:dyDescent="0.2">
      <c r="A9" s="2" t="s">
        <v>15</v>
      </c>
      <c r="B9" s="727">
        <v>4</v>
      </c>
      <c r="C9" s="724" t="s">
        <v>1</v>
      </c>
      <c r="D9" s="724" t="s">
        <v>1</v>
      </c>
      <c r="E9" s="724" t="s">
        <v>1</v>
      </c>
      <c r="F9" s="724" t="s">
        <v>1</v>
      </c>
      <c r="G9" s="724" t="s">
        <v>1</v>
      </c>
      <c r="H9" s="724" t="s">
        <v>1</v>
      </c>
      <c r="I9" s="730" t="s">
        <v>1</v>
      </c>
      <c r="J9" s="724" t="s">
        <v>1</v>
      </c>
    </row>
    <row r="10" spans="1:10" x14ac:dyDescent="0.2">
      <c r="A10" s="2" t="s">
        <v>16</v>
      </c>
      <c r="B10" s="727">
        <v>5</v>
      </c>
      <c r="C10" s="724" t="s">
        <v>1</v>
      </c>
      <c r="D10" s="724" t="s">
        <v>1</v>
      </c>
      <c r="E10" s="724" t="s">
        <v>1</v>
      </c>
      <c r="F10" s="724" t="s">
        <v>1</v>
      </c>
      <c r="G10" s="724" t="s">
        <v>1</v>
      </c>
      <c r="H10" s="724" t="s">
        <v>1</v>
      </c>
      <c r="I10" s="730" t="s">
        <v>1</v>
      </c>
      <c r="J10" s="724" t="s">
        <v>1</v>
      </c>
    </row>
    <row r="11" spans="1:10" x14ac:dyDescent="0.2">
      <c r="A11" s="2" t="s">
        <v>17</v>
      </c>
      <c r="B11" s="727">
        <v>45</v>
      </c>
      <c r="C11" s="724">
        <v>5.0752583891153301E-2</v>
      </c>
      <c r="D11" s="724">
        <v>0.19293649494647999</v>
      </c>
      <c r="E11" s="724">
        <v>0.33688473701477101</v>
      </c>
      <c r="F11" s="724">
        <v>0.23191916942596399</v>
      </c>
      <c r="G11" s="724">
        <v>0.15511192381382</v>
      </c>
      <c r="H11" s="724">
        <v>3.2395098358392702E-2</v>
      </c>
      <c r="I11" s="730">
        <v>3.2559943199157702</v>
      </c>
      <c r="J11" s="724">
        <v>0.25184770824102498</v>
      </c>
    </row>
    <row r="12" spans="1:10" x14ac:dyDescent="0.2">
      <c r="A12" s="2" t="s">
        <v>18</v>
      </c>
      <c r="B12" s="727">
        <v>9</v>
      </c>
      <c r="C12" s="724" t="s">
        <v>1</v>
      </c>
      <c r="D12" s="724" t="s">
        <v>1</v>
      </c>
      <c r="E12" s="724" t="s">
        <v>1</v>
      </c>
      <c r="F12" s="724" t="s">
        <v>1</v>
      </c>
      <c r="G12" s="724" t="s">
        <v>1</v>
      </c>
      <c r="H12" s="724" t="s">
        <v>1</v>
      </c>
      <c r="I12" s="730" t="s">
        <v>1</v>
      </c>
      <c r="J12" s="724" t="s">
        <v>1</v>
      </c>
    </row>
    <row r="13" spans="1:10" x14ac:dyDescent="0.2">
      <c r="A13" s="2" t="s">
        <v>19</v>
      </c>
      <c r="B13" s="727">
        <v>3</v>
      </c>
      <c r="C13" s="724" t="s">
        <v>1</v>
      </c>
      <c r="D13" s="724" t="s">
        <v>1</v>
      </c>
      <c r="E13" s="724" t="s">
        <v>1</v>
      </c>
      <c r="F13" s="724" t="s">
        <v>1</v>
      </c>
      <c r="G13" s="724" t="s">
        <v>1</v>
      </c>
      <c r="H13" s="724" t="s">
        <v>1</v>
      </c>
      <c r="I13" s="730" t="s">
        <v>1</v>
      </c>
      <c r="J13" s="724" t="s">
        <v>1</v>
      </c>
    </row>
    <row r="14" spans="1:10" x14ac:dyDescent="0.2">
      <c r="A14" s="2" t="s">
        <v>20</v>
      </c>
      <c r="B14" s="727">
        <v>46</v>
      </c>
      <c r="C14" s="724">
        <v>9.8241075873374897E-2</v>
      </c>
      <c r="D14" s="724">
        <v>0.35696208477020303</v>
      </c>
      <c r="E14" s="724">
        <v>0.40452343225479098</v>
      </c>
      <c r="F14" s="724">
        <v>0.123009823262691</v>
      </c>
      <c r="G14" s="724">
        <v>1.7263609915971801E-2</v>
      </c>
      <c r="H14" s="724">
        <v>0</v>
      </c>
      <c r="I14" s="730">
        <v>2.60409283638</v>
      </c>
      <c r="J14" s="724">
        <v>0.45520314877322998</v>
      </c>
    </row>
    <row r="15" spans="1:10" x14ac:dyDescent="0.2">
      <c r="A15" s="2" t="s">
        <v>21</v>
      </c>
      <c r="B15" s="727">
        <v>24</v>
      </c>
      <c r="C15" s="724" t="s">
        <v>1</v>
      </c>
      <c r="D15" s="724" t="s">
        <v>1</v>
      </c>
      <c r="E15" s="724" t="s">
        <v>1</v>
      </c>
      <c r="F15" s="724" t="s">
        <v>1</v>
      </c>
      <c r="G15" s="724" t="s">
        <v>1</v>
      </c>
      <c r="H15" s="724" t="s">
        <v>1</v>
      </c>
      <c r="I15" s="730" t="s">
        <v>1</v>
      </c>
      <c r="J15" s="724" t="s">
        <v>1</v>
      </c>
    </row>
    <row r="16" spans="1:10" x14ac:dyDescent="0.2">
      <c r="A16" s="2" t="s">
        <v>22</v>
      </c>
      <c r="B16" s="727">
        <v>24</v>
      </c>
      <c r="C16" s="724" t="s">
        <v>1</v>
      </c>
      <c r="D16" s="724" t="s">
        <v>1</v>
      </c>
      <c r="E16" s="724" t="s">
        <v>1</v>
      </c>
      <c r="F16" s="724" t="s">
        <v>1</v>
      </c>
      <c r="G16" s="724" t="s">
        <v>1</v>
      </c>
      <c r="H16" s="724" t="s">
        <v>1</v>
      </c>
      <c r="I16" s="730" t="s">
        <v>1</v>
      </c>
      <c r="J16" s="724" t="s">
        <v>1</v>
      </c>
    </row>
    <row r="17" spans="1:10" x14ac:dyDescent="0.2">
      <c r="A17" s="2" t="s">
        <v>23</v>
      </c>
      <c r="B17" s="727">
        <v>31</v>
      </c>
      <c r="C17" s="724">
        <v>0</v>
      </c>
      <c r="D17" s="724">
        <v>1.9525861367583299E-2</v>
      </c>
      <c r="E17" s="724">
        <v>0.36003774404525801</v>
      </c>
      <c r="F17" s="724">
        <v>0.31134131550788902</v>
      </c>
      <c r="G17" s="724">
        <v>0.19573166966438299</v>
      </c>
      <c r="H17" s="724">
        <v>0.113363400101662</v>
      </c>
      <c r="I17" s="730" t="s">
        <v>1</v>
      </c>
      <c r="J17" s="724">
        <v>2.20223951672214E-2</v>
      </c>
    </row>
    <row r="18" spans="1:10" x14ac:dyDescent="0.2">
      <c r="A18" s="2" t="s">
        <v>24</v>
      </c>
      <c r="B18" s="727">
        <v>20</v>
      </c>
      <c r="C18" s="724" t="s">
        <v>1</v>
      </c>
      <c r="D18" s="724" t="s">
        <v>1</v>
      </c>
      <c r="E18" s="724" t="s">
        <v>1</v>
      </c>
      <c r="F18" s="724" t="s">
        <v>1</v>
      </c>
      <c r="G18" s="724" t="s">
        <v>1</v>
      </c>
      <c r="H18" s="724" t="s">
        <v>1</v>
      </c>
      <c r="I18" s="730" t="s">
        <v>1</v>
      </c>
      <c r="J18" s="724" t="s">
        <v>1</v>
      </c>
    </row>
    <row r="19" spans="1:10" x14ac:dyDescent="0.2">
      <c r="A19" s="2" t="s">
        <v>25</v>
      </c>
      <c r="B19" s="727">
        <v>52</v>
      </c>
      <c r="C19" s="724">
        <v>0</v>
      </c>
      <c r="D19" s="724">
        <v>3.4057740122079801E-2</v>
      </c>
      <c r="E19" s="724">
        <v>0.38890856504440302</v>
      </c>
      <c r="F19" s="724">
        <v>0.21865451335906999</v>
      </c>
      <c r="G19" s="724">
        <v>0.306647658348083</v>
      </c>
      <c r="H19" s="724">
        <v>5.1731504499912297E-2</v>
      </c>
      <c r="I19" s="730">
        <v>3.84141993522644</v>
      </c>
      <c r="J19" s="724">
        <v>3.59157147502841E-2</v>
      </c>
    </row>
    <row r="20" spans="1:10" x14ac:dyDescent="0.2">
      <c r="A20" s="2" t="s">
        <v>26</v>
      </c>
      <c r="B20" s="727">
        <v>78</v>
      </c>
      <c r="C20" s="724">
        <v>5.4782226681709303E-2</v>
      </c>
      <c r="D20" s="724">
        <v>0.131184637546539</v>
      </c>
      <c r="E20" s="724">
        <v>0.49465322494506803</v>
      </c>
      <c r="F20" s="724">
        <v>0.157626047730446</v>
      </c>
      <c r="G20" s="724">
        <v>0.11039749532937999</v>
      </c>
      <c r="H20" s="724">
        <v>5.1356337964534801E-2</v>
      </c>
      <c r="I20" s="730">
        <v>3.1451251506805402</v>
      </c>
      <c r="J20" s="724">
        <v>0.19603448324475201</v>
      </c>
    </row>
    <row r="21" spans="1:10" x14ac:dyDescent="0.2">
      <c r="A21" s="2" t="s">
        <v>27</v>
      </c>
      <c r="B21" s="727">
        <v>32</v>
      </c>
      <c r="C21" s="724">
        <v>0.10006762295961399</v>
      </c>
      <c r="D21" s="724">
        <v>5.0735972821712501E-2</v>
      </c>
      <c r="E21" s="724">
        <v>0.45194530487060502</v>
      </c>
      <c r="F21" s="724">
        <v>0.27653184533119202</v>
      </c>
      <c r="G21" s="724">
        <v>0.120719246566296</v>
      </c>
      <c r="H21" s="724">
        <v>0</v>
      </c>
      <c r="I21" s="730">
        <v>3.2670991420745801</v>
      </c>
      <c r="J21" s="724">
        <v>0.150803596904901</v>
      </c>
    </row>
    <row r="22" spans="1:10" x14ac:dyDescent="0.2">
      <c r="A22" s="2" t="s">
        <v>28</v>
      </c>
      <c r="B22" s="727">
        <v>7</v>
      </c>
      <c r="C22" s="724" t="s">
        <v>1</v>
      </c>
      <c r="D22" s="724" t="s">
        <v>1</v>
      </c>
      <c r="E22" s="724" t="s">
        <v>1</v>
      </c>
      <c r="F22" s="724" t="s">
        <v>1</v>
      </c>
      <c r="G22" s="724" t="s">
        <v>1</v>
      </c>
      <c r="H22" s="724" t="s">
        <v>1</v>
      </c>
      <c r="I22" s="730" t="s">
        <v>1</v>
      </c>
      <c r="J22" s="724" t="s">
        <v>1</v>
      </c>
    </row>
    <row r="23" spans="1:10" x14ac:dyDescent="0.2">
      <c r="A23" s="2" t="s">
        <v>29</v>
      </c>
      <c r="B23" s="727">
        <v>9</v>
      </c>
      <c r="C23" s="724" t="s">
        <v>1</v>
      </c>
      <c r="D23" s="724" t="s">
        <v>1</v>
      </c>
      <c r="E23" s="724" t="s">
        <v>1</v>
      </c>
      <c r="F23" s="724" t="s">
        <v>1</v>
      </c>
      <c r="G23" s="724" t="s">
        <v>1</v>
      </c>
      <c r="H23" s="724" t="s">
        <v>1</v>
      </c>
      <c r="I23" s="730" t="s">
        <v>1</v>
      </c>
      <c r="J23" s="724" t="s">
        <v>1</v>
      </c>
    </row>
    <row r="24" spans="1:10" x14ac:dyDescent="0.2">
      <c r="A24" s="2" t="s">
        <v>30</v>
      </c>
      <c r="B24" s="727">
        <v>5</v>
      </c>
      <c r="C24" s="724" t="s">
        <v>1</v>
      </c>
      <c r="D24" s="724" t="s">
        <v>1</v>
      </c>
      <c r="E24" s="724" t="s">
        <v>1</v>
      </c>
      <c r="F24" s="724" t="s">
        <v>1</v>
      </c>
      <c r="G24" s="724" t="s">
        <v>1</v>
      </c>
      <c r="H24" s="724" t="s">
        <v>1</v>
      </c>
      <c r="I24" s="730" t="s">
        <v>1</v>
      </c>
      <c r="J24" s="724" t="s">
        <v>1</v>
      </c>
    </row>
    <row r="25" spans="1:10" x14ac:dyDescent="0.2">
      <c r="A25" s="2" t="s">
        <v>31</v>
      </c>
      <c r="B25" s="727">
        <v>43</v>
      </c>
      <c r="C25" s="724">
        <v>8.9283131062984494E-2</v>
      </c>
      <c r="D25" s="724">
        <v>4.5429680496454197E-2</v>
      </c>
      <c r="E25" s="724">
        <v>0.46389111876487699</v>
      </c>
      <c r="F25" s="724">
        <v>0.21550807356834401</v>
      </c>
      <c r="G25" s="724">
        <v>8.69784876704216E-2</v>
      </c>
      <c r="H25" s="724">
        <v>9.8909504711628002E-2</v>
      </c>
      <c r="I25" s="730">
        <v>3.1836321353912398</v>
      </c>
      <c r="J25" s="724">
        <v>0.149499759259204</v>
      </c>
    </row>
    <row r="26" spans="1:10" x14ac:dyDescent="0.2">
      <c r="A26" s="2" t="s">
        <v>32</v>
      </c>
      <c r="B26" s="727">
        <v>36</v>
      </c>
      <c r="C26" s="724">
        <v>1.7678812146186801E-2</v>
      </c>
      <c r="D26" s="724">
        <v>0.112078331410885</v>
      </c>
      <c r="E26" s="724">
        <v>0.36831405758857699</v>
      </c>
      <c r="F26" s="724">
        <v>0.16575449705123901</v>
      </c>
      <c r="G26" s="724">
        <v>0.20695522427558899</v>
      </c>
      <c r="H26" s="724">
        <v>0.129219084978104</v>
      </c>
      <c r="I26" s="730">
        <v>3.4963693618774401</v>
      </c>
      <c r="J26" s="724">
        <v>0.149012386707603</v>
      </c>
    </row>
    <row r="27" spans="1:10" x14ac:dyDescent="0.2">
      <c r="A27" s="2" t="s">
        <v>33</v>
      </c>
      <c r="B27" s="727">
        <v>18</v>
      </c>
      <c r="C27" s="724" t="s">
        <v>1</v>
      </c>
      <c r="D27" s="724" t="s">
        <v>1</v>
      </c>
      <c r="E27" s="724" t="s">
        <v>1</v>
      </c>
      <c r="F27" s="724" t="s">
        <v>1</v>
      </c>
      <c r="G27" s="724" t="s">
        <v>1</v>
      </c>
      <c r="H27" s="724" t="s">
        <v>1</v>
      </c>
      <c r="I27" s="730" t="s">
        <v>1</v>
      </c>
      <c r="J27" s="724" t="s">
        <v>1</v>
      </c>
    </row>
    <row r="28" spans="1:10" x14ac:dyDescent="0.2">
      <c r="A28" s="2" t="s">
        <v>34</v>
      </c>
      <c r="B28" s="727">
        <v>22</v>
      </c>
      <c r="C28" s="724" t="s">
        <v>1</v>
      </c>
      <c r="D28" s="724" t="s">
        <v>1</v>
      </c>
      <c r="E28" s="724" t="s">
        <v>1</v>
      </c>
      <c r="F28" s="724" t="s">
        <v>1</v>
      </c>
      <c r="G28" s="724" t="s">
        <v>1</v>
      </c>
      <c r="H28" s="724" t="s">
        <v>1</v>
      </c>
      <c r="I28" s="730" t="s">
        <v>1</v>
      </c>
      <c r="J28" s="724" t="s">
        <v>1</v>
      </c>
    </row>
    <row r="29" spans="1:10" x14ac:dyDescent="0.2">
      <c r="A29" s="2" t="s">
        <v>35</v>
      </c>
      <c r="B29" s="727">
        <v>11</v>
      </c>
      <c r="C29" s="724" t="s">
        <v>1</v>
      </c>
      <c r="D29" s="724" t="s">
        <v>1</v>
      </c>
      <c r="E29" s="724" t="s">
        <v>1</v>
      </c>
      <c r="F29" s="724" t="s">
        <v>1</v>
      </c>
      <c r="G29" s="724" t="s">
        <v>1</v>
      </c>
      <c r="H29" s="724" t="s">
        <v>1</v>
      </c>
      <c r="I29" s="730" t="s">
        <v>1</v>
      </c>
      <c r="J29" s="724" t="s">
        <v>1</v>
      </c>
    </row>
    <row r="30" spans="1:10" x14ac:dyDescent="0.2">
      <c r="A30" s="2" t="s">
        <v>36</v>
      </c>
      <c r="B30" s="727">
        <v>5</v>
      </c>
      <c r="C30" s="724" t="s">
        <v>1</v>
      </c>
      <c r="D30" s="724" t="s">
        <v>1</v>
      </c>
      <c r="E30" s="724" t="s">
        <v>1</v>
      </c>
      <c r="F30" s="724" t="s">
        <v>1</v>
      </c>
      <c r="G30" s="724" t="s">
        <v>1</v>
      </c>
      <c r="H30" s="724" t="s">
        <v>1</v>
      </c>
      <c r="I30" s="730" t="s">
        <v>1</v>
      </c>
      <c r="J30" s="724" t="s">
        <v>1</v>
      </c>
    </row>
    <row r="31" spans="1:10" x14ac:dyDescent="0.2">
      <c r="A31" s="2" t="s">
        <v>37</v>
      </c>
      <c r="B31" s="727">
        <v>14</v>
      </c>
      <c r="C31" s="724" t="s">
        <v>1</v>
      </c>
      <c r="D31" s="724" t="s">
        <v>1</v>
      </c>
      <c r="E31" s="724" t="s">
        <v>1</v>
      </c>
      <c r="F31" s="724" t="s">
        <v>1</v>
      </c>
      <c r="G31" s="724" t="s">
        <v>1</v>
      </c>
      <c r="H31" s="724" t="s">
        <v>1</v>
      </c>
      <c r="I31" s="730" t="s">
        <v>1</v>
      </c>
      <c r="J31" s="724" t="s">
        <v>1</v>
      </c>
    </row>
    <row r="32" spans="1:10" x14ac:dyDescent="0.2">
      <c r="A32" s="2" t="s">
        <v>38</v>
      </c>
      <c r="B32" s="727">
        <v>16</v>
      </c>
      <c r="C32" s="724" t="s">
        <v>1</v>
      </c>
      <c r="D32" s="724" t="s">
        <v>1</v>
      </c>
      <c r="E32" s="724" t="s">
        <v>1</v>
      </c>
      <c r="F32" s="724" t="s">
        <v>1</v>
      </c>
      <c r="G32" s="724" t="s">
        <v>1</v>
      </c>
      <c r="H32" s="724" t="s">
        <v>1</v>
      </c>
      <c r="I32" s="730" t="s">
        <v>1</v>
      </c>
      <c r="J32" s="724" t="s">
        <v>1</v>
      </c>
    </row>
    <row r="33" spans="1:10" x14ac:dyDescent="0.2">
      <c r="A33" s="2" t="s">
        <v>39</v>
      </c>
      <c r="B33" s="727">
        <v>52</v>
      </c>
      <c r="C33" s="724">
        <v>7.4972704052925096E-2</v>
      </c>
      <c r="D33" s="724">
        <v>0.160763785243034</v>
      </c>
      <c r="E33" s="724">
        <v>0.411511480808258</v>
      </c>
      <c r="F33" s="724">
        <v>0.19050425291061401</v>
      </c>
      <c r="G33" s="724">
        <v>0.11491510272026099</v>
      </c>
      <c r="H33" s="724">
        <v>4.7332674264907802E-2</v>
      </c>
      <c r="I33" s="730">
        <v>3.1150720119476301</v>
      </c>
      <c r="J33" s="724">
        <v>0.24744890784835299</v>
      </c>
    </row>
    <row r="34" spans="1:10" x14ac:dyDescent="0.2">
      <c r="A34" s="2" t="s">
        <v>40</v>
      </c>
      <c r="B34" s="727">
        <v>16</v>
      </c>
      <c r="C34" s="724" t="s">
        <v>1</v>
      </c>
      <c r="D34" s="724" t="s">
        <v>1</v>
      </c>
      <c r="E34" s="724" t="s">
        <v>1</v>
      </c>
      <c r="F34" s="724" t="s">
        <v>1</v>
      </c>
      <c r="G34" s="724" t="s">
        <v>1</v>
      </c>
      <c r="H34" s="724" t="s">
        <v>1</v>
      </c>
      <c r="I34" s="730" t="s">
        <v>1</v>
      </c>
      <c r="J34" s="724" t="s">
        <v>1</v>
      </c>
    </row>
    <row r="35" spans="1:10" x14ac:dyDescent="0.2">
      <c r="A35" s="2" t="s">
        <v>41</v>
      </c>
      <c r="B35" s="727">
        <v>12</v>
      </c>
      <c r="C35" s="724" t="s">
        <v>1</v>
      </c>
      <c r="D35" s="724" t="s">
        <v>1</v>
      </c>
      <c r="E35" s="724" t="s">
        <v>1</v>
      </c>
      <c r="F35" s="724" t="s">
        <v>1</v>
      </c>
      <c r="G35" s="724" t="s">
        <v>1</v>
      </c>
      <c r="H35" s="724" t="s">
        <v>1</v>
      </c>
      <c r="I35" s="730" t="s">
        <v>1</v>
      </c>
      <c r="J35" s="724" t="s">
        <v>1</v>
      </c>
    </row>
    <row r="36" spans="1:10" x14ac:dyDescent="0.2">
      <c r="A36" s="2" t="s">
        <v>42</v>
      </c>
      <c r="B36" s="727">
        <v>31</v>
      </c>
      <c r="C36" s="724">
        <v>2.93557588011026E-2</v>
      </c>
      <c r="D36" s="724">
        <v>8.9442700147628798E-2</v>
      </c>
      <c r="E36" s="724">
        <v>0.53125357627868697</v>
      </c>
      <c r="F36" s="724">
        <v>0.13738018274307301</v>
      </c>
      <c r="G36" s="724">
        <v>5.4624244570732103E-2</v>
      </c>
      <c r="H36" s="724">
        <v>0.15794351696968101</v>
      </c>
      <c r="I36" s="730" t="s">
        <v>1</v>
      </c>
      <c r="J36" s="724">
        <v>0.14108134576891901</v>
      </c>
    </row>
    <row r="37" spans="1:10" x14ac:dyDescent="0.2">
      <c r="A37" s="2" t="s">
        <v>43</v>
      </c>
      <c r="B37" s="727">
        <v>23</v>
      </c>
      <c r="C37" s="724" t="s">
        <v>1</v>
      </c>
      <c r="D37" s="724" t="s">
        <v>1</v>
      </c>
      <c r="E37" s="724" t="s">
        <v>1</v>
      </c>
      <c r="F37" s="724" t="s">
        <v>1</v>
      </c>
      <c r="G37" s="724" t="s">
        <v>1</v>
      </c>
      <c r="H37" s="724" t="s">
        <v>1</v>
      </c>
      <c r="I37" s="730" t="s">
        <v>1</v>
      </c>
      <c r="J37" s="724" t="s">
        <v>1</v>
      </c>
    </row>
    <row r="38" spans="1:10" x14ac:dyDescent="0.2">
      <c r="A38" s="2" t="s">
        <v>44</v>
      </c>
      <c r="B38" s="727">
        <v>18</v>
      </c>
      <c r="C38" s="724" t="s">
        <v>1</v>
      </c>
      <c r="D38" s="724" t="s">
        <v>1</v>
      </c>
      <c r="E38" s="724" t="s">
        <v>1</v>
      </c>
      <c r="F38" s="724" t="s">
        <v>1</v>
      </c>
      <c r="G38" s="724" t="s">
        <v>1</v>
      </c>
      <c r="H38" s="724" t="s">
        <v>1</v>
      </c>
      <c r="I38" s="730" t="s">
        <v>1</v>
      </c>
      <c r="J38" s="724" t="s">
        <v>1</v>
      </c>
    </row>
    <row r="39" spans="1:10" x14ac:dyDescent="0.2">
      <c r="A39" s="2" t="s">
        <v>45</v>
      </c>
      <c r="B39" s="727">
        <v>30</v>
      </c>
      <c r="C39" s="724">
        <v>0.17320352792739899</v>
      </c>
      <c r="D39" s="724">
        <v>0.19273562729358701</v>
      </c>
      <c r="E39" s="724">
        <v>0.36640214920043901</v>
      </c>
      <c r="F39" s="724">
        <v>3.19573506712914E-2</v>
      </c>
      <c r="G39" s="724">
        <v>0.134165644645691</v>
      </c>
      <c r="H39" s="724">
        <v>0.101535700261593</v>
      </c>
      <c r="I39" s="730" t="s">
        <v>1</v>
      </c>
      <c r="J39" s="724">
        <v>0.40729404087344401</v>
      </c>
    </row>
    <row r="40" spans="1:10" x14ac:dyDescent="0.2">
      <c r="A40" s="2" t="s">
        <v>46</v>
      </c>
      <c r="B40" s="727">
        <v>56</v>
      </c>
      <c r="C40" s="724">
        <v>0.10753683000802999</v>
      </c>
      <c r="D40" s="724">
        <v>9.1595083475112901E-2</v>
      </c>
      <c r="E40" s="724">
        <v>0.53460204601287797</v>
      </c>
      <c r="F40" s="724">
        <v>0.14518027007579801</v>
      </c>
      <c r="G40" s="724">
        <v>7.8387342393398299E-2</v>
      </c>
      <c r="H40" s="724">
        <v>4.26984019577503E-2</v>
      </c>
      <c r="I40" s="730">
        <v>2.9950759410858199</v>
      </c>
      <c r="J40" s="724">
        <v>0.20801377467118401</v>
      </c>
    </row>
    <row r="41" spans="1:10" x14ac:dyDescent="0.2">
      <c r="A41" s="2" t="s">
        <v>47</v>
      </c>
      <c r="B41" s="727">
        <v>40</v>
      </c>
      <c r="C41" s="724">
        <v>2.7647128328680999E-2</v>
      </c>
      <c r="D41" s="724">
        <v>7.8472323715686798E-2</v>
      </c>
      <c r="E41" s="724">
        <v>0.44433358311653098</v>
      </c>
      <c r="F41" s="724">
        <v>0.28797233104705799</v>
      </c>
      <c r="G41" s="724">
        <v>0.112717360258102</v>
      </c>
      <c r="H41" s="724">
        <v>4.8857267946004902E-2</v>
      </c>
      <c r="I41" s="730">
        <v>3.39914131164551</v>
      </c>
      <c r="J41" s="724">
        <v>0.11157048158129899</v>
      </c>
    </row>
    <row r="42" spans="1:10" x14ac:dyDescent="0.2">
      <c r="A42" s="2" t="s">
        <v>48</v>
      </c>
      <c r="B42" s="727">
        <v>55</v>
      </c>
      <c r="C42" s="724">
        <v>5.3133312612772002E-2</v>
      </c>
      <c r="D42" s="724">
        <v>0.24522513151168801</v>
      </c>
      <c r="E42" s="724">
        <v>0.45428144931793202</v>
      </c>
      <c r="F42" s="724">
        <v>0.10789106041193</v>
      </c>
      <c r="G42" s="724">
        <v>0.123133935034275</v>
      </c>
      <c r="H42" s="724">
        <v>1.6335103660821901E-2</v>
      </c>
      <c r="I42" s="730">
        <v>3.0027115345001198</v>
      </c>
      <c r="J42" s="724">
        <v>0.30331309726990802</v>
      </c>
    </row>
    <row r="43" spans="1:10" x14ac:dyDescent="0.2">
      <c r="A43" s="2" t="s">
        <v>49</v>
      </c>
      <c r="B43" s="727">
        <v>10</v>
      </c>
      <c r="C43" s="724" t="s">
        <v>1</v>
      </c>
      <c r="D43" s="724" t="s">
        <v>1</v>
      </c>
      <c r="E43" s="724" t="s">
        <v>1</v>
      </c>
      <c r="F43" s="724" t="s">
        <v>1</v>
      </c>
      <c r="G43" s="724" t="s">
        <v>1</v>
      </c>
      <c r="H43" s="724" t="s">
        <v>1</v>
      </c>
      <c r="I43" s="730" t="s">
        <v>1</v>
      </c>
      <c r="J43" s="724" t="s">
        <v>1</v>
      </c>
    </row>
    <row r="44" spans="1:10" x14ac:dyDescent="0.2">
      <c r="A44" s="2" t="s">
        <v>50</v>
      </c>
      <c r="B44" s="727">
        <v>8</v>
      </c>
      <c r="C44" s="724" t="s">
        <v>1</v>
      </c>
      <c r="D44" s="724" t="s">
        <v>1</v>
      </c>
      <c r="E44" s="724" t="s">
        <v>1</v>
      </c>
      <c r="F44" s="724" t="s">
        <v>1</v>
      </c>
      <c r="G44" s="724" t="s">
        <v>1</v>
      </c>
      <c r="H44" s="724" t="s">
        <v>1</v>
      </c>
      <c r="I44" s="730" t="s">
        <v>1</v>
      </c>
      <c r="J44" s="724" t="s">
        <v>1</v>
      </c>
    </row>
    <row r="45" spans="1:10" x14ac:dyDescent="0.2">
      <c r="A45" s="2" t="s">
        <v>51</v>
      </c>
      <c r="B45" s="727">
        <v>13</v>
      </c>
      <c r="C45" s="724" t="s">
        <v>1</v>
      </c>
      <c r="D45" s="724" t="s">
        <v>1</v>
      </c>
      <c r="E45" s="724" t="s">
        <v>1</v>
      </c>
      <c r="F45" s="724" t="s">
        <v>1</v>
      </c>
      <c r="G45" s="724" t="s">
        <v>1</v>
      </c>
      <c r="H45" s="724" t="s">
        <v>1</v>
      </c>
      <c r="I45" s="730" t="s">
        <v>1</v>
      </c>
      <c r="J45" s="724" t="s">
        <v>1</v>
      </c>
    </row>
    <row r="46" spans="1:10" x14ac:dyDescent="0.2">
      <c r="A46" s="2" t="s">
        <v>52</v>
      </c>
      <c r="B46" s="727">
        <v>31</v>
      </c>
      <c r="C46" s="724">
        <v>0.128345042467117</v>
      </c>
      <c r="D46" s="724">
        <v>0.110895596444607</v>
      </c>
      <c r="E46" s="724">
        <v>0.30306613445281999</v>
      </c>
      <c r="F46" s="724">
        <v>0.10701698064804099</v>
      </c>
      <c r="G46" s="724">
        <v>0.192353084683418</v>
      </c>
      <c r="H46" s="724">
        <v>0.158323153853416</v>
      </c>
      <c r="I46" s="730" t="s">
        <v>1</v>
      </c>
      <c r="J46" s="724">
        <v>0.28424286841773599</v>
      </c>
    </row>
    <row r="47" spans="1:10" x14ac:dyDescent="0.2">
      <c r="A47" s="2" t="s">
        <v>53</v>
      </c>
      <c r="B47" s="727">
        <v>12</v>
      </c>
      <c r="C47" s="724" t="s">
        <v>1</v>
      </c>
      <c r="D47" s="724" t="s">
        <v>1</v>
      </c>
      <c r="E47" s="724" t="s">
        <v>1</v>
      </c>
      <c r="F47" s="724" t="s">
        <v>1</v>
      </c>
      <c r="G47" s="724" t="s">
        <v>1</v>
      </c>
      <c r="H47" s="724" t="s">
        <v>1</v>
      </c>
      <c r="I47" s="730" t="s">
        <v>1</v>
      </c>
      <c r="J47" s="724" t="s">
        <v>1</v>
      </c>
    </row>
    <row r="48" spans="1:10" x14ac:dyDescent="0.2">
      <c r="A48" s="2" t="s">
        <v>54</v>
      </c>
      <c r="B48" s="727">
        <v>4</v>
      </c>
      <c r="C48" s="724" t="s">
        <v>1</v>
      </c>
      <c r="D48" s="724" t="s">
        <v>1</v>
      </c>
      <c r="E48" s="724" t="s">
        <v>1</v>
      </c>
      <c r="F48" s="724" t="s">
        <v>1</v>
      </c>
      <c r="G48" s="724" t="s">
        <v>1</v>
      </c>
      <c r="H48" s="724" t="s">
        <v>1</v>
      </c>
      <c r="I48" s="730" t="s">
        <v>1</v>
      </c>
      <c r="J48" s="724" t="s">
        <v>1</v>
      </c>
    </row>
    <row r="49" spans="1:10" x14ac:dyDescent="0.2">
      <c r="A49" s="2" t="s">
        <v>55</v>
      </c>
      <c r="B49" s="727">
        <v>8</v>
      </c>
      <c r="C49" s="724" t="s">
        <v>1</v>
      </c>
      <c r="D49" s="724" t="s">
        <v>1</v>
      </c>
      <c r="E49" s="724" t="s">
        <v>1</v>
      </c>
      <c r="F49" s="724" t="s">
        <v>1</v>
      </c>
      <c r="G49" s="724" t="s">
        <v>1</v>
      </c>
      <c r="H49" s="724" t="s">
        <v>1</v>
      </c>
      <c r="I49" s="730" t="s">
        <v>1</v>
      </c>
      <c r="J49" s="724" t="s">
        <v>1</v>
      </c>
    </row>
    <row r="50" spans="1:10" x14ac:dyDescent="0.2">
      <c r="A50" s="2" t="s">
        <v>56</v>
      </c>
      <c r="B50" s="727">
        <v>27</v>
      </c>
      <c r="C50" s="724" t="s">
        <v>1</v>
      </c>
      <c r="D50" s="724" t="s">
        <v>1</v>
      </c>
      <c r="E50" s="724" t="s">
        <v>1</v>
      </c>
      <c r="F50" s="724" t="s">
        <v>1</v>
      </c>
      <c r="G50" s="724" t="s">
        <v>1</v>
      </c>
      <c r="H50" s="724" t="s">
        <v>1</v>
      </c>
      <c r="I50" s="730" t="s">
        <v>1</v>
      </c>
      <c r="J50" s="724" t="s">
        <v>1</v>
      </c>
    </row>
    <row r="51" spans="1:10" x14ac:dyDescent="0.2">
      <c r="A51" s="2" t="s">
        <v>57</v>
      </c>
      <c r="B51" s="727">
        <v>22</v>
      </c>
      <c r="C51" s="724" t="s">
        <v>1</v>
      </c>
      <c r="D51" s="724" t="s">
        <v>1</v>
      </c>
      <c r="E51" s="724" t="s">
        <v>1</v>
      </c>
      <c r="F51" s="724" t="s">
        <v>1</v>
      </c>
      <c r="G51" s="724" t="s">
        <v>1</v>
      </c>
      <c r="H51" s="724" t="s">
        <v>1</v>
      </c>
      <c r="I51" s="730" t="s">
        <v>1</v>
      </c>
      <c r="J51" s="724" t="s">
        <v>1</v>
      </c>
    </row>
    <row r="52" spans="1:10" x14ac:dyDescent="0.2">
      <c r="A52" s="2" t="s">
        <v>58</v>
      </c>
      <c r="B52" s="727">
        <v>23</v>
      </c>
      <c r="C52" s="724" t="s">
        <v>1</v>
      </c>
      <c r="D52" s="724" t="s">
        <v>1</v>
      </c>
      <c r="E52" s="724" t="s">
        <v>1</v>
      </c>
      <c r="F52" s="724" t="s">
        <v>1</v>
      </c>
      <c r="G52" s="724" t="s">
        <v>1</v>
      </c>
      <c r="H52" s="724" t="s">
        <v>1</v>
      </c>
      <c r="I52" s="730" t="s">
        <v>1</v>
      </c>
      <c r="J52" s="724" t="s">
        <v>1</v>
      </c>
    </row>
    <row r="53" spans="1:10" x14ac:dyDescent="0.2">
      <c r="A53" s="2" t="s">
        <v>59</v>
      </c>
      <c r="B53" s="727">
        <v>26</v>
      </c>
      <c r="C53" s="724" t="s">
        <v>1</v>
      </c>
      <c r="D53" s="724" t="s">
        <v>1</v>
      </c>
      <c r="E53" s="724" t="s">
        <v>1</v>
      </c>
      <c r="F53" s="724" t="s">
        <v>1</v>
      </c>
      <c r="G53" s="724" t="s">
        <v>1</v>
      </c>
      <c r="H53" s="724" t="s">
        <v>1</v>
      </c>
      <c r="I53" s="730" t="s">
        <v>1</v>
      </c>
      <c r="J53" s="724" t="s">
        <v>1</v>
      </c>
    </row>
    <row r="54" spans="1:10" x14ac:dyDescent="0.2">
      <c r="A54" s="2" t="s">
        <v>60</v>
      </c>
      <c r="B54" s="727">
        <v>16</v>
      </c>
      <c r="C54" s="724" t="s">
        <v>1</v>
      </c>
      <c r="D54" s="724" t="s">
        <v>1</v>
      </c>
      <c r="E54" s="724" t="s">
        <v>1</v>
      </c>
      <c r="F54" s="724" t="s">
        <v>1</v>
      </c>
      <c r="G54" s="724" t="s">
        <v>1</v>
      </c>
      <c r="H54" s="724" t="s">
        <v>1</v>
      </c>
      <c r="I54" s="730" t="s">
        <v>1</v>
      </c>
      <c r="J54" s="724" t="s">
        <v>1</v>
      </c>
    </row>
    <row r="55" spans="1:10" x14ac:dyDescent="0.2">
      <c r="A55" s="2" t="s">
        <v>61</v>
      </c>
      <c r="B55" s="727">
        <v>6</v>
      </c>
      <c r="C55" s="724" t="s">
        <v>1</v>
      </c>
      <c r="D55" s="724" t="s">
        <v>1</v>
      </c>
      <c r="E55" s="724" t="s">
        <v>1</v>
      </c>
      <c r="F55" s="724" t="s">
        <v>1</v>
      </c>
      <c r="G55" s="724" t="s">
        <v>1</v>
      </c>
      <c r="H55" s="724" t="s">
        <v>1</v>
      </c>
      <c r="I55" s="730" t="s">
        <v>1</v>
      </c>
      <c r="J55" s="724" t="s">
        <v>1</v>
      </c>
    </row>
    <row r="56" spans="1:10" x14ac:dyDescent="0.2">
      <c r="A56" s="2" t="s">
        <v>62</v>
      </c>
      <c r="B56" s="727">
        <v>7</v>
      </c>
      <c r="C56" s="724" t="s">
        <v>1</v>
      </c>
      <c r="D56" s="724" t="s">
        <v>1</v>
      </c>
      <c r="E56" s="724" t="s">
        <v>1</v>
      </c>
      <c r="F56" s="724" t="s">
        <v>1</v>
      </c>
      <c r="G56" s="724" t="s">
        <v>1</v>
      </c>
      <c r="H56" s="724" t="s">
        <v>1</v>
      </c>
      <c r="I56" s="730" t="s">
        <v>1</v>
      </c>
      <c r="J56" s="724" t="s">
        <v>1</v>
      </c>
    </row>
    <row r="57" spans="1:10" x14ac:dyDescent="0.2">
      <c r="A57" s="2" t="s">
        <v>63</v>
      </c>
      <c r="B57" s="727">
        <v>19</v>
      </c>
      <c r="C57" s="724" t="s">
        <v>1</v>
      </c>
      <c r="D57" s="724" t="s">
        <v>1</v>
      </c>
      <c r="E57" s="724" t="s">
        <v>1</v>
      </c>
      <c r="F57" s="724" t="s">
        <v>1</v>
      </c>
      <c r="G57" s="724" t="s">
        <v>1</v>
      </c>
      <c r="H57" s="724" t="s">
        <v>1</v>
      </c>
      <c r="I57" s="730" t="s">
        <v>1</v>
      </c>
      <c r="J57" s="724" t="s">
        <v>1</v>
      </c>
    </row>
    <row r="58" spans="1:10" x14ac:dyDescent="0.2">
      <c r="A58" s="2" t="s">
        <v>64</v>
      </c>
      <c r="B58" s="727">
        <v>7</v>
      </c>
      <c r="C58" s="724" t="s">
        <v>1</v>
      </c>
      <c r="D58" s="724" t="s">
        <v>1</v>
      </c>
      <c r="E58" s="724" t="s">
        <v>1</v>
      </c>
      <c r="F58" s="724" t="s">
        <v>1</v>
      </c>
      <c r="G58" s="724" t="s">
        <v>1</v>
      </c>
      <c r="H58" s="724" t="s">
        <v>1</v>
      </c>
      <c r="I58" s="730" t="s">
        <v>1</v>
      </c>
      <c r="J58" s="724" t="s">
        <v>1</v>
      </c>
    </row>
    <row r="59" spans="1:10" x14ac:dyDescent="0.2">
      <c r="A59" s="2" t="s">
        <v>65</v>
      </c>
      <c r="B59" s="727">
        <v>10</v>
      </c>
      <c r="C59" s="724" t="s">
        <v>1</v>
      </c>
      <c r="D59" s="724" t="s">
        <v>1</v>
      </c>
      <c r="E59" s="724" t="s">
        <v>1</v>
      </c>
      <c r="F59" s="724" t="s">
        <v>1</v>
      </c>
      <c r="G59" s="724" t="s">
        <v>1</v>
      </c>
      <c r="H59" s="724" t="s">
        <v>1</v>
      </c>
      <c r="I59" s="730" t="s">
        <v>1</v>
      </c>
      <c r="J59" s="724" t="s">
        <v>1</v>
      </c>
    </row>
    <row r="60" spans="1:10" x14ac:dyDescent="0.2">
      <c r="A60" s="2" t="s">
        <v>66</v>
      </c>
      <c r="B60" s="727">
        <v>7</v>
      </c>
      <c r="C60" s="724" t="s">
        <v>1</v>
      </c>
      <c r="D60" s="724" t="s">
        <v>1</v>
      </c>
      <c r="E60" s="724" t="s">
        <v>1</v>
      </c>
      <c r="F60" s="724" t="s">
        <v>1</v>
      </c>
      <c r="G60" s="724" t="s">
        <v>1</v>
      </c>
      <c r="H60" s="724" t="s">
        <v>1</v>
      </c>
      <c r="I60" s="730" t="s">
        <v>1</v>
      </c>
      <c r="J60" s="724" t="s">
        <v>1</v>
      </c>
    </row>
    <row r="61" spans="1:10" x14ac:dyDescent="0.2">
      <c r="A61" s="2" t="s">
        <v>67</v>
      </c>
      <c r="B61" s="727">
        <v>11</v>
      </c>
      <c r="C61" s="724" t="s">
        <v>1</v>
      </c>
      <c r="D61" s="724" t="s">
        <v>1</v>
      </c>
      <c r="E61" s="724" t="s">
        <v>1</v>
      </c>
      <c r="F61" s="724" t="s">
        <v>1</v>
      </c>
      <c r="G61" s="724" t="s">
        <v>1</v>
      </c>
      <c r="H61" s="724" t="s">
        <v>1</v>
      </c>
      <c r="I61" s="730" t="s">
        <v>1</v>
      </c>
      <c r="J61" s="724" t="s">
        <v>1</v>
      </c>
    </row>
    <row r="62" spans="1:10" x14ac:dyDescent="0.2">
      <c r="A62" s="2" t="s">
        <v>68</v>
      </c>
      <c r="B62" s="727">
        <v>40</v>
      </c>
      <c r="C62" s="724">
        <v>0.13948175311088601</v>
      </c>
      <c r="D62" s="724">
        <v>0.21123073995113401</v>
      </c>
      <c r="E62" s="724">
        <v>0.37713664770126298</v>
      </c>
      <c r="F62" s="724">
        <v>0.25118973851203902</v>
      </c>
      <c r="G62" s="724">
        <v>2.0961102098226499E-2</v>
      </c>
      <c r="H62" s="724">
        <v>0</v>
      </c>
      <c r="I62" s="730">
        <v>2.80291771888733</v>
      </c>
      <c r="J62" s="724">
        <v>0.35071249959454898</v>
      </c>
    </row>
    <row r="63" spans="1:10" x14ac:dyDescent="0.2">
      <c r="A63" s="2" t="s">
        <v>69</v>
      </c>
      <c r="B63" s="727">
        <v>22</v>
      </c>
      <c r="C63" s="724" t="s">
        <v>1</v>
      </c>
      <c r="D63" s="724" t="s">
        <v>1</v>
      </c>
      <c r="E63" s="724" t="s">
        <v>1</v>
      </c>
      <c r="F63" s="724" t="s">
        <v>1</v>
      </c>
      <c r="G63" s="724" t="s">
        <v>1</v>
      </c>
      <c r="H63" s="724" t="s">
        <v>1</v>
      </c>
      <c r="I63" s="730" t="s">
        <v>1</v>
      </c>
      <c r="J63" s="724" t="s">
        <v>1</v>
      </c>
    </row>
    <row r="64" spans="1:10" x14ac:dyDescent="0.2">
      <c r="A64" s="2" t="s">
        <v>70</v>
      </c>
      <c r="B64" s="727">
        <v>13</v>
      </c>
      <c r="C64" s="724" t="s">
        <v>1</v>
      </c>
      <c r="D64" s="724" t="s">
        <v>1</v>
      </c>
      <c r="E64" s="724" t="s">
        <v>1</v>
      </c>
      <c r="F64" s="724" t="s">
        <v>1</v>
      </c>
      <c r="G64" s="724" t="s">
        <v>1</v>
      </c>
      <c r="H64" s="724" t="s">
        <v>1</v>
      </c>
      <c r="I64" s="730" t="s">
        <v>1</v>
      </c>
      <c r="J64" s="724" t="s">
        <v>1</v>
      </c>
    </row>
    <row r="65" spans="1:10" x14ac:dyDescent="0.2">
      <c r="A65" s="2" t="s">
        <v>71</v>
      </c>
      <c r="B65" s="727">
        <v>35</v>
      </c>
      <c r="C65" s="724">
        <v>9.6839673817157704E-2</v>
      </c>
      <c r="D65" s="724">
        <v>2.3292461410164798E-2</v>
      </c>
      <c r="E65" s="724">
        <v>0.30163976550102201</v>
      </c>
      <c r="F65" s="724">
        <v>0.31882035732269298</v>
      </c>
      <c r="G65" s="724">
        <v>0.21374973654747001</v>
      </c>
      <c r="H65" s="724">
        <v>4.5657999813556699E-2</v>
      </c>
      <c r="I65" s="730">
        <v>3.5546731948852499</v>
      </c>
      <c r="J65" s="724">
        <v>0.12587954413329799</v>
      </c>
    </row>
    <row r="66" spans="1:10" x14ac:dyDescent="0.2">
      <c r="A66" s="2" t="s">
        <v>72</v>
      </c>
      <c r="B66" s="727">
        <v>14</v>
      </c>
      <c r="C66" s="724" t="s">
        <v>1</v>
      </c>
      <c r="D66" s="724" t="s">
        <v>1</v>
      </c>
      <c r="E66" s="724" t="s">
        <v>1</v>
      </c>
      <c r="F66" s="724" t="s">
        <v>1</v>
      </c>
      <c r="G66" s="724" t="s">
        <v>1</v>
      </c>
      <c r="H66" s="724" t="s">
        <v>1</v>
      </c>
      <c r="I66" s="730" t="s">
        <v>1</v>
      </c>
      <c r="J66" s="724" t="s">
        <v>1</v>
      </c>
    </row>
    <row r="67" spans="1:10" x14ac:dyDescent="0.2">
      <c r="A67" s="2" t="s">
        <v>73</v>
      </c>
      <c r="B67" s="727">
        <v>14</v>
      </c>
      <c r="C67" s="724" t="s">
        <v>1</v>
      </c>
      <c r="D67" s="724" t="s">
        <v>1</v>
      </c>
      <c r="E67" s="724" t="s">
        <v>1</v>
      </c>
      <c r="F67" s="724" t="s">
        <v>1</v>
      </c>
      <c r="G67" s="724" t="s">
        <v>1</v>
      </c>
      <c r="H67" s="724" t="s">
        <v>1</v>
      </c>
      <c r="I67" s="730" t="s">
        <v>1</v>
      </c>
      <c r="J67" s="724" t="s">
        <v>1</v>
      </c>
    </row>
    <row r="68" spans="1:10" x14ac:dyDescent="0.2">
      <c r="A68" s="2" t="s">
        <v>74</v>
      </c>
      <c r="B68" s="727">
        <v>29</v>
      </c>
      <c r="C68" s="724" t="s">
        <v>1</v>
      </c>
      <c r="D68" s="724" t="s">
        <v>1</v>
      </c>
      <c r="E68" s="724" t="s">
        <v>1</v>
      </c>
      <c r="F68" s="724" t="s">
        <v>1</v>
      </c>
      <c r="G68" s="724" t="s">
        <v>1</v>
      </c>
      <c r="H68" s="724" t="s">
        <v>1</v>
      </c>
      <c r="I68" s="730" t="s">
        <v>1</v>
      </c>
      <c r="J68" s="724" t="s">
        <v>1</v>
      </c>
    </row>
    <row r="69" spans="1:10" x14ac:dyDescent="0.2">
      <c r="A69" s="2" t="s">
        <v>75</v>
      </c>
      <c r="B69" s="727">
        <v>37</v>
      </c>
      <c r="C69" s="724">
        <v>0</v>
      </c>
      <c r="D69" s="724">
        <v>4.5734088867902797E-2</v>
      </c>
      <c r="E69" s="724">
        <v>0.47355496883392301</v>
      </c>
      <c r="F69" s="724">
        <v>0.26554685831069902</v>
      </c>
      <c r="G69" s="724">
        <v>0.16942997276783001</v>
      </c>
      <c r="H69" s="724">
        <v>4.5734088867902797E-2</v>
      </c>
      <c r="I69" s="730">
        <v>3.5854475498199498</v>
      </c>
      <c r="J69" s="724">
        <v>4.7925939096864698E-2</v>
      </c>
    </row>
    <row r="70" spans="1:10" x14ac:dyDescent="0.2">
      <c r="A70" s="2" t="s">
        <v>76</v>
      </c>
      <c r="B70" s="727">
        <v>35</v>
      </c>
      <c r="C70" s="724">
        <v>3.2158505171537399E-2</v>
      </c>
      <c r="D70" s="724">
        <v>0.139144137501717</v>
      </c>
      <c r="E70" s="724">
        <v>0.33659517765045199</v>
      </c>
      <c r="F70" s="724">
        <v>0.201987564563751</v>
      </c>
      <c r="G70" s="724">
        <v>0.23307196795940399</v>
      </c>
      <c r="H70" s="724">
        <v>5.7042669504880898E-2</v>
      </c>
      <c r="I70" s="730">
        <v>3.4927797317504901</v>
      </c>
      <c r="J70" s="724">
        <v>0.18166531302404901</v>
      </c>
    </row>
    <row r="71" spans="1:10" x14ac:dyDescent="0.2">
      <c r="A71" s="3" t="s">
        <v>77</v>
      </c>
      <c r="B71" s="728">
        <v>25</v>
      </c>
      <c r="C71" s="725" t="s">
        <v>1</v>
      </c>
      <c r="D71" s="725" t="s">
        <v>1</v>
      </c>
      <c r="E71" s="725" t="s">
        <v>1</v>
      </c>
      <c r="F71" s="725" t="s">
        <v>1</v>
      </c>
      <c r="G71" s="725" t="s">
        <v>1</v>
      </c>
      <c r="H71" s="725" t="s">
        <v>1</v>
      </c>
      <c r="I71" s="731" t="s">
        <v>1</v>
      </c>
      <c r="J71" s="725" t="s">
        <v>1</v>
      </c>
    </row>
    <row r="73" spans="1:10" x14ac:dyDescent="0.2">
      <c r="A73" t="s">
        <v>415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416</v>
      </c>
    </row>
    <row r="4" spans="1:10" x14ac:dyDescent="0.2">
      <c r="A4" t="s">
        <v>414</v>
      </c>
    </row>
    <row r="5" spans="1:10" x14ac:dyDescent="0.2">
      <c r="A5" s="4" t="s">
        <v>4</v>
      </c>
      <c r="B5" s="4" t="s">
        <v>5</v>
      </c>
      <c r="C5" s="4" t="s">
        <v>402</v>
      </c>
      <c r="D5" s="4" t="s">
        <v>417</v>
      </c>
      <c r="E5" s="4" t="s">
        <v>91</v>
      </c>
      <c r="F5" s="4" t="s">
        <v>418</v>
      </c>
      <c r="G5" s="4" t="s">
        <v>419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738" t="s">
        <v>1</v>
      </c>
      <c r="C6" s="735" t="s">
        <v>1</v>
      </c>
      <c r="D6" s="735" t="s">
        <v>1</v>
      </c>
      <c r="E6" s="735" t="s">
        <v>1</v>
      </c>
      <c r="F6" s="735" t="s">
        <v>1</v>
      </c>
      <c r="G6" s="735" t="s">
        <v>1</v>
      </c>
      <c r="H6" s="735" t="s">
        <v>1</v>
      </c>
      <c r="I6" s="741" t="s">
        <v>1</v>
      </c>
      <c r="J6" s="735" t="s">
        <v>1</v>
      </c>
    </row>
    <row r="7" spans="1:10" x14ac:dyDescent="0.2">
      <c r="A7" s="2" t="s">
        <v>13</v>
      </c>
      <c r="B7" s="739">
        <v>1448</v>
      </c>
      <c r="C7" s="736">
        <v>0.31126222014427202</v>
      </c>
      <c r="D7" s="736">
        <v>0.19937795400619501</v>
      </c>
      <c r="E7" s="736">
        <v>0.138971447944641</v>
      </c>
      <c r="F7" s="736">
        <v>0.146709829568863</v>
      </c>
      <c r="G7" s="736">
        <v>0.15492819249629999</v>
      </c>
      <c r="H7" s="736">
        <v>4.8750333487987497E-2</v>
      </c>
      <c r="I7" s="742">
        <v>2.6159408092498802</v>
      </c>
      <c r="J7" s="736">
        <v>0.53680984511825203</v>
      </c>
    </row>
    <row r="8" spans="1:10" x14ac:dyDescent="0.2">
      <c r="A8" s="5" t="s">
        <v>14</v>
      </c>
      <c r="B8" s="738" t="s">
        <v>1</v>
      </c>
      <c r="C8" s="735" t="s">
        <v>1</v>
      </c>
      <c r="D8" s="735" t="s">
        <v>1</v>
      </c>
      <c r="E8" s="735" t="s">
        <v>1</v>
      </c>
      <c r="F8" s="735" t="s">
        <v>1</v>
      </c>
      <c r="G8" s="735" t="s">
        <v>1</v>
      </c>
      <c r="H8" s="735" t="s">
        <v>1</v>
      </c>
      <c r="I8" s="741" t="s">
        <v>1</v>
      </c>
      <c r="J8" s="735" t="s">
        <v>1</v>
      </c>
    </row>
    <row r="9" spans="1:10" x14ac:dyDescent="0.2">
      <c r="A9" s="2" t="s">
        <v>15</v>
      </c>
      <c r="B9" s="739">
        <v>4</v>
      </c>
      <c r="C9" s="736" t="s">
        <v>1</v>
      </c>
      <c r="D9" s="736" t="s">
        <v>1</v>
      </c>
      <c r="E9" s="736" t="s">
        <v>1</v>
      </c>
      <c r="F9" s="736" t="s">
        <v>1</v>
      </c>
      <c r="G9" s="736" t="s">
        <v>1</v>
      </c>
      <c r="H9" s="736" t="s">
        <v>1</v>
      </c>
      <c r="I9" s="742" t="s">
        <v>1</v>
      </c>
      <c r="J9" s="736" t="s">
        <v>1</v>
      </c>
    </row>
    <row r="10" spans="1:10" x14ac:dyDescent="0.2">
      <c r="A10" s="2" t="s">
        <v>16</v>
      </c>
      <c r="B10" s="739">
        <v>5</v>
      </c>
      <c r="C10" s="736" t="s">
        <v>1</v>
      </c>
      <c r="D10" s="736" t="s">
        <v>1</v>
      </c>
      <c r="E10" s="736" t="s">
        <v>1</v>
      </c>
      <c r="F10" s="736" t="s">
        <v>1</v>
      </c>
      <c r="G10" s="736" t="s">
        <v>1</v>
      </c>
      <c r="H10" s="736" t="s">
        <v>1</v>
      </c>
      <c r="I10" s="742" t="s">
        <v>1</v>
      </c>
      <c r="J10" s="736" t="s">
        <v>1</v>
      </c>
    </row>
    <row r="11" spans="1:10" x14ac:dyDescent="0.2">
      <c r="A11" s="2" t="s">
        <v>17</v>
      </c>
      <c r="B11" s="739">
        <v>45</v>
      </c>
      <c r="C11" s="736">
        <v>0.50674033164978005</v>
      </c>
      <c r="D11" s="736">
        <v>0.13365972042083701</v>
      </c>
      <c r="E11" s="736">
        <v>8.3060964941978496E-2</v>
      </c>
      <c r="F11" s="736">
        <v>0.14504463970661199</v>
      </c>
      <c r="G11" s="736">
        <v>7.7474713325500502E-2</v>
      </c>
      <c r="H11" s="736">
        <v>5.40196225047112E-2</v>
      </c>
      <c r="I11" s="742">
        <v>2.1044778823852499</v>
      </c>
      <c r="J11" s="736">
        <v>0.67696970502712595</v>
      </c>
    </row>
    <row r="12" spans="1:10" x14ac:dyDescent="0.2">
      <c r="A12" s="2" t="s">
        <v>18</v>
      </c>
      <c r="B12" s="739">
        <v>9</v>
      </c>
      <c r="C12" s="736" t="s">
        <v>1</v>
      </c>
      <c r="D12" s="736" t="s">
        <v>1</v>
      </c>
      <c r="E12" s="736" t="s">
        <v>1</v>
      </c>
      <c r="F12" s="736" t="s">
        <v>1</v>
      </c>
      <c r="G12" s="736" t="s">
        <v>1</v>
      </c>
      <c r="H12" s="736" t="s">
        <v>1</v>
      </c>
      <c r="I12" s="742" t="s">
        <v>1</v>
      </c>
      <c r="J12" s="736" t="s">
        <v>1</v>
      </c>
    </row>
    <row r="13" spans="1:10" x14ac:dyDescent="0.2">
      <c r="A13" s="2" t="s">
        <v>19</v>
      </c>
      <c r="B13" s="739">
        <v>3</v>
      </c>
      <c r="C13" s="736" t="s">
        <v>1</v>
      </c>
      <c r="D13" s="736" t="s">
        <v>1</v>
      </c>
      <c r="E13" s="736" t="s">
        <v>1</v>
      </c>
      <c r="F13" s="736" t="s">
        <v>1</v>
      </c>
      <c r="G13" s="736" t="s">
        <v>1</v>
      </c>
      <c r="H13" s="736" t="s">
        <v>1</v>
      </c>
      <c r="I13" s="742" t="s">
        <v>1</v>
      </c>
      <c r="J13" s="736" t="s">
        <v>1</v>
      </c>
    </row>
    <row r="14" spans="1:10" x14ac:dyDescent="0.2">
      <c r="A14" s="2" t="s">
        <v>20</v>
      </c>
      <c r="B14" s="739">
        <v>48</v>
      </c>
      <c r="C14" s="736">
        <v>0.64417129755020097</v>
      </c>
      <c r="D14" s="736">
        <v>0.18317785859107999</v>
      </c>
      <c r="E14" s="736">
        <v>8.2596018910408006E-2</v>
      </c>
      <c r="F14" s="736">
        <v>7.3363743722438798E-2</v>
      </c>
      <c r="G14" s="736">
        <v>1.6691099852323501E-2</v>
      </c>
      <c r="H14" s="736">
        <v>0</v>
      </c>
      <c r="I14" s="742">
        <v>1.63522553443909</v>
      </c>
      <c r="J14" s="736">
        <v>0.82734914073070298</v>
      </c>
    </row>
    <row r="15" spans="1:10" x14ac:dyDescent="0.2">
      <c r="A15" s="2" t="s">
        <v>21</v>
      </c>
      <c r="B15" s="739">
        <v>24</v>
      </c>
      <c r="C15" s="736" t="s">
        <v>1</v>
      </c>
      <c r="D15" s="736" t="s">
        <v>1</v>
      </c>
      <c r="E15" s="736" t="s">
        <v>1</v>
      </c>
      <c r="F15" s="736" t="s">
        <v>1</v>
      </c>
      <c r="G15" s="736" t="s">
        <v>1</v>
      </c>
      <c r="H15" s="736" t="s">
        <v>1</v>
      </c>
      <c r="I15" s="742" t="s">
        <v>1</v>
      </c>
      <c r="J15" s="736" t="s">
        <v>1</v>
      </c>
    </row>
    <row r="16" spans="1:10" x14ac:dyDescent="0.2">
      <c r="A16" s="2" t="s">
        <v>22</v>
      </c>
      <c r="B16" s="739">
        <v>25</v>
      </c>
      <c r="C16" s="736" t="s">
        <v>1</v>
      </c>
      <c r="D16" s="736" t="s">
        <v>1</v>
      </c>
      <c r="E16" s="736" t="s">
        <v>1</v>
      </c>
      <c r="F16" s="736" t="s">
        <v>1</v>
      </c>
      <c r="G16" s="736" t="s">
        <v>1</v>
      </c>
      <c r="H16" s="736" t="s">
        <v>1</v>
      </c>
      <c r="I16" s="742" t="s">
        <v>1</v>
      </c>
      <c r="J16" s="736" t="s">
        <v>1</v>
      </c>
    </row>
    <row r="17" spans="1:10" x14ac:dyDescent="0.2">
      <c r="A17" s="2" t="s">
        <v>23</v>
      </c>
      <c r="B17" s="739">
        <v>31</v>
      </c>
      <c r="C17" s="736">
        <v>0.106201514601707</v>
      </c>
      <c r="D17" s="736">
        <v>0.24188601970672599</v>
      </c>
      <c r="E17" s="736">
        <v>0.16461493074894001</v>
      </c>
      <c r="F17" s="736">
        <v>0.18769529461860701</v>
      </c>
      <c r="G17" s="736">
        <v>0.27697879076004001</v>
      </c>
      <c r="H17" s="736">
        <v>2.2623457014560699E-2</v>
      </c>
      <c r="I17" s="742">
        <v>3.2940154075622599</v>
      </c>
      <c r="J17" s="736">
        <v>0.35614475726182199</v>
      </c>
    </row>
    <row r="18" spans="1:10" x14ac:dyDescent="0.2">
      <c r="A18" s="2" t="s">
        <v>24</v>
      </c>
      <c r="B18" s="739">
        <v>21</v>
      </c>
      <c r="C18" s="736" t="s">
        <v>1</v>
      </c>
      <c r="D18" s="736" t="s">
        <v>1</v>
      </c>
      <c r="E18" s="736" t="s">
        <v>1</v>
      </c>
      <c r="F18" s="736" t="s">
        <v>1</v>
      </c>
      <c r="G18" s="736" t="s">
        <v>1</v>
      </c>
      <c r="H18" s="736" t="s">
        <v>1</v>
      </c>
      <c r="I18" s="742" t="s">
        <v>1</v>
      </c>
      <c r="J18" s="736" t="s">
        <v>1</v>
      </c>
    </row>
    <row r="19" spans="1:10" x14ac:dyDescent="0.2">
      <c r="A19" s="2" t="s">
        <v>25</v>
      </c>
      <c r="B19" s="739">
        <v>52</v>
      </c>
      <c r="C19" s="736">
        <v>0.184709116816521</v>
      </c>
      <c r="D19" s="736">
        <v>0.26929652690887501</v>
      </c>
      <c r="E19" s="736">
        <v>0.12778174877166701</v>
      </c>
      <c r="F19" s="736">
        <v>0.11524671316146901</v>
      </c>
      <c r="G19" s="736">
        <v>0.29102179408073398</v>
      </c>
      <c r="H19" s="736">
        <v>1.1944089084863699E-2</v>
      </c>
      <c r="I19" s="742">
        <v>3.0592837333679199</v>
      </c>
      <c r="J19" s="736">
        <v>0.45949388475409197</v>
      </c>
    </row>
    <row r="20" spans="1:10" x14ac:dyDescent="0.2">
      <c r="A20" s="2" t="s">
        <v>26</v>
      </c>
      <c r="B20" s="739">
        <v>80</v>
      </c>
      <c r="C20" s="736">
        <v>0.33798062801361101</v>
      </c>
      <c r="D20" s="736">
        <v>0.30976068973541299</v>
      </c>
      <c r="E20" s="736">
        <v>0.105469718575478</v>
      </c>
      <c r="F20" s="736">
        <v>0.104981407523155</v>
      </c>
      <c r="G20" s="736">
        <v>9.3140371143817902E-2</v>
      </c>
      <c r="H20" s="736">
        <v>4.86671775579453E-2</v>
      </c>
      <c r="I20" s="742">
        <v>2.2700138092040998</v>
      </c>
      <c r="J20" s="736">
        <v>0.680877719701941</v>
      </c>
    </row>
    <row r="21" spans="1:10" x14ac:dyDescent="0.2">
      <c r="A21" s="2" t="s">
        <v>27</v>
      </c>
      <c r="B21" s="739">
        <v>33</v>
      </c>
      <c r="C21" s="736">
        <v>0.16831724345684099</v>
      </c>
      <c r="D21" s="736">
        <v>0.35480499267578097</v>
      </c>
      <c r="E21" s="736">
        <v>0.21449716389179199</v>
      </c>
      <c r="F21" s="736">
        <v>8.8444210588931996E-2</v>
      </c>
      <c r="G21" s="736">
        <v>0.158747509121895</v>
      </c>
      <c r="H21" s="736">
        <v>1.51888793334365E-2</v>
      </c>
      <c r="I21" s="742">
        <v>2.7100963592529301</v>
      </c>
      <c r="J21" s="736">
        <v>0.53119042387870197</v>
      </c>
    </row>
    <row r="22" spans="1:10" x14ac:dyDescent="0.2">
      <c r="A22" s="2" t="s">
        <v>28</v>
      </c>
      <c r="B22" s="739">
        <v>8</v>
      </c>
      <c r="C22" s="736" t="s">
        <v>1</v>
      </c>
      <c r="D22" s="736" t="s">
        <v>1</v>
      </c>
      <c r="E22" s="736" t="s">
        <v>1</v>
      </c>
      <c r="F22" s="736" t="s">
        <v>1</v>
      </c>
      <c r="G22" s="736" t="s">
        <v>1</v>
      </c>
      <c r="H22" s="736" t="s">
        <v>1</v>
      </c>
      <c r="I22" s="742" t="s">
        <v>1</v>
      </c>
      <c r="J22" s="736" t="s">
        <v>1</v>
      </c>
    </row>
    <row r="23" spans="1:10" x14ac:dyDescent="0.2">
      <c r="A23" s="2" t="s">
        <v>29</v>
      </c>
      <c r="B23" s="739">
        <v>9</v>
      </c>
      <c r="C23" s="736" t="s">
        <v>1</v>
      </c>
      <c r="D23" s="736" t="s">
        <v>1</v>
      </c>
      <c r="E23" s="736" t="s">
        <v>1</v>
      </c>
      <c r="F23" s="736" t="s">
        <v>1</v>
      </c>
      <c r="G23" s="736" t="s">
        <v>1</v>
      </c>
      <c r="H23" s="736" t="s">
        <v>1</v>
      </c>
      <c r="I23" s="742" t="s">
        <v>1</v>
      </c>
      <c r="J23" s="736" t="s">
        <v>1</v>
      </c>
    </row>
    <row r="24" spans="1:10" x14ac:dyDescent="0.2">
      <c r="A24" s="2" t="s">
        <v>30</v>
      </c>
      <c r="B24" s="739">
        <v>5</v>
      </c>
      <c r="C24" s="736" t="s">
        <v>1</v>
      </c>
      <c r="D24" s="736" t="s">
        <v>1</v>
      </c>
      <c r="E24" s="736" t="s">
        <v>1</v>
      </c>
      <c r="F24" s="736" t="s">
        <v>1</v>
      </c>
      <c r="G24" s="736" t="s">
        <v>1</v>
      </c>
      <c r="H24" s="736" t="s">
        <v>1</v>
      </c>
      <c r="I24" s="742" t="s">
        <v>1</v>
      </c>
      <c r="J24" s="736" t="s">
        <v>1</v>
      </c>
    </row>
    <row r="25" spans="1:10" x14ac:dyDescent="0.2">
      <c r="A25" s="2" t="s">
        <v>31</v>
      </c>
      <c r="B25" s="739">
        <v>44</v>
      </c>
      <c r="C25" s="736">
        <v>0.34020411968231201</v>
      </c>
      <c r="D25" s="736">
        <v>0.27727803587913502</v>
      </c>
      <c r="E25" s="736">
        <v>0.14860370755195601</v>
      </c>
      <c r="F25" s="736">
        <v>6.8118445575237302E-2</v>
      </c>
      <c r="G25" s="736">
        <v>0.106652937829494</v>
      </c>
      <c r="H25" s="736">
        <v>5.9142768383026102E-2</v>
      </c>
      <c r="I25" s="742">
        <v>2.28122782707214</v>
      </c>
      <c r="J25" s="736">
        <v>0.65629739032843304</v>
      </c>
    </row>
    <row r="26" spans="1:10" x14ac:dyDescent="0.2">
      <c r="A26" s="2" t="s">
        <v>32</v>
      </c>
      <c r="B26" s="739">
        <v>37</v>
      </c>
      <c r="C26" s="736">
        <v>0.14749816060066201</v>
      </c>
      <c r="D26" s="736">
        <v>0.27167057991027799</v>
      </c>
      <c r="E26" s="736">
        <v>0.21694169938564301</v>
      </c>
      <c r="F26" s="736">
        <v>0.23707693815231301</v>
      </c>
      <c r="G26" s="736">
        <v>9.1412715613841997E-2</v>
      </c>
      <c r="H26" s="736">
        <v>3.5399891436099999E-2</v>
      </c>
      <c r="I26" s="742">
        <v>2.84784936904907</v>
      </c>
      <c r="J26" s="736">
        <v>0.43455183476013398</v>
      </c>
    </row>
    <row r="27" spans="1:10" x14ac:dyDescent="0.2">
      <c r="A27" s="2" t="s">
        <v>33</v>
      </c>
      <c r="B27" s="739">
        <v>18</v>
      </c>
      <c r="C27" s="736" t="s">
        <v>1</v>
      </c>
      <c r="D27" s="736" t="s">
        <v>1</v>
      </c>
      <c r="E27" s="736" t="s">
        <v>1</v>
      </c>
      <c r="F27" s="736" t="s">
        <v>1</v>
      </c>
      <c r="G27" s="736" t="s">
        <v>1</v>
      </c>
      <c r="H27" s="736" t="s">
        <v>1</v>
      </c>
      <c r="I27" s="742" t="s">
        <v>1</v>
      </c>
      <c r="J27" s="736" t="s">
        <v>1</v>
      </c>
    </row>
    <row r="28" spans="1:10" x14ac:dyDescent="0.2">
      <c r="A28" s="2" t="s">
        <v>34</v>
      </c>
      <c r="B28" s="739">
        <v>22</v>
      </c>
      <c r="C28" s="736" t="s">
        <v>1</v>
      </c>
      <c r="D28" s="736" t="s">
        <v>1</v>
      </c>
      <c r="E28" s="736" t="s">
        <v>1</v>
      </c>
      <c r="F28" s="736" t="s">
        <v>1</v>
      </c>
      <c r="G28" s="736" t="s">
        <v>1</v>
      </c>
      <c r="H28" s="736" t="s">
        <v>1</v>
      </c>
      <c r="I28" s="742" t="s">
        <v>1</v>
      </c>
      <c r="J28" s="736" t="s">
        <v>1</v>
      </c>
    </row>
    <row r="29" spans="1:10" x14ac:dyDescent="0.2">
      <c r="A29" s="2" t="s">
        <v>35</v>
      </c>
      <c r="B29" s="739">
        <v>11</v>
      </c>
      <c r="C29" s="736" t="s">
        <v>1</v>
      </c>
      <c r="D29" s="736" t="s">
        <v>1</v>
      </c>
      <c r="E29" s="736" t="s">
        <v>1</v>
      </c>
      <c r="F29" s="736" t="s">
        <v>1</v>
      </c>
      <c r="G29" s="736" t="s">
        <v>1</v>
      </c>
      <c r="H29" s="736" t="s">
        <v>1</v>
      </c>
      <c r="I29" s="742" t="s">
        <v>1</v>
      </c>
      <c r="J29" s="736" t="s">
        <v>1</v>
      </c>
    </row>
    <row r="30" spans="1:10" x14ac:dyDescent="0.2">
      <c r="A30" s="2" t="s">
        <v>36</v>
      </c>
      <c r="B30" s="739">
        <v>5</v>
      </c>
      <c r="C30" s="736" t="s">
        <v>1</v>
      </c>
      <c r="D30" s="736" t="s">
        <v>1</v>
      </c>
      <c r="E30" s="736" t="s">
        <v>1</v>
      </c>
      <c r="F30" s="736" t="s">
        <v>1</v>
      </c>
      <c r="G30" s="736" t="s">
        <v>1</v>
      </c>
      <c r="H30" s="736" t="s">
        <v>1</v>
      </c>
      <c r="I30" s="742" t="s">
        <v>1</v>
      </c>
      <c r="J30" s="736" t="s">
        <v>1</v>
      </c>
    </row>
    <row r="31" spans="1:10" x14ac:dyDescent="0.2">
      <c r="A31" s="2" t="s">
        <v>37</v>
      </c>
      <c r="B31" s="739">
        <v>14</v>
      </c>
      <c r="C31" s="736" t="s">
        <v>1</v>
      </c>
      <c r="D31" s="736" t="s">
        <v>1</v>
      </c>
      <c r="E31" s="736" t="s">
        <v>1</v>
      </c>
      <c r="F31" s="736" t="s">
        <v>1</v>
      </c>
      <c r="G31" s="736" t="s">
        <v>1</v>
      </c>
      <c r="H31" s="736" t="s">
        <v>1</v>
      </c>
      <c r="I31" s="742" t="s">
        <v>1</v>
      </c>
      <c r="J31" s="736" t="s">
        <v>1</v>
      </c>
    </row>
    <row r="32" spans="1:10" x14ac:dyDescent="0.2">
      <c r="A32" s="2" t="s">
        <v>38</v>
      </c>
      <c r="B32" s="739">
        <v>17</v>
      </c>
      <c r="C32" s="736" t="s">
        <v>1</v>
      </c>
      <c r="D32" s="736" t="s">
        <v>1</v>
      </c>
      <c r="E32" s="736" t="s">
        <v>1</v>
      </c>
      <c r="F32" s="736" t="s">
        <v>1</v>
      </c>
      <c r="G32" s="736" t="s">
        <v>1</v>
      </c>
      <c r="H32" s="736" t="s">
        <v>1</v>
      </c>
      <c r="I32" s="742" t="s">
        <v>1</v>
      </c>
      <c r="J32" s="736" t="s">
        <v>1</v>
      </c>
    </row>
    <row r="33" spans="1:10" x14ac:dyDescent="0.2">
      <c r="A33" s="2" t="s">
        <v>39</v>
      </c>
      <c r="B33" s="739">
        <v>51</v>
      </c>
      <c r="C33" s="736">
        <v>0.47588989138603199</v>
      </c>
      <c r="D33" s="736">
        <v>0.18350997567176799</v>
      </c>
      <c r="E33" s="736">
        <v>1.85535177588463E-2</v>
      </c>
      <c r="F33" s="736">
        <v>0.191297471523285</v>
      </c>
      <c r="G33" s="736">
        <v>0.11219561845064201</v>
      </c>
      <c r="H33" s="736">
        <v>1.85535177588463E-2</v>
      </c>
      <c r="I33" s="742">
        <v>2.26679539680481</v>
      </c>
      <c r="J33" s="736">
        <v>0.67186533753509803</v>
      </c>
    </row>
    <row r="34" spans="1:10" x14ac:dyDescent="0.2">
      <c r="A34" s="2" t="s">
        <v>40</v>
      </c>
      <c r="B34" s="739">
        <v>17</v>
      </c>
      <c r="C34" s="736" t="s">
        <v>1</v>
      </c>
      <c r="D34" s="736" t="s">
        <v>1</v>
      </c>
      <c r="E34" s="736" t="s">
        <v>1</v>
      </c>
      <c r="F34" s="736" t="s">
        <v>1</v>
      </c>
      <c r="G34" s="736" t="s">
        <v>1</v>
      </c>
      <c r="H34" s="736" t="s">
        <v>1</v>
      </c>
      <c r="I34" s="742" t="s">
        <v>1</v>
      </c>
      <c r="J34" s="736" t="s">
        <v>1</v>
      </c>
    </row>
    <row r="35" spans="1:10" x14ac:dyDescent="0.2">
      <c r="A35" s="2" t="s">
        <v>41</v>
      </c>
      <c r="B35" s="739">
        <v>14</v>
      </c>
      <c r="C35" s="736" t="s">
        <v>1</v>
      </c>
      <c r="D35" s="736" t="s">
        <v>1</v>
      </c>
      <c r="E35" s="736" t="s">
        <v>1</v>
      </c>
      <c r="F35" s="736" t="s">
        <v>1</v>
      </c>
      <c r="G35" s="736" t="s">
        <v>1</v>
      </c>
      <c r="H35" s="736" t="s">
        <v>1</v>
      </c>
      <c r="I35" s="742" t="s">
        <v>1</v>
      </c>
      <c r="J35" s="736" t="s">
        <v>1</v>
      </c>
    </row>
    <row r="36" spans="1:10" x14ac:dyDescent="0.2">
      <c r="A36" s="2" t="s">
        <v>42</v>
      </c>
      <c r="B36" s="739">
        <v>34</v>
      </c>
      <c r="C36" s="736">
        <v>0.36516159772872903</v>
      </c>
      <c r="D36" s="736">
        <v>0.290507823228836</v>
      </c>
      <c r="E36" s="736">
        <v>6.2654346227645902E-2</v>
      </c>
      <c r="F36" s="736">
        <v>0.20699913799762701</v>
      </c>
      <c r="G36" s="736">
        <v>4.8403862863779103E-2</v>
      </c>
      <c r="H36" s="736">
        <v>2.6273228228092201E-2</v>
      </c>
      <c r="I36" s="742">
        <v>2.2636289596557599</v>
      </c>
      <c r="J36" s="736">
        <v>0.67336078505153596</v>
      </c>
    </row>
    <row r="37" spans="1:10" x14ac:dyDescent="0.2">
      <c r="A37" s="2" t="s">
        <v>43</v>
      </c>
      <c r="B37" s="739">
        <v>23</v>
      </c>
      <c r="C37" s="736" t="s">
        <v>1</v>
      </c>
      <c r="D37" s="736" t="s">
        <v>1</v>
      </c>
      <c r="E37" s="736" t="s">
        <v>1</v>
      </c>
      <c r="F37" s="736" t="s">
        <v>1</v>
      </c>
      <c r="G37" s="736" t="s">
        <v>1</v>
      </c>
      <c r="H37" s="736" t="s">
        <v>1</v>
      </c>
      <c r="I37" s="742" t="s">
        <v>1</v>
      </c>
      <c r="J37" s="736" t="s">
        <v>1</v>
      </c>
    </row>
    <row r="38" spans="1:10" x14ac:dyDescent="0.2">
      <c r="A38" s="2" t="s">
        <v>44</v>
      </c>
      <c r="B38" s="739">
        <v>18</v>
      </c>
      <c r="C38" s="736" t="s">
        <v>1</v>
      </c>
      <c r="D38" s="736" t="s">
        <v>1</v>
      </c>
      <c r="E38" s="736" t="s">
        <v>1</v>
      </c>
      <c r="F38" s="736" t="s">
        <v>1</v>
      </c>
      <c r="G38" s="736" t="s">
        <v>1</v>
      </c>
      <c r="H38" s="736" t="s">
        <v>1</v>
      </c>
      <c r="I38" s="742" t="s">
        <v>1</v>
      </c>
      <c r="J38" s="736" t="s">
        <v>1</v>
      </c>
    </row>
    <row r="39" spans="1:10" x14ac:dyDescent="0.2">
      <c r="A39" s="2" t="s">
        <v>45</v>
      </c>
      <c r="B39" s="739">
        <v>30</v>
      </c>
      <c r="C39" s="736">
        <v>0.71588760614395097</v>
      </c>
      <c r="D39" s="736">
        <v>9.1199919581413297E-2</v>
      </c>
      <c r="E39" s="736">
        <v>8.0235742032527896E-2</v>
      </c>
      <c r="F39" s="736">
        <v>3.7620995193719899E-2</v>
      </c>
      <c r="G39" s="736">
        <v>7.5055718421935994E-2</v>
      </c>
      <c r="H39" s="736">
        <v>0</v>
      </c>
      <c r="I39" s="742">
        <v>1.6647572517395</v>
      </c>
      <c r="J39" s="736">
        <v>0.80708754075854205</v>
      </c>
    </row>
    <row r="40" spans="1:10" x14ac:dyDescent="0.2">
      <c r="A40" s="2" t="s">
        <v>46</v>
      </c>
      <c r="B40" s="739">
        <v>56</v>
      </c>
      <c r="C40" s="736">
        <v>0.31699696183204701</v>
      </c>
      <c r="D40" s="736">
        <v>0.28969812393188499</v>
      </c>
      <c r="E40" s="736">
        <v>0.16687828302383401</v>
      </c>
      <c r="F40" s="736">
        <v>0.13268516957759899</v>
      </c>
      <c r="G40" s="736">
        <v>7.3178693652153001E-2</v>
      </c>
      <c r="H40" s="736">
        <v>2.0562781020999E-2</v>
      </c>
      <c r="I40" s="742">
        <v>2.3418164253234899</v>
      </c>
      <c r="J40" s="736">
        <v>0.61943232902655299</v>
      </c>
    </row>
    <row r="41" spans="1:10" x14ac:dyDescent="0.2">
      <c r="A41" s="2" t="s">
        <v>47</v>
      </c>
      <c r="B41" s="739">
        <v>40</v>
      </c>
      <c r="C41" s="736">
        <v>0.23308882117271401</v>
      </c>
      <c r="D41" s="736">
        <v>0.122419588267803</v>
      </c>
      <c r="E41" s="736">
        <v>0.14114257693290699</v>
      </c>
      <c r="F41" s="736">
        <v>0.17231218516826599</v>
      </c>
      <c r="G41" s="736">
        <v>0.21504820883274101</v>
      </c>
      <c r="H41" s="736">
        <v>0.115988619625568</v>
      </c>
      <c r="I41" s="742">
        <v>3.0156235694885298</v>
      </c>
      <c r="J41" s="736">
        <v>0.40215365699244499</v>
      </c>
    </row>
    <row r="42" spans="1:10" x14ac:dyDescent="0.2">
      <c r="A42" s="2" t="s">
        <v>48</v>
      </c>
      <c r="B42" s="739">
        <v>55</v>
      </c>
      <c r="C42" s="736">
        <v>0.44946137070655801</v>
      </c>
      <c r="D42" s="736">
        <v>0.21660603582859</v>
      </c>
      <c r="E42" s="736">
        <v>3.4928079694509499E-2</v>
      </c>
      <c r="F42" s="736">
        <v>0.16164922714233401</v>
      </c>
      <c r="G42" s="736">
        <v>0.121020175516605</v>
      </c>
      <c r="H42" s="736">
        <v>1.6335103660821901E-2</v>
      </c>
      <c r="I42" s="742">
        <v>2.2763397693634002</v>
      </c>
      <c r="J42" s="736">
        <v>0.67712837375715496</v>
      </c>
    </row>
    <row r="43" spans="1:10" x14ac:dyDescent="0.2">
      <c r="A43" s="2" t="s">
        <v>49</v>
      </c>
      <c r="B43" s="739">
        <v>10</v>
      </c>
      <c r="C43" s="736" t="s">
        <v>1</v>
      </c>
      <c r="D43" s="736" t="s">
        <v>1</v>
      </c>
      <c r="E43" s="736" t="s">
        <v>1</v>
      </c>
      <c r="F43" s="736" t="s">
        <v>1</v>
      </c>
      <c r="G43" s="736" t="s">
        <v>1</v>
      </c>
      <c r="H43" s="736" t="s">
        <v>1</v>
      </c>
      <c r="I43" s="742" t="s">
        <v>1</v>
      </c>
      <c r="J43" s="736" t="s">
        <v>1</v>
      </c>
    </row>
    <row r="44" spans="1:10" x14ac:dyDescent="0.2">
      <c r="A44" s="2" t="s">
        <v>50</v>
      </c>
      <c r="B44" s="739">
        <v>7</v>
      </c>
      <c r="C44" s="736" t="s">
        <v>1</v>
      </c>
      <c r="D44" s="736" t="s">
        <v>1</v>
      </c>
      <c r="E44" s="736" t="s">
        <v>1</v>
      </c>
      <c r="F44" s="736" t="s">
        <v>1</v>
      </c>
      <c r="G44" s="736" t="s">
        <v>1</v>
      </c>
      <c r="H44" s="736" t="s">
        <v>1</v>
      </c>
      <c r="I44" s="742" t="s">
        <v>1</v>
      </c>
      <c r="J44" s="736" t="s">
        <v>1</v>
      </c>
    </row>
    <row r="45" spans="1:10" x14ac:dyDescent="0.2">
      <c r="A45" s="2" t="s">
        <v>51</v>
      </c>
      <c r="B45" s="739">
        <v>14</v>
      </c>
      <c r="C45" s="736" t="s">
        <v>1</v>
      </c>
      <c r="D45" s="736" t="s">
        <v>1</v>
      </c>
      <c r="E45" s="736" t="s">
        <v>1</v>
      </c>
      <c r="F45" s="736" t="s">
        <v>1</v>
      </c>
      <c r="G45" s="736" t="s">
        <v>1</v>
      </c>
      <c r="H45" s="736" t="s">
        <v>1</v>
      </c>
      <c r="I45" s="742" t="s">
        <v>1</v>
      </c>
      <c r="J45" s="736" t="s">
        <v>1</v>
      </c>
    </row>
    <row r="46" spans="1:10" x14ac:dyDescent="0.2">
      <c r="A46" s="2" t="s">
        <v>52</v>
      </c>
      <c r="B46" s="739">
        <v>31</v>
      </c>
      <c r="C46" s="736">
        <v>0.26334199309349099</v>
      </c>
      <c r="D46" s="736">
        <v>0.203631997108459</v>
      </c>
      <c r="E46" s="736">
        <v>0.23365595936775199</v>
      </c>
      <c r="F46" s="736">
        <v>5.5682606995105702E-2</v>
      </c>
      <c r="G46" s="736">
        <v>0.16390348970890001</v>
      </c>
      <c r="H46" s="736">
        <v>7.9783961176872295E-2</v>
      </c>
      <c r="I46" s="742" t="s">
        <v>1</v>
      </c>
      <c r="J46" s="736">
        <v>0.50746125553113197</v>
      </c>
    </row>
    <row r="47" spans="1:10" x14ac:dyDescent="0.2">
      <c r="A47" s="2" t="s">
        <v>53</v>
      </c>
      <c r="B47" s="739">
        <v>12</v>
      </c>
      <c r="C47" s="736" t="s">
        <v>1</v>
      </c>
      <c r="D47" s="736" t="s">
        <v>1</v>
      </c>
      <c r="E47" s="736" t="s">
        <v>1</v>
      </c>
      <c r="F47" s="736" t="s">
        <v>1</v>
      </c>
      <c r="G47" s="736" t="s">
        <v>1</v>
      </c>
      <c r="H47" s="736" t="s">
        <v>1</v>
      </c>
      <c r="I47" s="742" t="s">
        <v>1</v>
      </c>
      <c r="J47" s="736" t="s">
        <v>1</v>
      </c>
    </row>
    <row r="48" spans="1:10" x14ac:dyDescent="0.2">
      <c r="A48" s="2" t="s">
        <v>54</v>
      </c>
      <c r="B48" s="739">
        <v>4</v>
      </c>
      <c r="C48" s="736" t="s">
        <v>1</v>
      </c>
      <c r="D48" s="736" t="s">
        <v>1</v>
      </c>
      <c r="E48" s="736" t="s">
        <v>1</v>
      </c>
      <c r="F48" s="736" t="s">
        <v>1</v>
      </c>
      <c r="G48" s="736" t="s">
        <v>1</v>
      </c>
      <c r="H48" s="736" t="s">
        <v>1</v>
      </c>
      <c r="I48" s="742" t="s">
        <v>1</v>
      </c>
      <c r="J48" s="736" t="s">
        <v>1</v>
      </c>
    </row>
    <row r="49" spans="1:10" x14ac:dyDescent="0.2">
      <c r="A49" s="2" t="s">
        <v>55</v>
      </c>
      <c r="B49" s="739">
        <v>8</v>
      </c>
      <c r="C49" s="736" t="s">
        <v>1</v>
      </c>
      <c r="D49" s="736" t="s">
        <v>1</v>
      </c>
      <c r="E49" s="736" t="s">
        <v>1</v>
      </c>
      <c r="F49" s="736" t="s">
        <v>1</v>
      </c>
      <c r="G49" s="736" t="s">
        <v>1</v>
      </c>
      <c r="H49" s="736" t="s">
        <v>1</v>
      </c>
      <c r="I49" s="742" t="s">
        <v>1</v>
      </c>
      <c r="J49" s="736" t="s">
        <v>1</v>
      </c>
    </row>
    <row r="50" spans="1:10" x14ac:dyDescent="0.2">
      <c r="A50" s="2" t="s">
        <v>56</v>
      </c>
      <c r="B50" s="739">
        <v>30</v>
      </c>
      <c r="C50" s="736">
        <v>0.14800432324409499</v>
      </c>
      <c r="D50" s="736">
        <v>0.22044450044632</v>
      </c>
      <c r="E50" s="736">
        <v>0.28812429308891302</v>
      </c>
      <c r="F50" s="736">
        <v>0.18529386818408999</v>
      </c>
      <c r="G50" s="736">
        <v>0.13220666348934201</v>
      </c>
      <c r="H50" s="736">
        <v>2.5926364585757301E-2</v>
      </c>
      <c r="I50" s="742" t="s">
        <v>1</v>
      </c>
      <c r="J50" s="736">
        <v>0.37825561165284299</v>
      </c>
    </row>
    <row r="51" spans="1:10" x14ac:dyDescent="0.2">
      <c r="A51" s="2" t="s">
        <v>57</v>
      </c>
      <c r="B51" s="739">
        <v>22</v>
      </c>
      <c r="C51" s="736" t="s">
        <v>1</v>
      </c>
      <c r="D51" s="736" t="s">
        <v>1</v>
      </c>
      <c r="E51" s="736" t="s">
        <v>1</v>
      </c>
      <c r="F51" s="736" t="s">
        <v>1</v>
      </c>
      <c r="G51" s="736" t="s">
        <v>1</v>
      </c>
      <c r="H51" s="736" t="s">
        <v>1</v>
      </c>
      <c r="I51" s="742" t="s">
        <v>1</v>
      </c>
      <c r="J51" s="736" t="s">
        <v>1</v>
      </c>
    </row>
    <row r="52" spans="1:10" x14ac:dyDescent="0.2">
      <c r="A52" s="2" t="s">
        <v>58</v>
      </c>
      <c r="B52" s="739">
        <v>23</v>
      </c>
      <c r="C52" s="736" t="s">
        <v>1</v>
      </c>
      <c r="D52" s="736" t="s">
        <v>1</v>
      </c>
      <c r="E52" s="736" t="s">
        <v>1</v>
      </c>
      <c r="F52" s="736" t="s">
        <v>1</v>
      </c>
      <c r="G52" s="736" t="s">
        <v>1</v>
      </c>
      <c r="H52" s="736" t="s">
        <v>1</v>
      </c>
      <c r="I52" s="742" t="s">
        <v>1</v>
      </c>
      <c r="J52" s="736" t="s">
        <v>1</v>
      </c>
    </row>
    <row r="53" spans="1:10" x14ac:dyDescent="0.2">
      <c r="A53" s="2" t="s">
        <v>59</v>
      </c>
      <c r="B53" s="739">
        <v>27</v>
      </c>
      <c r="C53" s="736" t="s">
        <v>1</v>
      </c>
      <c r="D53" s="736" t="s">
        <v>1</v>
      </c>
      <c r="E53" s="736" t="s">
        <v>1</v>
      </c>
      <c r="F53" s="736" t="s">
        <v>1</v>
      </c>
      <c r="G53" s="736" t="s">
        <v>1</v>
      </c>
      <c r="H53" s="736" t="s">
        <v>1</v>
      </c>
      <c r="I53" s="742" t="s">
        <v>1</v>
      </c>
      <c r="J53" s="736" t="s">
        <v>1</v>
      </c>
    </row>
    <row r="54" spans="1:10" x14ac:dyDescent="0.2">
      <c r="A54" s="2" t="s">
        <v>60</v>
      </c>
      <c r="B54" s="739">
        <v>16</v>
      </c>
      <c r="C54" s="736" t="s">
        <v>1</v>
      </c>
      <c r="D54" s="736" t="s">
        <v>1</v>
      </c>
      <c r="E54" s="736" t="s">
        <v>1</v>
      </c>
      <c r="F54" s="736" t="s">
        <v>1</v>
      </c>
      <c r="G54" s="736" t="s">
        <v>1</v>
      </c>
      <c r="H54" s="736" t="s">
        <v>1</v>
      </c>
      <c r="I54" s="742" t="s">
        <v>1</v>
      </c>
      <c r="J54" s="736" t="s">
        <v>1</v>
      </c>
    </row>
    <row r="55" spans="1:10" x14ac:dyDescent="0.2">
      <c r="A55" s="2" t="s">
        <v>61</v>
      </c>
      <c r="B55" s="739">
        <v>6</v>
      </c>
      <c r="C55" s="736" t="s">
        <v>1</v>
      </c>
      <c r="D55" s="736" t="s">
        <v>1</v>
      </c>
      <c r="E55" s="736" t="s">
        <v>1</v>
      </c>
      <c r="F55" s="736" t="s">
        <v>1</v>
      </c>
      <c r="G55" s="736" t="s">
        <v>1</v>
      </c>
      <c r="H55" s="736" t="s">
        <v>1</v>
      </c>
      <c r="I55" s="742" t="s">
        <v>1</v>
      </c>
      <c r="J55" s="736" t="s">
        <v>1</v>
      </c>
    </row>
    <row r="56" spans="1:10" x14ac:dyDescent="0.2">
      <c r="A56" s="2" t="s">
        <v>62</v>
      </c>
      <c r="B56" s="739">
        <v>7</v>
      </c>
      <c r="C56" s="736" t="s">
        <v>1</v>
      </c>
      <c r="D56" s="736" t="s">
        <v>1</v>
      </c>
      <c r="E56" s="736" t="s">
        <v>1</v>
      </c>
      <c r="F56" s="736" t="s">
        <v>1</v>
      </c>
      <c r="G56" s="736" t="s">
        <v>1</v>
      </c>
      <c r="H56" s="736" t="s">
        <v>1</v>
      </c>
      <c r="I56" s="742" t="s">
        <v>1</v>
      </c>
      <c r="J56" s="736" t="s">
        <v>1</v>
      </c>
    </row>
    <row r="57" spans="1:10" x14ac:dyDescent="0.2">
      <c r="A57" s="2" t="s">
        <v>63</v>
      </c>
      <c r="B57" s="739">
        <v>19</v>
      </c>
      <c r="C57" s="736" t="s">
        <v>1</v>
      </c>
      <c r="D57" s="736" t="s">
        <v>1</v>
      </c>
      <c r="E57" s="736" t="s">
        <v>1</v>
      </c>
      <c r="F57" s="736" t="s">
        <v>1</v>
      </c>
      <c r="G57" s="736" t="s">
        <v>1</v>
      </c>
      <c r="H57" s="736" t="s">
        <v>1</v>
      </c>
      <c r="I57" s="742" t="s">
        <v>1</v>
      </c>
      <c r="J57" s="736" t="s">
        <v>1</v>
      </c>
    </row>
    <row r="58" spans="1:10" x14ac:dyDescent="0.2">
      <c r="A58" s="2" t="s">
        <v>64</v>
      </c>
      <c r="B58" s="739">
        <v>7</v>
      </c>
      <c r="C58" s="736" t="s">
        <v>1</v>
      </c>
      <c r="D58" s="736" t="s">
        <v>1</v>
      </c>
      <c r="E58" s="736" t="s">
        <v>1</v>
      </c>
      <c r="F58" s="736" t="s">
        <v>1</v>
      </c>
      <c r="G58" s="736" t="s">
        <v>1</v>
      </c>
      <c r="H58" s="736" t="s">
        <v>1</v>
      </c>
      <c r="I58" s="742" t="s">
        <v>1</v>
      </c>
      <c r="J58" s="736" t="s">
        <v>1</v>
      </c>
    </row>
    <row r="59" spans="1:10" x14ac:dyDescent="0.2">
      <c r="A59" s="2" t="s">
        <v>65</v>
      </c>
      <c r="B59" s="739">
        <v>11</v>
      </c>
      <c r="C59" s="736" t="s">
        <v>1</v>
      </c>
      <c r="D59" s="736" t="s">
        <v>1</v>
      </c>
      <c r="E59" s="736" t="s">
        <v>1</v>
      </c>
      <c r="F59" s="736" t="s">
        <v>1</v>
      </c>
      <c r="G59" s="736" t="s">
        <v>1</v>
      </c>
      <c r="H59" s="736" t="s">
        <v>1</v>
      </c>
      <c r="I59" s="742" t="s">
        <v>1</v>
      </c>
      <c r="J59" s="736" t="s">
        <v>1</v>
      </c>
    </row>
    <row r="60" spans="1:10" x14ac:dyDescent="0.2">
      <c r="A60" s="2" t="s">
        <v>66</v>
      </c>
      <c r="B60" s="739">
        <v>7</v>
      </c>
      <c r="C60" s="736" t="s">
        <v>1</v>
      </c>
      <c r="D60" s="736" t="s">
        <v>1</v>
      </c>
      <c r="E60" s="736" t="s">
        <v>1</v>
      </c>
      <c r="F60" s="736" t="s">
        <v>1</v>
      </c>
      <c r="G60" s="736" t="s">
        <v>1</v>
      </c>
      <c r="H60" s="736" t="s">
        <v>1</v>
      </c>
      <c r="I60" s="742" t="s">
        <v>1</v>
      </c>
      <c r="J60" s="736" t="s">
        <v>1</v>
      </c>
    </row>
    <row r="61" spans="1:10" x14ac:dyDescent="0.2">
      <c r="A61" s="2" t="s">
        <v>67</v>
      </c>
      <c r="B61" s="739">
        <v>11</v>
      </c>
      <c r="C61" s="736" t="s">
        <v>1</v>
      </c>
      <c r="D61" s="736" t="s">
        <v>1</v>
      </c>
      <c r="E61" s="736" t="s">
        <v>1</v>
      </c>
      <c r="F61" s="736" t="s">
        <v>1</v>
      </c>
      <c r="G61" s="736" t="s">
        <v>1</v>
      </c>
      <c r="H61" s="736" t="s">
        <v>1</v>
      </c>
      <c r="I61" s="742" t="s">
        <v>1</v>
      </c>
      <c r="J61" s="736" t="s">
        <v>1</v>
      </c>
    </row>
    <row r="62" spans="1:10" x14ac:dyDescent="0.2">
      <c r="A62" s="2" t="s">
        <v>68</v>
      </c>
      <c r="B62" s="739">
        <v>40</v>
      </c>
      <c r="C62" s="736">
        <v>0.37309291958808899</v>
      </c>
      <c r="D62" s="736">
        <v>0.24601483345031699</v>
      </c>
      <c r="E62" s="736">
        <v>0.17179760336875899</v>
      </c>
      <c r="F62" s="736">
        <v>7.0236012339591994E-2</v>
      </c>
      <c r="G62" s="736">
        <v>0.13885863125324199</v>
      </c>
      <c r="H62" s="736">
        <v>0</v>
      </c>
      <c r="I62" s="742">
        <v>2.35575270652771</v>
      </c>
      <c r="J62" s="736">
        <v>0.61910775303840604</v>
      </c>
    </row>
    <row r="63" spans="1:10" x14ac:dyDescent="0.2">
      <c r="A63" s="2" t="s">
        <v>69</v>
      </c>
      <c r="B63" s="739">
        <v>22</v>
      </c>
      <c r="C63" s="736" t="s">
        <v>1</v>
      </c>
      <c r="D63" s="736" t="s">
        <v>1</v>
      </c>
      <c r="E63" s="736" t="s">
        <v>1</v>
      </c>
      <c r="F63" s="736" t="s">
        <v>1</v>
      </c>
      <c r="G63" s="736" t="s">
        <v>1</v>
      </c>
      <c r="H63" s="736" t="s">
        <v>1</v>
      </c>
      <c r="I63" s="742" t="s">
        <v>1</v>
      </c>
      <c r="J63" s="736" t="s">
        <v>1</v>
      </c>
    </row>
    <row r="64" spans="1:10" x14ac:dyDescent="0.2">
      <c r="A64" s="2" t="s">
        <v>70</v>
      </c>
      <c r="B64" s="739">
        <v>13</v>
      </c>
      <c r="C64" s="736" t="s">
        <v>1</v>
      </c>
      <c r="D64" s="736" t="s">
        <v>1</v>
      </c>
      <c r="E64" s="736" t="s">
        <v>1</v>
      </c>
      <c r="F64" s="736" t="s">
        <v>1</v>
      </c>
      <c r="G64" s="736" t="s">
        <v>1</v>
      </c>
      <c r="H64" s="736" t="s">
        <v>1</v>
      </c>
      <c r="I64" s="742" t="s">
        <v>1</v>
      </c>
      <c r="J64" s="736" t="s">
        <v>1</v>
      </c>
    </row>
    <row r="65" spans="1:10" x14ac:dyDescent="0.2">
      <c r="A65" s="2" t="s">
        <v>71</v>
      </c>
      <c r="B65" s="739">
        <v>36</v>
      </c>
      <c r="C65" s="736">
        <v>0.27993205189704901</v>
      </c>
      <c r="D65" s="736">
        <v>0.18741922080516801</v>
      </c>
      <c r="E65" s="736">
        <v>7.3015913367271396E-2</v>
      </c>
      <c r="F65" s="736">
        <v>0.21047592163085899</v>
      </c>
      <c r="G65" s="736">
        <v>0.24915690720081299</v>
      </c>
      <c r="H65" s="736">
        <v>0</v>
      </c>
      <c r="I65" s="742">
        <v>2.9615063667297399</v>
      </c>
      <c r="J65" s="736">
        <v>0.46735126573814101</v>
      </c>
    </row>
    <row r="66" spans="1:10" x14ac:dyDescent="0.2">
      <c r="A66" s="2" t="s">
        <v>72</v>
      </c>
      <c r="B66" s="739">
        <v>14</v>
      </c>
      <c r="C66" s="736" t="s">
        <v>1</v>
      </c>
      <c r="D66" s="736" t="s">
        <v>1</v>
      </c>
      <c r="E66" s="736" t="s">
        <v>1</v>
      </c>
      <c r="F66" s="736" t="s">
        <v>1</v>
      </c>
      <c r="G66" s="736" t="s">
        <v>1</v>
      </c>
      <c r="H66" s="736" t="s">
        <v>1</v>
      </c>
      <c r="I66" s="742" t="s">
        <v>1</v>
      </c>
      <c r="J66" s="736" t="s">
        <v>1</v>
      </c>
    </row>
    <row r="67" spans="1:10" x14ac:dyDescent="0.2">
      <c r="A67" s="2" t="s">
        <v>73</v>
      </c>
      <c r="B67" s="739">
        <v>15</v>
      </c>
      <c r="C67" s="736" t="s">
        <v>1</v>
      </c>
      <c r="D67" s="736" t="s">
        <v>1</v>
      </c>
      <c r="E67" s="736" t="s">
        <v>1</v>
      </c>
      <c r="F67" s="736" t="s">
        <v>1</v>
      </c>
      <c r="G67" s="736" t="s">
        <v>1</v>
      </c>
      <c r="H67" s="736" t="s">
        <v>1</v>
      </c>
      <c r="I67" s="742" t="s">
        <v>1</v>
      </c>
      <c r="J67" s="736" t="s">
        <v>1</v>
      </c>
    </row>
    <row r="68" spans="1:10" x14ac:dyDescent="0.2">
      <c r="A68" s="2" t="s">
        <v>74</v>
      </c>
      <c r="B68" s="739">
        <v>29</v>
      </c>
      <c r="C68" s="736" t="s">
        <v>1</v>
      </c>
      <c r="D68" s="736" t="s">
        <v>1</v>
      </c>
      <c r="E68" s="736" t="s">
        <v>1</v>
      </c>
      <c r="F68" s="736" t="s">
        <v>1</v>
      </c>
      <c r="G68" s="736" t="s">
        <v>1</v>
      </c>
      <c r="H68" s="736" t="s">
        <v>1</v>
      </c>
      <c r="I68" s="742" t="s">
        <v>1</v>
      </c>
      <c r="J68" s="736" t="s">
        <v>1</v>
      </c>
    </row>
    <row r="69" spans="1:10" x14ac:dyDescent="0.2">
      <c r="A69" s="2" t="s">
        <v>75</v>
      </c>
      <c r="B69" s="739">
        <v>37</v>
      </c>
      <c r="C69" s="736">
        <v>0.19909344613552099</v>
      </c>
      <c r="D69" s="736">
        <v>0.33882227540016202</v>
      </c>
      <c r="E69" s="736">
        <v>0.13892954587936401</v>
      </c>
      <c r="F69" s="736">
        <v>0.17209783196449299</v>
      </c>
      <c r="G69" s="736">
        <v>0.13018423318862901</v>
      </c>
      <c r="H69" s="736">
        <v>2.0872684195637699E-2</v>
      </c>
      <c r="I69" s="742">
        <v>2.68896508216858</v>
      </c>
      <c r="J69" s="736">
        <v>0.54938280614103097</v>
      </c>
    </row>
    <row r="70" spans="1:10" x14ac:dyDescent="0.2">
      <c r="A70" s="2" t="s">
        <v>76</v>
      </c>
      <c r="B70" s="739">
        <v>36</v>
      </c>
      <c r="C70" s="736">
        <v>8.2101054489612593E-2</v>
      </c>
      <c r="D70" s="736">
        <v>0.33837845921516402</v>
      </c>
      <c r="E70" s="736">
        <v>0.16480982303619399</v>
      </c>
      <c r="F70" s="736">
        <v>0.21640020608902</v>
      </c>
      <c r="G70" s="736">
        <v>0.17385897040367099</v>
      </c>
      <c r="H70" s="736">
        <v>2.44514793157578E-2</v>
      </c>
      <c r="I70" s="742">
        <v>3.0630800724029501</v>
      </c>
      <c r="J70" s="736">
        <v>0.431018558278571</v>
      </c>
    </row>
    <row r="71" spans="1:10" x14ac:dyDescent="0.2">
      <c r="A71" s="3" t="s">
        <v>77</v>
      </c>
      <c r="B71" s="740">
        <v>26</v>
      </c>
      <c r="C71" s="737" t="s">
        <v>1</v>
      </c>
      <c r="D71" s="737" t="s">
        <v>1</v>
      </c>
      <c r="E71" s="737" t="s">
        <v>1</v>
      </c>
      <c r="F71" s="737" t="s">
        <v>1</v>
      </c>
      <c r="G71" s="737" t="s">
        <v>1</v>
      </c>
      <c r="H71" s="737" t="s">
        <v>1</v>
      </c>
      <c r="I71" s="743" t="s">
        <v>1</v>
      </c>
      <c r="J71" s="737" t="s">
        <v>1</v>
      </c>
    </row>
    <row r="73" spans="1:10" x14ac:dyDescent="0.2">
      <c r="A73" t="s">
        <v>420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421</v>
      </c>
    </row>
    <row r="4" spans="1:5" x14ac:dyDescent="0.2">
      <c r="A4" t="s">
        <v>3</v>
      </c>
    </row>
    <row r="5" spans="1:5" ht="38.25" x14ac:dyDescent="0.2">
      <c r="A5" s="4" t="s">
        <v>4</v>
      </c>
      <c r="B5" s="4" t="s">
        <v>5</v>
      </c>
      <c r="C5" s="4" t="s">
        <v>422</v>
      </c>
      <c r="D5" s="4" t="s">
        <v>423</v>
      </c>
      <c r="E5" s="4" t="s">
        <v>424</v>
      </c>
    </row>
    <row r="6" spans="1:5" x14ac:dyDescent="0.2">
      <c r="A6" s="5" t="s">
        <v>13</v>
      </c>
      <c r="B6" s="747" t="s">
        <v>1</v>
      </c>
      <c r="C6" s="744" t="s">
        <v>1</v>
      </c>
      <c r="D6" s="744" t="s">
        <v>1</v>
      </c>
      <c r="E6" s="744" t="s">
        <v>1</v>
      </c>
    </row>
    <row r="7" spans="1:5" x14ac:dyDescent="0.2">
      <c r="A7" s="2" t="s">
        <v>13</v>
      </c>
      <c r="B7" s="748">
        <v>9479</v>
      </c>
      <c r="C7" s="745">
        <v>7.5568087399005904E-2</v>
      </c>
      <c r="D7" s="745">
        <v>5.2208092063665397E-2</v>
      </c>
      <c r="E7" s="745">
        <v>0.87939596176147505</v>
      </c>
    </row>
    <row r="8" spans="1:5" x14ac:dyDescent="0.2">
      <c r="A8" s="5" t="s">
        <v>14</v>
      </c>
      <c r="B8" s="747" t="s">
        <v>1</v>
      </c>
      <c r="C8" s="744" t="s">
        <v>1</v>
      </c>
      <c r="D8" s="744" t="s">
        <v>1</v>
      </c>
      <c r="E8" s="744" t="s">
        <v>1</v>
      </c>
    </row>
    <row r="9" spans="1:5" x14ac:dyDescent="0.2">
      <c r="A9" s="2" t="s">
        <v>15</v>
      </c>
      <c r="B9" s="748">
        <v>105</v>
      </c>
      <c r="C9" s="745">
        <v>4.8249822109937703E-2</v>
      </c>
      <c r="D9" s="745">
        <v>7.74076115339994E-3</v>
      </c>
      <c r="E9" s="745">
        <v>0.94400942325591997</v>
      </c>
    </row>
    <row r="10" spans="1:5" x14ac:dyDescent="0.2">
      <c r="A10" s="2" t="s">
        <v>16</v>
      </c>
      <c r="B10" s="748">
        <v>105</v>
      </c>
      <c r="C10" s="745">
        <v>7.3526345193386106E-2</v>
      </c>
      <c r="D10" s="745">
        <v>3.6571864038705798E-2</v>
      </c>
      <c r="E10" s="745">
        <v>0.88990181684493996</v>
      </c>
    </row>
    <row r="11" spans="1:5" x14ac:dyDescent="0.2">
      <c r="A11" s="2" t="s">
        <v>17</v>
      </c>
      <c r="B11" s="748">
        <v>127</v>
      </c>
      <c r="C11" s="745">
        <v>2.61373911052942E-2</v>
      </c>
      <c r="D11" s="745">
        <v>3.0842503532767299E-2</v>
      </c>
      <c r="E11" s="745">
        <v>0.94937187433242798</v>
      </c>
    </row>
    <row r="12" spans="1:5" x14ac:dyDescent="0.2">
      <c r="A12" s="2" t="s">
        <v>18</v>
      </c>
      <c r="B12" s="748">
        <v>110</v>
      </c>
      <c r="C12" s="745">
        <v>3.4692678600549698E-2</v>
      </c>
      <c r="D12" s="745">
        <v>3.5972379148006398E-2</v>
      </c>
      <c r="E12" s="745">
        <v>0.93704128265380904</v>
      </c>
    </row>
    <row r="13" spans="1:5" x14ac:dyDescent="0.2">
      <c r="A13" s="2" t="s">
        <v>19</v>
      </c>
      <c r="B13" s="748">
        <v>107</v>
      </c>
      <c r="C13" s="745">
        <v>4.02302779257298E-2</v>
      </c>
      <c r="D13" s="745">
        <v>2.8417492285370799E-2</v>
      </c>
      <c r="E13" s="745">
        <v>0.93135225772857699</v>
      </c>
    </row>
    <row r="14" spans="1:5" x14ac:dyDescent="0.2">
      <c r="A14" s="2" t="s">
        <v>20</v>
      </c>
      <c r="B14" s="748">
        <v>98</v>
      </c>
      <c r="C14" s="745">
        <v>4.8689272254705401E-2</v>
      </c>
      <c r="D14" s="745">
        <v>2.8750842437148101E-2</v>
      </c>
      <c r="E14" s="745">
        <v>0.92255985736846902</v>
      </c>
    </row>
    <row r="15" spans="1:5" x14ac:dyDescent="0.2">
      <c r="A15" s="2" t="s">
        <v>21</v>
      </c>
      <c r="B15" s="748">
        <v>95</v>
      </c>
      <c r="C15" s="745">
        <v>2.9329875484108901E-2</v>
      </c>
      <c r="D15" s="745">
        <v>1.60236246883869E-2</v>
      </c>
      <c r="E15" s="745">
        <v>0.95464652776718095</v>
      </c>
    </row>
    <row r="16" spans="1:5" x14ac:dyDescent="0.2">
      <c r="A16" s="2" t="s">
        <v>22</v>
      </c>
      <c r="B16" s="748">
        <v>106</v>
      </c>
      <c r="C16" s="745">
        <v>6.2585160136222798E-2</v>
      </c>
      <c r="D16" s="745">
        <v>3.1355820596218102E-2</v>
      </c>
      <c r="E16" s="745">
        <v>0.91755092144012496</v>
      </c>
    </row>
    <row r="17" spans="1:5" x14ac:dyDescent="0.2">
      <c r="A17" s="2" t="s">
        <v>23</v>
      </c>
      <c r="B17" s="748">
        <v>75</v>
      </c>
      <c r="C17" s="745">
        <v>7.4714161455631298E-2</v>
      </c>
      <c r="D17" s="745">
        <v>0.118301659822464</v>
      </c>
      <c r="E17" s="745">
        <v>0.81512939929962203</v>
      </c>
    </row>
    <row r="18" spans="1:5" x14ac:dyDescent="0.2">
      <c r="A18" s="2" t="s">
        <v>24</v>
      </c>
      <c r="B18" s="748">
        <v>77</v>
      </c>
      <c r="C18" s="745">
        <v>7.2773173451423603E-2</v>
      </c>
      <c r="D18" s="745">
        <v>1.9495047628879499E-2</v>
      </c>
      <c r="E18" s="745">
        <v>0.917386114597321</v>
      </c>
    </row>
    <row r="19" spans="1:5" x14ac:dyDescent="0.2">
      <c r="A19" s="2" t="s">
        <v>25</v>
      </c>
      <c r="B19" s="748">
        <v>97</v>
      </c>
      <c r="C19" s="745">
        <v>3.9633970707655002E-2</v>
      </c>
      <c r="D19" s="745">
        <v>4.5551382005214698E-2</v>
      </c>
      <c r="E19" s="745">
        <v>0.91481465101242099</v>
      </c>
    </row>
    <row r="20" spans="1:5" x14ac:dyDescent="0.2">
      <c r="A20" s="2" t="s">
        <v>26</v>
      </c>
      <c r="B20" s="748">
        <v>97</v>
      </c>
      <c r="C20" s="745">
        <v>0.18622325360774999</v>
      </c>
      <c r="D20" s="745">
        <v>7.41310715675354E-2</v>
      </c>
      <c r="E20" s="745">
        <v>0.76816850900650002</v>
      </c>
    </row>
    <row r="21" spans="1:5" x14ac:dyDescent="0.2">
      <c r="A21" s="2" t="s">
        <v>27</v>
      </c>
      <c r="B21" s="748">
        <v>82</v>
      </c>
      <c r="C21" s="745">
        <v>9.4318419694900499E-2</v>
      </c>
      <c r="D21" s="745">
        <v>7.4280425906181294E-2</v>
      </c>
      <c r="E21" s="745">
        <v>0.84957402944564797</v>
      </c>
    </row>
    <row r="22" spans="1:5" x14ac:dyDescent="0.2">
      <c r="A22" s="2" t="s">
        <v>28</v>
      </c>
      <c r="B22" s="748">
        <v>104</v>
      </c>
      <c r="C22" s="745">
        <v>4.12849374115467E-2</v>
      </c>
      <c r="D22" s="745">
        <v>3.8418460637331002E-2</v>
      </c>
      <c r="E22" s="745">
        <v>0.92029660940170299</v>
      </c>
    </row>
    <row r="23" spans="1:5" x14ac:dyDescent="0.2">
      <c r="A23" s="2" t="s">
        <v>29</v>
      </c>
      <c r="B23" s="748">
        <v>103</v>
      </c>
      <c r="C23" s="745">
        <v>5.81284612417221E-2</v>
      </c>
      <c r="D23" s="745">
        <v>3.1502231955528301E-2</v>
      </c>
      <c r="E23" s="745">
        <v>0.92069685459136996</v>
      </c>
    </row>
    <row r="24" spans="1:5" x14ac:dyDescent="0.2">
      <c r="A24" s="2" t="s">
        <v>30</v>
      </c>
      <c r="B24" s="748">
        <v>102</v>
      </c>
      <c r="C24" s="745">
        <v>4.3968752026557902E-2</v>
      </c>
      <c r="D24" s="745">
        <v>2.7868125587701801E-2</v>
      </c>
      <c r="E24" s="745">
        <v>0.92816311120986905</v>
      </c>
    </row>
    <row r="25" spans="1:5" x14ac:dyDescent="0.2">
      <c r="A25" s="2" t="s">
        <v>31</v>
      </c>
      <c r="B25" s="748">
        <v>101</v>
      </c>
      <c r="C25" s="745">
        <v>8.9169934391975403E-2</v>
      </c>
      <c r="D25" s="745">
        <v>5.1332991570234299E-2</v>
      </c>
      <c r="E25" s="745">
        <v>0.86770457029342696</v>
      </c>
    </row>
    <row r="26" spans="1:5" x14ac:dyDescent="0.2">
      <c r="A26" s="2" t="s">
        <v>32</v>
      </c>
      <c r="B26" s="748">
        <v>95</v>
      </c>
      <c r="C26" s="745">
        <v>8.6654283106327099E-2</v>
      </c>
      <c r="D26" s="745">
        <v>5.6763339787721599E-2</v>
      </c>
      <c r="E26" s="745">
        <v>0.87642759084701505</v>
      </c>
    </row>
    <row r="27" spans="1:5" x14ac:dyDescent="0.2">
      <c r="A27" s="2" t="s">
        <v>33</v>
      </c>
      <c r="B27" s="748">
        <v>93</v>
      </c>
      <c r="C27" s="745">
        <v>0.100249983370304</v>
      </c>
      <c r="D27" s="745">
        <v>6.2997415661811801E-2</v>
      </c>
      <c r="E27" s="745">
        <v>0.84746509790420499</v>
      </c>
    </row>
    <row r="28" spans="1:5" x14ac:dyDescent="0.2">
      <c r="A28" s="2" t="s">
        <v>34</v>
      </c>
      <c r="B28" s="748">
        <v>102</v>
      </c>
      <c r="C28" s="745">
        <v>7.17347487807274E-2</v>
      </c>
      <c r="D28" s="745">
        <v>8.0247871577739702E-2</v>
      </c>
      <c r="E28" s="745">
        <v>0.87145507335662797</v>
      </c>
    </row>
    <row r="29" spans="1:5" x14ac:dyDescent="0.2">
      <c r="A29" s="2" t="s">
        <v>35</v>
      </c>
      <c r="B29" s="748">
        <v>99</v>
      </c>
      <c r="C29" s="745">
        <v>6.9732882082462297E-2</v>
      </c>
      <c r="D29" s="745">
        <v>8.3574920892715496E-2</v>
      </c>
      <c r="E29" s="745">
        <v>0.84669220447540305</v>
      </c>
    </row>
    <row r="30" spans="1:5" x14ac:dyDescent="0.2">
      <c r="A30" s="2" t="s">
        <v>36</v>
      </c>
      <c r="B30" s="748">
        <v>91</v>
      </c>
      <c r="C30" s="745">
        <v>0.113240703940392</v>
      </c>
      <c r="D30" s="745">
        <v>7.2801984846591894E-2</v>
      </c>
      <c r="E30" s="745">
        <v>0.82385182380676303</v>
      </c>
    </row>
    <row r="31" spans="1:5" x14ac:dyDescent="0.2">
      <c r="A31" s="2" t="s">
        <v>37</v>
      </c>
      <c r="B31" s="748">
        <v>82</v>
      </c>
      <c r="C31" s="745">
        <v>0.119145430624485</v>
      </c>
      <c r="D31" s="745">
        <v>0.13991293311119099</v>
      </c>
      <c r="E31" s="745">
        <v>0.760753154754639</v>
      </c>
    </row>
    <row r="32" spans="1:5" x14ac:dyDescent="0.2">
      <c r="A32" s="2" t="s">
        <v>38</v>
      </c>
      <c r="B32" s="748">
        <v>106</v>
      </c>
      <c r="C32" s="745">
        <v>4.5901555567979799E-2</v>
      </c>
      <c r="D32" s="745">
        <v>3.5040900111198398E-2</v>
      </c>
      <c r="E32" s="745">
        <v>0.91905754804611195</v>
      </c>
    </row>
    <row r="33" spans="1:5" x14ac:dyDescent="0.2">
      <c r="A33" s="2" t="s">
        <v>39</v>
      </c>
      <c r="B33" s="748">
        <v>98</v>
      </c>
      <c r="C33" s="745">
        <v>8.3245098590850802E-2</v>
      </c>
      <c r="D33" s="745">
        <v>6.8065457046031994E-2</v>
      </c>
      <c r="E33" s="745">
        <v>0.85760653018951405</v>
      </c>
    </row>
    <row r="34" spans="1:5" x14ac:dyDescent="0.2">
      <c r="A34" s="2" t="s">
        <v>40</v>
      </c>
      <c r="B34" s="748">
        <v>98</v>
      </c>
      <c r="C34" s="745">
        <v>0.117259934544563</v>
      </c>
      <c r="D34" s="745">
        <v>8.3640746772289304E-2</v>
      </c>
      <c r="E34" s="745">
        <v>0.82667231559753396</v>
      </c>
    </row>
    <row r="35" spans="1:5" x14ac:dyDescent="0.2">
      <c r="A35" s="2" t="s">
        <v>41</v>
      </c>
      <c r="B35" s="748">
        <v>106</v>
      </c>
      <c r="C35" s="745">
        <v>0.14797113835811601</v>
      </c>
      <c r="D35" s="745">
        <v>0.10650965571403501</v>
      </c>
      <c r="E35" s="745">
        <v>0.74551922082901001</v>
      </c>
    </row>
    <row r="36" spans="1:5" x14ac:dyDescent="0.2">
      <c r="A36" s="2" t="s">
        <v>42</v>
      </c>
      <c r="B36" s="748">
        <v>86</v>
      </c>
      <c r="C36" s="745">
        <v>7.3727123439311995E-2</v>
      </c>
      <c r="D36" s="745">
        <v>0.122939996421337</v>
      </c>
      <c r="E36" s="745">
        <v>0.83193874359130904</v>
      </c>
    </row>
    <row r="37" spans="1:5" x14ac:dyDescent="0.2">
      <c r="A37" s="2" t="s">
        <v>43</v>
      </c>
      <c r="B37" s="748">
        <v>89</v>
      </c>
      <c r="C37" s="745">
        <v>0.13568374514579801</v>
      </c>
      <c r="D37" s="745">
        <v>4.46013398468494E-2</v>
      </c>
      <c r="E37" s="745">
        <v>0.81971490383148204</v>
      </c>
    </row>
    <row r="38" spans="1:5" x14ac:dyDescent="0.2">
      <c r="A38" s="2" t="s">
        <v>44</v>
      </c>
      <c r="B38" s="748">
        <v>106</v>
      </c>
      <c r="C38" s="745">
        <v>5.6578923016786603E-2</v>
      </c>
      <c r="D38" s="745">
        <v>3.2697934657335302E-2</v>
      </c>
      <c r="E38" s="745">
        <v>0.91072314977645896</v>
      </c>
    </row>
    <row r="39" spans="1:5" x14ac:dyDescent="0.2">
      <c r="A39" s="2" t="s">
        <v>45</v>
      </c>
      <c r="B39" s="748">
        <v>103</v>
      </c>
      <c r="C39" s="745">
        <v>4.1154321283102001E-2</v>
      </c>
      <c r="D39" s="745">
        <v>4.5805547386407901E-2</v>
      </c>
      <c r="E39" s="745">
        <v>0.91304010152816795</v>
      </c>
    </row>
    <row r="40" spans="1:5" x14ac:dyDescent="0.2">
      <c r="A40" s="2" t="s">
        <v>46</v>
      </c>
      <c r="B40" s="748">
        <v>101</v>
      </c>
      <c r="C40" s="745">
        <v>0.123852856457233</v>
      </c>
      <c r="D40" s="745">
        <v>5.8692622929811498E-2</v>
      </c>
      <c r="E40" s="745">
        <v>0.84709292650222801</v>
      </c>
    </row>
    <row r="41" spans="1:5" x14ac:dyDescent="0.2">
      <c r="A41" s="2" t="s">
        <v>47</v>
      </c>
      <c r="B41" s="748">
        <v>98</v>
      </c>
      <c r="C41" s="745">
        <v>7.8447498381137806E-2</v>
      </c>
      <c r="D41" s="745">
        <v>9.3025103211402893E-2</v>
      </c>
      <c r="E41" s="745">
        <v>0.84166395664215099</v>
      </c>
    </row>
    <row r="42" spans="1:5" x14ac:dyDescent="0.2">
      <c r="A42" s="2" t="s">
        <v>48</v>
      </c>
      <c r="B42" s="748">
        <v>100</v>
      </c>
      <c r="C42" s="745">
        <v>6.9627597928047194E-2</v>
      </c>
      <c r="D42" s="745">
        <v>4.71611432731152E-2</v>
      </c>
      <c r="E42" s="745">
        <v>0.88321125507354703</v>
      </c>
    </row>
    <row r="43" spans="1:5" x14ac:dyDescent="0.2">
      <c r="A43" s="2" t="s">
        <v>49</v>
      </c>
      <c r="B43" s="748">
        <v>92</v>
      </c>
      <c r="C43" s="745">
        <v>6.3286848366260501E-2</v>
      </c>
      <c r="D43" s="745">
        <v>6.0872018337249797E-2</v>
      </c>
      <c r="E43" s="745">
        <v>0.88403725624084495</v>
      </c>
    </row>
    <row r="44" spans="1:5" x14ac:dyDescent="0.2">
      <c r="A44" s="2" t="s">
        <v>50</v>
      </c>
      <c r="B44" s="748">
        <v>97</v>
      </c>
      <c r="C44" s="745">
        <v>2.1386550739407501E-2</v>
      </c>
      <c r="D44" s="745">
        <v>3.6093506962060901E-2</v>
      </c>
      <c r="E44" s="745">
        <v>0.94251996278762795</v>
      </c>
    </row>
    <row r="45" spans="1:5" x14ac:dyDescent="0.2">
      <c r="A45" s="2" t="s">
        <v>51</v>
      </c>
      <c r="B45" s="748">
        <v>101</v>
      </c>
      <c r="C45" s="745">
        <v>2.9624605551361999E-2</v>
      </c>
      <c r="D45" s="745">
        <v>5.6831125169992398E-2</v>
      </c>
      <c r="E45" s="745">
        <v>0.91354429721832298</v>
      </c>
    </row>
    <row r="46" spans="1:5" x14ac:dyDescent="0.2">
      <c r="A46" s="2" t="s">
        <v>52</v>
      </c>
      <c r="B46" s="748">
        <v>104</v>
      </c>
      <c r="C46" s="745">
        <v>6.1449576169252403E-2</v>
      </c>
      <c r="D46" s="745">
        <v>5.2820794284343699E-2</v>
      </c>
      <c r="E46" s="745">
        <v>0.89419019222259499</v>
      </c>
    </row>
    <row r="47" spans="1:5" x14ac:dyDescent="0.2">
      <c r="A47" s="2" t="s">
        <v>53</v>
      </c>
      <c r="B47" s="748">
        <v>102</v>
      </c>
      <c r="C47" s="745">
        <v>3.6250453442335101E-2</v>
      </c>
      <c r="D47" s="745">
        <v>9.72631201148033E-2</v>
      </c>
      <c r="E47" s="745">
        <v>0.86648643016815197</v>
      </c>
    </row>
    <row r="48" spans="1:5" x14ac:dyDescent="0.2">
      <c r="A48" s="2" t="s">
        <v>54</v>
      </c>
      <c r="B48" s="748">
        <v>90</v>
      </c>
      <c r="C48" s="745">
        <v>0.143286839127541</v>
      </c>
      <c r="D48" s="745">
        <v>0.120558343827724</v>
      </c>
      <c r="E48" s="745">
        <v>0.75460028648376498</v>
      </c>
    </row>
    <row r="49" spans="1:5" x14ac:dyDescent="0.2">
      <c r="A49" s="2" t="s">
        <v>55</v>
      </c>
      <c r="B49" s="748">
        <v>88</v>
      </c>
      <c r="C49" s="745">
        <v>9.4431355595588698E-2</v>
      </c>
      <c r="D49" s="745">
        <v>0.101555004715919</v>
      </c>
      <c r="E49" s="745">
        <v>0.81282585859298695</v>
      </c>
    </row>
    <row r="50" spans="1:5" x14ac:dyDescent="0.2">
      <c r="A50" s="2" t="s">
        <v>56</v>
      </c>
      <c r="B50" s="748">
        <v>68</v>
      </c>
      <c r="C50" s="745">
        <v>8.4504455327987699E-2</v>
      </c>
      <c r="D50" s="745">
        <v>8.1777989864349407E-2</v>
      </c>
      <c r="E50" s="745">
        <v>0.85344684123992898</v>
      </c>
    </row>
    <row r="51" spans="1:5" x14ac:dyDescent="0.2">
      <c r="A51" s="2" t="s">
        <v>57</v>
      </c>
      <c r="B51" s="748">
        <v>103</v>
      </c>
      <c r="C51" s="745">
        <v>0.121025532484055</v>
      </c>
      <c r="D51" s="745">
        <v>7.1885064244270297E-2</v>
      </c>
      <c r="E51" s="745">
        <v>0.82483255863189697</v>
      </c>
    </row>
    <row r="52" spans="1:5" x14ac:dyDescent="0.2">
      <c r="A52" s="2" t="s">
        <v>58</v>
      </c>
      <c r="B52" s="748">
        <v>77</v>
      </c>
      <c r="C52" s="745">
        <v>0.14950531721115101</v>
      </c>
      <c r="D52" s="745">
        <v>9.8094470798969297E-2</v>
      </c>
      <c r="E52" s="745">
        <v>0.78717947006225597</v>
      </c>
    </row>
    <row r="53" spans="1:5" x14ac:dyDescent="0.2">
      <c r="A53" s="2" t="s">
        <v>59</v>
      </c>
      <c r="B53" s="748">
        <v>100</v>
      </c>
      <c r="C53" s="745">
        <v>0.12070894241332999</v>
      </c>
      <c r="D53" s="745">
        <v>5.5676020681858097E-2</v>
      </c>
      <c r="E53" s="745">
        <v>0.84305793046951305</v>
      </c>
    </row>
    <row r="54" spans="1:5" x14ac:dyDescent="0.2">
      <c r="A54" s="2" t="s">
        <v>60</v>
      </c>
      <c r="B54" s="748">
        <v>94</v>
      </c>
      <c r="C54" s="745">
        <v>0.12289341539144499</v>
      </c>
      <c r="D54" s="745">
        <v>7.2263710200786604E-2</v>
      </c>
      <c r="E54" s="745">
        <v>0.81655931472778298</v>
      </c>
    </row>
    <row r="55" spans="1:5" x14ac:dyDescent="0.2">
      <c r="A55" s="2" t="s">
        <v>61</v>
      </c>
      <c r="B55" s="748">
        <v>97</v>
      </c>
      <c r="C55" s="745">
        <v>8.4410965442657498E-2</v>
      </c>
      <c r="D55" s="745">
        <v>0.125656709074974</v>
      </c>
      <c r="E55" s="745">
        <v>0.80758208036422696</v>
      </c>
    </row>
    <row r="56" spans="1:5" x14ac:dyDescent="0.2">
      <c r="A56" s="2" t="s">
        <v>62</v>
      </c>
      <c r="B56" s="748">
        <v>104</v>
      </c>
      <c r="C56" s="745">
        <v>1.77409686148167E-2</v>
      </c>
      <c r="D56" s="745">
        <v>7.9547271132469205E-2</v>
      </c>
      <c r="E56" s="745">
        <v>0.90271174907684304</v>
      </c>
    </row>
    <row r="57" spans="1:5" x14ac:dyDescent="0.2">
      <c r="A57" s="2" t="s">
        <v>63</v>
      </c>
      <c r="B57" s="748">
        <v>96</v>
      </c>
      <c r="C57" s="745">
        <v>3.51570434868336E-2</v>
      </c>
      <c r="D57" s="745">
        <v>7.7259987592697102E-2</v>
      </c>
      <c r="E57" s="745">
        <v>0.88758295774459794</v>
      </c>
    </row>
    <row r="58" spans="1:5" x14ac:dyDescent="0.2">
      <c r="A58" s="2" t="s">
        <v>64</v>
      </c>
      <c r="B58" s="748">
        <v>101</v>
      </c>
      <c r="C58" s="745">
        <v>9.5156870782375294E-2</v>
      </c>
      <c r="D58" s="745">
        <v>9.1028131544589996E-2</v>
      </c>
      <c r="E58" s="745">
        <v>0.82768797874450695</v>
      </c>
    </row>
    <row r="59" spans="1:5" x14ac:dyDescent="0.2">
      <c r="A59" s="2" t="s">
        <v>65</v>
      </c>
      <c r="B59" s="748">
        <v>89</v>
      </c>
      <c r="C59" s="745">
        <v>4.3717455118894598E-2</v>
      </c>
      <c r="D59" s="745">
        <v>4.8520069569349303E-2</v>
      </c>
      <c r="E59" s="745">
        <v>0.90776246786117598</v>
      </c>
    </row>
    <row r="60" spans="1:5" x14ac:dyDescent="0.2">
      <c r="A60" s="2" t="s">
        <v>66</v>
      </c>
      <c r="B60" s="748">
        <v>90</v>
      </c>
      <c r="C60" s="745">
        <v>9.1315731406211895E-2</v>
      </c>
      <c r="D60" s="745">
        <v>6.0583509504795102E-2</v>
      </c>
      <c r="E60" s="745">
        <v>0.84810078144073497</v>
      </c>
    </row>
    <row r="61" spans="1:5" x14ac:dyDescent="0.2">
      <c r="A61" s="2" t="s">
        <v>67</v>
      </c>
      <c r="B61" s="748">
        <v>89</v>
      </c>
      <c r="C61" s="745">
        <v>0.106678009033203</v>
      </c>
      <c r="D61" s="745">
        <v>9.80339124798775E-2</v>
      </c>
      <c r="E61" s="745">
        <v>0.80613386631011996</v>
      </c>
    </row>
    <row r="62" spans="1:5" x14ac:dyDescent="0.2">
      <c r="A62" s="2" t="s">
        <v>68</v>
      </c>
      <c r="B62" s="748">
        <v>121</v>
      </c>
      <c r="C62" s="745">
        <v>4.51097078621387E-2</v>
      </c>
      <c r="D62" s="745">
        <v>1.4275021851062801E-2</v>
      </c>
      <c r="E62" s="745">
        <v>0.94061529636383101</v>
      </c>
    </row>
    <row r="63" spans="1:5" x14ac:dyDescent="0.2">
      <c r="A63" s="2" t="s">
        <v>69</v>
      </c>
      <c r="B63" s="748">
        <v>89</v>
      </c>
      <c r="C63" s="745">
        <v>4.7296099364757503E-2</v>
      </c>
      <c r="D63" s="745">
        <v>5.8317810297012301E-2</v>
      </c>
      <c r="E63" s="745">
        <v>0.89438611268997203</v>
      </c>
    </row>
    <row r="64" spans="1:5" x14ac:dyDescent="0.2">
      <c r="A64" s="2" t="s">
        <v>70</v>
      </c>
      <c r="B64" s="748">
        <v>97</v>
      </c>
      <c r="C64" s="745">
        <v>8.0101102590560899E-2</v>
      </c>
      <c r="D64" s="745">
        <v>6.4199529588222504E-2</v>
      </c>
      <c r="E64" s="745">
        <v>0.85569936037063599</v>
      </c>
    </row>
    <row r="65" spans="1:5" x14ac:dyDescent="0.2">
      <c r="A65" s="2" t="s">
        <v>71</v>
      </c>
      <c r="B65" s="748">
        <v>83</v>
      </c>
      <c r="C65" s="745">
        <v>7.5166672468185397E-2</v>
      </c>
      <c r="D65" s="745">
        <v>0.118714183568954</v>
      </c>
      <c r="E65" s="745">
        <v>0.80611914396286</v>
      </c>
    </row>
    <row r="66" spans="1:5" x14ac:dyDescent="0.2">
      <c r="A66" s="2" t="s">
        <v>72</v>
      </c>
      <c r="B66" s="748">
        <v>95</v>
      </c>
      <c r="C66" s="745">
        <v>6.9817364215850802E-2</v>
      </c>
      <c r="D66" s="745">
        <v>3.2557208091020598E-2</v>
      </c>
      <c r="E66" s="745">
        <v>0.91332709789276101</v>
      </c>
    </row>
    <row r="67" spans="1:5" x14ac:dyDescent="0.2">
      <c r="A67" s="2" t="s">
        <v>73</v>
      </c>
      <c r="B67" s="748">
        <v>104</v>
      </c>
      <c r="C67" s="745">
        <v>5.0910931080579799E-2</v>
      </c>
      <c r="D67" s="745">
        <v>2.38536559045315E-2</v>
      </c>
      <c r="E67" s="745">
        <v>0.92523539066314697</v>
      </c>
    </row>
    <row r="68" spans="1:5" x14ac:dyDescent="0.2">
      <c r="A68" s="2" t="s">
        <v>74</v>
      </c>
      <c r="B68" s="748">
        <v>91</v>
      </c>
      <c r="C68" s="745">
        <v>5.7567935436964E-2</v>
      </c>
      <c r="D68" s="745">
        <v>7.3327988386154203E-2</v>
      </c>
      <c r="E68" s="745">
        <v>0.86910408735275302</v>
      </c>
    </row>
    <row r="69" spans="1:5" x14ac:dyDescent="0.2">
      <c r="A69" s="2" t="s">
        <v>75</v>
      </c>
      <c r="B69" s="748">
        <v>109</v>
      </c>
      <c r="C69" s="745">
        <v>5.9550207108259201E-2</v>
      </c>
      <c r="D69" s="745">
        <v>3.9556078612804399E-2</v>
      </c>
      <c r="E69" s="745">
        <v>0.90682446956634499</v>
      </c>
    </row>
    <row r="70" spans="1:5" x14ac:dyDescent="0.2">
      <c r="A70" s="2" t="s">
        <v>76</v>
      </c>
      <c r="B70" s="748">
        <v>101</v>
      </c>
      <c r="C70" s="745">
        <v>8.3235003054141998E-2</v>
      </c>
      <c r="D70" s="745">
        <v>0.11171569675207101</v>
      </c>
      <c r="E70" s="745">
        <v>0.81614106893539395</v>
      </c>
    </row>
    <row r="71" spans="1:5" x14ac:dyDescent="0.2">
      <c r="A71" s="3" t="s">
        <v>77</v>
      </c>
      <c r="B71" s="749">
        <v>78</v>
      </c>
      <c r="C71" s="746">
        <v>3.1152430921793001E-2</v>
      </c>
      <c r="D71" s="746">
        <v>8.93737003207207E-2</v>
      </c>
      <c r="E71" s="746">
        <v>0.87947386503219604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425</v>
      </c>
    </row>
    <row r="4" spans="1:5" x14ac:dyDescent="0.2">
      <c r="A4" t="s">
        <v>3</v>
      </c>
    </row>
    <row r="5" spans="1:5" ht="38.25" x14ac:dyDescent="0.2">
      <c r="A5" s="4" t="s">
        <v>4</v>
      </c>
      <c r="B5" s="4" t="s">
        <v>5</v>
      </c>
      <c r="C5" s="4" t="s">
        <v>422</v>
      </c>
      <c r="D5" s="4" t="s">
        <v>423</v>
      </c>
      <c r="E5" s="4" t="s">
        <v>424</v>
      </c>
    </row>
    <row r="6" spans="1:5" x14ac:dyDescent="0.2">
      <c r="A6" s="5" t="s">
        <v>13</v>
      </c>
      <c r="B6" s="753" t="s">
        <v>1</v>
      </c>
      <c r="C6" s="750" t="s">
        <v>1</v>
      </c>
      <c r="D6" s="750" t="s">
        <v>1</v>
      </c>
      <c r="E6" s="750" t="s">
        <v>1</v>
      </c>
    </row>
    <row r="7" spans="1:5" x14ac:dyDescent="0.2">
      <c r="A7" s="2" t="s">
        <v>13</v>
      </c>
      <c r="B7" s="754">
        <v>9302</v>
      </c>
      <c r="C7" s="751">
        <v>0.19511164724826799</v>
      </c>
      <c r="D7" s="751">
        <v>8.9059315621852903E-2</v>
      </c>
      <c r="E7" s="751">
        <v>0.74359160661697399</v>
      </c>
    </row>
    <row r="8" spans="1:5" x14ac:dyDescent="0.2">
      <c r="A8" s="5" t="s">
        <v>14</v>
      </c>
      <c r="B8" s="753" t="s">
        <v>1</v>
      </c>
      <c r="C8" s="750" t="s">
        <v>1</v>
      </c>
      <c r="D8" s="750" t="s">
        <v>1</v>
      </c>
      <c r="E8" s="750" t="s">
        <v>1</v>
      </c>
    </row>
    <row r="9" spans="1:5" x14ac:dyDescent="0.2">
      <c r="A9" s="2" t="s">
        <v>15</v>
      </c>
      <c r="B9" s="754">
        <v>103</v>
      </c>
      <c r="C9" s="751">
        <v>0.174468323588371</v>
      </c>
      <c r="D9" s="751">
        <v>0.107618890702724</v>
      </c>
      <c r="E9" s="751">
        <v>0.73909300565719604</v>
      </c>
    </row>
    <row r="10" spans="1:5" x14ac:dyDescent="0.2">
      <c r="A10" s="2" t="s">
        <v>16</v>
      </c>
      <c r="B10" s="754">
        <v>103</v>
      </c>
      <c r="C10" s="751">
        <v>0.14373762905597701</v>
      </c>
      <c r="D10" s="751">
        <v>4.6042852103710202E-2</v>
      </c>
      <c r="E10" s="751">
        <v>0.82072556018829301</v>
      </c>
    </row>
    <row r="11" spans="1:5" x14ac:dyDescent="0.2">
      <c r="A11" s="2" t="s">
        <v>17</v>
      </c>
      <c r="B11" s="754">
        <v>127</v>
      </c>
      <c r="C11" s="751">
        <v>0.16517759859561901</v>
      </c>
      <c r="D11" s="751">
        <v>9.4065360724925995E-2</v>
      </c>
      <c r="E11" s="751">
        <v>0.75930297374725297</v>
      </c>
    </row>
    <row r="12" spans="1:5" x14ac:dyDescent="0.2">
      <c r="A12" s="2" t="s">
        <v>18</v>
      </c>
      <c r="B12" s="754">
        <v>103</v>
      </c>
      <c r="C12" s="751">
        <v>0.165139049291611</v>
      </c>
      <c r="D12" s="751">
        <v>7.8874431550502805E-2</v>
      </c>
      <c r="E12" s="751">
        <v>0.79994684457778897</v>
      </c>
    </row>
    <row r="13" spans="1:5" x14ac:dyDescent="0.2">
      <c r="A13" s="2" t="s">
        <v>19</v>
      </c>
      <c r="B13" s="754">
        <v>108</v>
      </c>
      <c r="C13" s="751">
        <v>0.100376792252064</v>
      </c>
      <c r="D13" s="751">
        <v>1.5825089067220698E-2</v>
      </c>
      <c r="E13" s="751">
        <v>0.88379812240600597</v>
      </c>
    </row>
    <row r="14" spans="1:5" x14ac:dyDescent="0.2">
      <c r="A14" s="2" t="s">
        <v>20</v>
      </c>
      <c r="B14" s="754">
        <v>93</v>
      </c>
      <c r="C14" s="751">
        <v>0.127831786870956</v>
      </c>
      <c r="D14" s="751">
        <v>4.9523074179887799E-2</v>
      </c>
      <c r="E14" s="751">
        <v>0.84938722848892201</v>
      </c>
    </row>
    <row r="15" spans="1:5" x14ac:dyDescent="0.2">
      <c r="A15" s="2" t="s">
        <v>21</v>
      </c>
      <c r="B15" s="754">
        <v>93</v>
      </c>
      <c r="C15" s="751">
        <v>0.17277547717094399</v>
      </c>
      <c r="D15" s="751">
        <v>6.7168511450290694E-2</v>
      </c>
      <c r="E15" s="751">
        <v>0.77740466594696001</v>
      </c>
    </row>
    <row r="16" spans="1:5" x14ac:dyDescent="0.2">
      <c r="A16" s="2" t="s">
        <v>22</v>
      </c>
      <c r="B16" s="754">
        <v>104</v>
      </c>
      <c r="C16" s="751">
        <v>0.23798406124115001</v>
      </c>
      <c r="D16" s="751">
        <v>9.1245129704475403E-2</v>
      </c>
      <c r="E16" s="751">
        <v>0.69602942466735795</v>
      </c>
    </row>
    <row r="17" spans="1:5" x14ac:dyDescent="0.2">
      <c r="A17" s="2" t="s">
        <v>23</v>
      </c>
      <c r="B17" s="754">
        <v>77</v>
      </c>
      <c r="C17" s="751">
        <v>0.26984646916389499</v>
      </c>
      <c r="D17" s="751">
        <v>0.154235854744911</v>
      </c>
      <c r="E17" s="751">
        <v>0.61955869197845503</v>
      </c>
    </row>
    <row r="18" spans="1:5" x14ac:dyDescent="0.2">
      <c r="A18" s="2" t="s">
        <v>24</v>
      </c>
      <c r="B18" s="754">
        <v>74</v>
      </c>
      <c r="C18" s="751">
        <v>0.19591061770915999</v>
      </c>
      <c r="D18" s="751">
        <v>0.13322500884532901</v>
      </c>
      <c r="E18" s="751">
        <v>0.68943339586257901</v>
      </c>
    </row>
    <row r="19" spans="1:5" x14ac:dyDescent="0.2">
      <c r="A19" s="2" t="s">
        <v>25</v>
      </c>
      <c r="B19" s="754">
        <v>93</v>
      </c>
      <c r="C19" s="751">
        <v>0.15221077203750599</v>
      </c>
      <c r="D19" s="751">
        <v>0.170704290270805</v>
      </c>
      <c r="E19" s="751">
        <v>0.72454887628555298</v>
      </c>
    </row>
    <row r="20" spans="1:5" x14ac:dyDescent="0.2">
      <c r="A20" s="2" t="s">
        <v>26</v>
      </c>
      <c r="B20" s="754">
        <v>97</v>
      </c>
      <c r="C20" s="751">
        <v>0.276041120290756</v>
      </c>
      <c r="D20" s="751">
        <v>0.105829305946827</v>
      </c>
      <c r="E20" s="751">
        <v>0.66360956430435203</v>
      </c>
    </row>
    <row r="21" spans="1:5" x14ac:dyDescent="0.2">
      <c r="A21" s="2" t="s">
        <v>27</v>
      </c>
      <c r="B21" s="754">
        <v>78</v>
      </c>
      <c r="C21" s="751">
        <v>0.15751068294048301</v>
      </c>
      <c r="D21" s="751">
        <v>0.1181820333004</v>
      </c>
      <c r="E21" s="751">
        <v>0.75710147619247403</v>
      </c>
    </row>
    <row r="22" spans="1:5" x14ac:dyDescent="0.2">
      <c r="A22" s="2" t="s">
        <v>28</v>
      </c>
      <c r="B22" s="754">
        <v>102</v>
      </c>
      <c r="C22" s="751">
        <v>0.17680543661117601</v>
      </c>
      <c r="D22" s="751">
        <v>0.13999058306217199</v>
      </c>
      <c r="E22" s="751">
        <v>0.74278652667999301</v>
      </c>
    </row>
    <row r="23" spans="1:5" x14ac:dyDescent="0.2">
      <c r="A23" s="2" t="s">
        <v>29</v>
      </c>
      <c r="B23" s="754">
        <v>104</v>
      </c>
      <c r="C23" s="751">
        <v>0.19252046942710899</v>
      </c>
      <c r="D23" s="751">
        <v>8.3338305354118306E-2</v>
      </c>
      <c r="E23" s="751">
        <v>0.74948698282241799</v>
      </c>
    </row>
    <row r="24" spans="1:5" x14ac:dyDescent="0.2">
      <c r="A24" s="2" t="s">
        <v>30</v>
      </c>
      <c r="B24" s="754">
        <v>99</v>
      </c>
      <c r="C24" s="751">
        <v>0.12657424807548501</v>
      </c>
      <c r="D24" s="751">
        <v>5.0610814243555097E-2</v>
      </c>
      <c r="E24" s="751">
        <v>0.84470027685165405</v>
      </c>
    </row>
    <row r="25" spans="1:5" x14ac:dyDescent="0.2">
      <c r="A25" s="2" t="s">
        <v>31</v>
      </c>
      <c r="B25" s="754">
        <v>99</v>
      </c>
      <c r="C25" s="751">
        <v>0.221617296338081</v>
      </c>
      <c r="D25" s="751">
        <v>7.6884612441062899E-2</v>
      </c>
      <c r="E25" s="751">
        <v>0.72538977861404397</v>
      </c>
    </row>
    <row r="26" spans="1:5" x14ac:dyDescent="0.2">
      <c r="A26" s="2" t="s">
        <v>32</v>
      </c>
      <c r="B26" s="754">
        <v>92</v>
      </c>
      <c r="C26" s="751">
        <v>0.19761483371257799</v>
      </c>
      <c r="D26" s="751">
        <v>0.12143240123987201</v>
      </c>
      <c r="E26" s="751">
        <v>0.74156427383422896</v>
      </c>
    </row>
    <row r="27" spans="1:5" x14ac:dyDescent="0.2">
      <c r="A27" s="2" t="s">
        <v>33</v>
      </c>
      <c r="B27" s="754">
        <v>91</v>
      </c>
      <c r="C27" s="751">
        <v>0.20586426556110399</v>
      </c>
      <c r="D27" s="751">
        <v>8.0867797136306804E-2</v>
      </c>
      <c r="E27" s="751">
        <v>0.72477108240127597</v>
      </c>
    </row>
    <row r="28" spans="1:5" x14ac:dyDescent="0.2">
      <c r="A28" s="2" t="s">
        <v>34</v>
      </c>
      <c r="B28" s="754">
        <v>98</v>
      </c>
      <c r="C28" s="751">
        <v>0.17262877523899101</v>
      </c>
      <c r="D28" s="751">
        <v>0.13903564214706399</v>
      </c>
      <c r="E28" s="751">
        <v>0.72155129909515403</v>
      </c>
    </row>
    <row r="29" spans="1:5" x14ac:dyDescent="0.2">
      <c r="A29" s="2" t="s">
        <v>35</v>
      </c>
      <c r="B29" s="754">
        <v>97</v>
      </c>
      <c r="C29" s="751">
        <v>0.165238812565804</v>
      </c>
      <c r="D29" s="751">
        <v>0.14580160379409801</v>
      </c>
      <c r="E29" s="751">
        <v>0.69807654619216897</v>
      </c>
    </row>
    <row r="30" spans="1:5" x14ac:dyDescent="0.2">
      <c r="A30" s="2" t="s">
        <v>36</v>
      </c>
      <c r="B30" s="754">
        <v>88</v>
      </c>
      <c r="C30" s="751">
        <v>0.193647310137749</v>
      </c>
      <c r="D30" s="751">
        <v>4.8262931406497997E-2</v>
      </c>
      <c r="E30" s="751">
        <v>0.768193900585175</v>
      </c>
    </row>
    <row r="31" spans="1:5" x14ac:dyDescent="0.2">
      <c r="A31" s="2" t="s">
        <v>37</v>
      </c>
      <c r="B31" s="754">
        <v>81</v>
      </c>
      <c r="C31" s="751">
        <v>0.17091953754424999</v>
      </c>
      <c r="D31" s="751">
        <v>0.131849095225334</v>
      </c>
      <c r="E31" s="751">
        <v>0.73725908994674705</v>
      </c>
    </row>
    <row r="32" spans="1:5" x14ac:dyDescent="0.2">
      <c r="A32" s="2" t="s">
        <v>38</v>
      </c>
      <c r="B32" s="754">
        <v>106</v>
      </c>
      <c r="C32" s="751">
        <v>0.157156422734261</v>
      </c>
      <c r="D32" s="751">
        <v>8.1383183598518399E-2</v>
      </c>
      <c r="E32" s="751">
        <v>0.77818965911865201</v>
      </c>
    </row>
    <row r="33" spans="1:5" x14ac:dyDescent="0.2">
      <c r="A33" s="2" t="s">
        <v>39</v>
      </c>
      <c r="B33" s="754">
        <v>92</v>
      </c>
      <c r="C33" s="751">
        <v>0.19566161930561099</v>
      </c>
      <c r="D33" s="751">
        <v>0.101383909583092</v>
      </c>
      <c r="E33" s="751">
        <v>0.75585645437240601</v>
      </c>
    </row>
    <row r="34" spans="1:5" x14ac:dyDescent="0.2">
      <c r="A34" s="2" t="s">
        <v>40</v>
      </c>
      <c r="B34" s="754">
        <v>94</v>
      </c>
      <c r="C34" s="751">
        <v>0.18076236546039601</v>
      </c>
      <c r="D34" s="751">
        <v>0.12715536355972301</v>
      </c>
      <c r="E34" s="751">
        <v>0.74977356195449796</v>
      </c>
    </row>
    <row r="35" spans="1:5" x14ac:dyDescent="0.2">
      <c r="A35" s="2" t="s">
        <v>41</v>
      </c>
      <c r="B35" s="754">
        <v>106</v>
      </c>
      <c r="C35" s="751">
        <v>0.23324620723724401</v>
      </c>
      <c r="D35" s="751">
        <v>0.113655470311642</v>
      </c>
      <c r="E35" s="751">
        <v>0.69580185413360596</v>
      </c>
    </row>
    <row r="36" spans="1:5" x14ac:dyDescent="0.2">
      <c r="A36" s="2" t="s">
        <v>42</v>
      </c>
      <c r="B36" s="754">
        <v>85</v>
      </c>
      <c r="C36" s="751">
        <v>0.14096444845199599</v>
      </c>
      <c r="D36" s="751">
        <v>0.19355456531047799</v>
      </c>
      <c r="E36" s="751">
        <v>0.68745088577270497</v>
      </c>
    </row>
    <row r="37" spans="1:5" x14ac:dyDescent="0.2">
      <c r="A37" s="2" t="s">
        <v>43</v>
      </c>
      <c r="B37" s="754">
        <v>87</v>
      </c>
      <c r="C37" s="751">
        <v>0.215155854821205</v>
      </c>
      <c r="D37" s="751">
        <v>6.5165422856807695E-2</v>
      </c>
      <c r="E37" s="751">
        <v>0.72832548618316695</v>
      </c>
    </row>
    <row r="38" spans="1:5" x14ac:dyDescent="0.2">
      <c r="A38" s="2" t="s">
        <v>44</v>
      </c>
      <c r="B38" s="754">
        <v>103</v>
      </c>
      <c r="C38" s="751">
        <v>0.15789896249771099</v>
      </c>
      <c r="D38" s="751">
        <v>0.125979945063591</v>
      </c>
      <c r="E38" s="751">
        <v>0.73289972543716397</v>
      </c>
    </row>
    <row r="39" spans="1:5" x14ac:dyDescent="0.2">
      <c r="A39" s="2" t="s">
        <v>45</v>
      </c>
      <c r="B39" s="754">
        <v>101</v>
      </c>
      <c r="C39" s="751">
        <v>0.14771732687950101</v>
      </c>
      <c r="D39" s="751">
        <v>0.129904985427856</v>
      </c>
      <c r="E39" s="751">
        <v>0.75493294000625599</v>
      </c>
    </row>
    <row r="40" spans="1:5" x14ac:dyDescent="0.2">
      <c r="A40" s="2" t="s">
        <v>46</v>
      </c>
      <c r="B40" s="754">
        <v>101</v>
      </c>
      <c r="C40" s="751">
        <v>0.24089312553405801</v>
      </c>
      <c r="D40" s="751">
        <v>0.130340605974197</v>
      </c>
      <c r="E40" s="751">
        <v>0.68260413408279397</v>
      </c>
    </row>
    <row r="41" spans="1:5" x14ac:dyDescent="0.2">
      <c r="A41" s="2" t="s">
        <v>47</v>
      </c>
      <c r="B41" s="754">
        <v>98</v>
      </c>
      <c r="C41" s="751">
        <v>0.241283878684044</v>
      </c>
      <c r="D41" s="751">
        <v>9.8838426172733307E-2</v>
      </c>
      <c r="E41" s="751">
        <v>0.67999482154846203</v>
      </c>
    </row>
    <row r="42" spans="1:5" x14ac:dyDescent="0.2">
      <c r="A42" s="2" t="s">
        <v>48</v>
      </c>
      <c r="B42" s="754">
        <v>101</v>
      </c>
      <c r="C42" s="751">
        <v>0.17587709426879899</v>
      </c>
      <c r="D42" s="751">
        <v>0.15535096824169201</v>
      </c>
      <c r="E42" s="751">
        <v>0.70906329154968295</v>
      </c>
    </row>
    <row r="43" spans="1:5" x14ac:dyDescent="0.2">
      <c r="A43" s="2" t="s">
        <v>49</v>
      </c>
      <c r="B43" s="754">
        <v>91</v>
      </c>
      <c r="C43" s="751">
        <v>0.19770023226738001</v>
      </c>
      <c r="D43" s="751">
        <v>0.116913884878159</v>
      </c>
      <c r="E43" s="751">
        <v>0.74337255954742398</v>
      </c>
    </row>
    <row r="44" spans="1:5" x14ac:dyDescent="0.2">
      <c r="A44" s="2" t="s">
        <v>50</v>
      </c>
      <c r="B44" s="754">
        <v>96</v>
      </c>
      <c r="C44" s="751">
        <v>0.20165406167507199</v>
      </c>
      <c r="D44" s="751">
        <v>9.6456162631511702E-2</v>
      </c>
      <c r="E44" s="751">
        <v>0.722448289394379</v>
      </c>
    </row>
    <row r="45" spans="1:5" x14ac:dyDescent="0.2">
      <c r="A45" s="2" t="s">
        <v>51</v>
      </c>
      <c r="B45" s="754">
        <v>98</v>
      </c>
      <c r="C45" s="751">
        <v>0.178537532687187</v>
      </c>
      <c r="D45" s="751">
        <v>7.1655072271823897E-2</v>
      </c>
      <c r="E45" s="751">
        <v>0.75880372524261497</v>
      </c>
    </row>
    <row r="46" spans="1:5" x14ac:dyDescent="0.2">
      <c r="A46" s="2" t="s">
        <v>52</v>
      </c>
      <c r="B46" s="754">
        <v>98</v>
      </c>
      <c r="C46" s="751">
        <v>0.217214435338974</v>
      </c>
      <c r="D46" s="751">
        <v>0.102263621985912</v>
      </c>
      <c r="E46" s="751">
        <v>0.71450042724609397</v>
      </c>
    </row>
    <row r="47" spans="1:5" x14ac:dyDescent="0.2">
      <c r="A47" s="2" t="s">
        <v>53</v>
      </c>
      <c r="B47" s="754">
        <v>101</v>
      </c>
      <c r="C47" s="751">
        <v>0.230042308568954</v>
      </c>
      <c r="D47" s="751">
        <v>0.16938546299934401</v>
      </c>
      <c r="E47" s="751">
        <v>0.69344079494476296</v>
      </c>
    </row>
    <row r="48" spans="1:5" x14ac:dyDescent="0.2">
      <c r="A48" s="2" t="s">
        <v>54</v>
      </c>
      <c r="B48" s="754">
        <v>87</v>
      </c>
      <c r="C48" s="751">
        <v>0.21063056588172899</v>
      </c>
      <c r="D48" s="751">
        <v>0.13650403916835799</v>
      </c>
      <c r="E48" s="751">
        <v>0.652865409851074</v>
      </c>
    </row>
    <row r="49" spans="1:5" x14ac:dyDescent="0.2">
      <c r="A49" s="2" t="s">
        <v>55</v>
      </c>
      <c r="B49" s="754">
        <v>87</v>
      </c>
      <c r="C49" s="751">
        <v>0.248523250222206</v>
      </c>
      <c r="D49" s="751">
        <v>8.2331843674182906E-2</v>
      </c>
      <c r="E49" s="751">
        <v>0.69909572601318404</v>
      </c>
    </row>
    <row r="50" spans="1:5" x14ac:dyDescent="0.2">
      <c r="A50" s="2" t="s">
        <v>56</v>
      </c>
      <c r="B50" s="754">
        <v>60</v>
      </c>
      <c r="C50" s="751">
        <v>0.27304396033286998</v>
      </c>
      <c r="D50" s="751">
        <v>6.6810257732868195E-2</v>
      </c>
      <c r="E50" s="751">
        <v>0.67020797729492199</v>
      </c>
    </row>
    <row r="51" spans="1:5" x14ac:dyDescent="0.2">
      <c r="A51" s="2" t="s">
        <v>57</v>
      </c>
      <c r="B51" s="754">
        <v>102</v>
      </c>
      <c r="C51" s="751">
        <v>0.23882547020912201</v>
      </c>
      <c r="D51" s="751">
        <v>7.8356325626373305E-2</v>
      </c>
      <c r="E51" s="751">
        <v>0.70619994401931796</v>
      </c>
    </row>
    <row r="52" spans="1:5" x14ac:dyDescent="0.2">
      <c r="A52" s="2" t="s">
        <v>58</v>
      </c>
      <c r="B52" s="754">
        <v>77</v>
      </c>
      <c r="C52" s="751">
        <v>0.25325831770896901</v>
      </c>
      <c r="D52" s="751">
        <v>0.134233072400093</v>
      </c>
      <c r="E52" s="751">
        <v>0.67946541309356701</v>
      </c>
    </row>
    <row r="53" spans="1:5" x14ac:dyDescent="0.2">
      <c r="A53" s="2" t="s">
        <v>59</v>
      </c>
      <c r="B53" s="754">
        <v>99</v>
      </c>
      <c r="C53" s="751">
        <v>0.197148472070694</v>
      </c>
      <c r="D53" s="751">
        <v>5.7916145771741902E-2</v>
      </c>
      <c r="E53" s="751">
        <v>0.76065260171890303</v>
      </c>
    </row>
    <row r="54" spans="1:5" x14ac:dyDescent="0.2">
      <c r="A54" s="2" t="s">
        <v>60</v>
      </c>
      <c r="B54" s="754">
        <v>97</v>
      </c>
      <c r="C54" s="751">
        <v>0.29139900207519498</v>
      </c>
      <c r="D54" s="751">
        <v>0.11059652268886599</v>
      </c>
      <c r="E54" s="751">
        <v>0.65118831396102905</v>
      </c>
    </row>
    <row r="55" spans="1:5" x14ac:dyDescent="0.2">
      <c r="A55" s="2" t="s">
        <v>61</v>
      </c>
      <c r="B55" s="754">
        <v>91</v>
      </c>
      <c r="C55" s="751">
        <v>0.20037354528904</v>
      </c>
      <c r="D55" s="751">
        <v>0.14537286758422899</v>
      </c>
      <c r="E55" s="751">
        <v>0.68558090925216697</v>
      </c>
    </row>
    <row r="56" spans="1:5" x14ac:dyDescent="0.2">
      <c r="A56" s="2" t="s">
        <v>62</v>
      </c>
      <c r="B56" s="754">
        <v>104</v>
      </c>
      <c r="C56" s="751">
        <v>0.16495265066623699</v>
      </c>
      <c r="D56" s="751">
        <v>9.5361217856407193E-2</v>
      </c>
      <c r="E56" s="751">
        <v>0.76681631803512595</v>
      </c>
    </row>
    <row r="57" spans="1:5" x14ac:dyDescent="0.2">
      <c r="A57" s="2" t="s">
        <v>63</v>
      </c>
      <c r="B57" s="754">
        <v>97</v>
      </c>
      <c r="C57" s="751">
        <v>0.21631731092929801</v>
      </c>
      <c r="D57" s="751">
        <v>0.104882396757603</v>
      </c>
      <c r="E57" s="751">
        <v>0.71907043457031194</v>
      </c>
    </row>
    <row r="58" spans="1:5" x14ac:dyDescent="0.2">
      <c r="A58" s="2" t="s">
        <v>64</v>
      </c>
      <c r="B58" s="754">
        <v>101</v>
      </c>
      <c r="C58" s="751">
        <v>0.29091784358024603</v>
      </c>
      <c r="D58" s="751">
        <v>0.13226343691348999</v>
      </c>
      <c r="E58" s="751">
        <v>0.60813325643539395</v>
      </c>
    </row>
    <row r="59" spans="1:5" x14ac:dyDescent="0.2">
      <c r="A59" s="2" t="s">
        <v>65</v>
      </c>
      <c r="B59" s="754">
        <v>88</v>
      </c>
      <c r="C59" s="751">
        <v>0.221433475613594</v>
      </c>
      <c r="D59" s="751">
        <v>6.9855615496635395E-2</v>
      </c>
      <c r="E59" s="751">
        <v>0.74466586112976096</v>
      </c>
    </row>
    <row r="60" spans="1:5" x14ac:dyDescent="0.2">
      <c r="A60" s="2" t="s">
        <v>66</v>
      </c>
      <c r="B60" s="754">
        <v>87</v>
      </c>
      <c r="C60" s="751">
        <v>0.12205448001623199</v>
      </c>
      <c r="D60" s="751">
        <v>5.9453073889017098E-2</v>
      </c>
      <c r="E60" s="751">
        <v>0.83026224374771096</v>
      </c>
    </row>
    <row r="61" spans="1:5" x14ac:dyDescent="0.2">
      <c r="A61" s="2" t="s">
        <v>67</v>
      </c>
      <c r="B61" s="754">
        <v>87</v>
      </c>
      <c r="C61" s="751">
        <v>0.192063108086586</v>
      </c>
      <c r="D61" s="751">
        <v>0.13260601460933699</v>
      </c>
      <c r="E61" s="751">
        <v>0.71922886371612504</v>
      </c>
    </row>
    <row r="62" spans="1:5" x14ac:dyDescent="0.2">
      <c r="A62" s="2" t="s">
        <v>68</v>
      </c>
      <c r="B62" s="754">
        <v>120</v>
      </c>
      <c r="C62" s="751">
        <v>0.141419872641563</v>
      </c>
      <c r="D62" s="751">
        <v>5.2010592073202098E-2</v>
      </c>
      <c r="E62" s="751">
        <v>0.80656951665878296</v>
      </c>
    </row>
    <row r="63" spans="1:5" x14ac:dyDescent="0.2">
      <c r="A63" s="2" t="s">
        <v>69</v>
      </c>
      <c r="B63" s="754">
        <v>88</v>
      </c>
      <c r="C63" s="751">
        <v>0.18001021444797499</v>
      </c>
      <c r="D63" s="751">
        <v>0.13281780481338501</v>
      </c>
      <c r="E63" s="751">
        <v>0.71244513988494895</v>
      </c>
    </row>
    <row r="64" spans="1:5" x14ac:dyDescent="0.2">
      <c r="A64" s="2" t="s">
        <v>70</v>
      </c>
      <c r="B64" s="754">
        <v>92</v>
      </c>
      <c r="C64" s="751">
        <v>0.122921630740166</v>
      </c>
      <c r="D64" s="751">
        <v>0.14961475133895899</v>
      </c>
      <c r="E64" s="751">
        <v>0.77651941776275601</v>
      </c>
    </row>
    <row r="65" spans="1:5" x14ac:dyDescent="0.2">
      <c r="A65" s="2" t="s">
        <v>71</v>
      </c>
      <c r="B65" s="754">
        <v>83</v>
      </c>
      <c r="C65" s="751">
        <v>0.21114608645439101</v>
      </c>
      <c r="D65" s="751">
        <v>0.19115476310253099</v>
      </c>
      <c r="E65" s="751">
        <v>0.60706615447998002</v>
      </c>
    </row>
    <row r="66" spans="1:5" x14ac:dyDescent="0.2">
      <c r="A66" s="2" t="s">
        <v>72</v>
      </c>
      <c r="B66" s="754">
        <v>92</v>
      </c>
      <c r="C66" s="751">
        <v>0.14047846198082001</v>
      </c>
      <c r="D66" s="751">
        <v>0.10272680968046199</v>
      </c>
      <c r="E66" s="751">
        <v>0.805017650127411</v>
      </c>
    </row>
    <row r="67" spans="1:5" x14ac:dyDescent="0.2">
      <c r="A67" s="2" t="s">
        <v>73</v>
      </c>
      <c r="B67" s="754">
        <v>102</v>
      </c>
      <c r="C67" s="751">
        <v>0.14468207955360399</v>
      </c>
      <c r="D67" s="751">
        <v>9.18770432472229E-2</v>
      </c>
      <c r="E67" s="751">
        <v>0.77873957157134999</v>
      </c>
    </row>
    <row r="68" spans="1:5" x14ac:dyDescent="0.2">
      <c r="A68" s="2" t="s">
        <v>74</v>
      </c>
      <c r="B68" s="754">
        <v>89</v>
      </c>
      <c r="C68" s="751">
        <v>0.22898115217685699</v>
      </c>
      <c r="D68" s="751">
        <v>9.2286832630634294E-2</v>
      </c>
      <c r="E68" s="751">
        <v>0.74579864740371704</v>
      </c>
    </row>
    <row r="69" spans="1:5" x14ac:dyDescent="0.2">
      <c r="A69" s="2" t="s">
        <v>75</v>
      </c>
      <c r="B69" s="754">
        <v>105</v>
      </c>
      <c r="C69" s="751">
        <v>0.12722066044807401</v>
      </c>
      <c r="D69" s="751">
        <v>4.9894537776708603E-2</v>
      </c>
      <c r="E69" s="751">
        <v>0.82906973361969005</v>
      </c>
    </row>
    <row r="70" spans="1:5" x14ac:dyDescent="0.2">
      <c r="A70" s="2" t="s">
        <v>76</v>
      </c>
      <c r="B70" s="754">
        <v>100</v>
      </c>
      <c r="C70" s="751">
        <v>0.143145486712456</v>
      </c>
      <c r="D70" s="751">
        <v>0.14124518632888799</v>
      </c>
      <c r="E70" s="751">
        <v>0.74626958370208696</v>
      </c>
    </row>
    <row r="71" spans="1:5" x14ac:dyDescent="0.2">
      <c r="A71" s="3" t="s">
        <v>77</v>
      </c>
      <c r="B71" s="755">
        <v>79</v>
      </c>
      <c r="C71" s="752">
        <v>0.12186383455991701</v>
      </c>
      <c r="D71" s="752">
        <v>0.100376464426517</v>
      </c>
      <c r="E71" s="752">
        <v>0.79917007684707597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426</v>
      </c>
    </row>
    <row r="4" spans="1:11" x14ac:dyDescent="0.2">
      <c r="A4" t="s">
        <v>427</v>
      </c>
    </row>
    <row r="5" spans="1:11" x14ac:dyDescent="0.2">
      <c r="A5" s="4" t="s">
        <v>4</v>
      </c>
      <c r="B5" s="4" t="s">
        <v>5</v>
      </c>
      <c r="C5" s="4" t="s">
        <v>428</v>
      </c>
      <c r="D5" s="4" t="s">
        <v>403</v>
      </c>
      <c r="E5" s="4" t="s">
        <v>198</v>
      </c>
      <c r="F5" s="4" t="s">
        <v>429</v>
      </c>
      <c r="G5" s="4" t="s">
        <v>430</v>
      </c>
      <c r="H5" s="4" t="s">
        <v>431</v>
      </c>
      <c r="I5" s="4" t="s">
        <v>11</v>
      </c>
      <c r="J5" s="4" t="s">
        <v>131</v>
      </c>
      <c r="K5" s="4" t="s">
        <v>432</v>
      </c>
    </row>
    <row r="6" spans="1:11" x14ac:dyDescent="0.2">
      <c r="A6" s="5" t="s">
        <v>13</v>
      </c>
      <c r="B6" s="759" t="s">
        <v>1</v>
      </c>
      <c r="C6" s="756" t="s">
        <v>1</v>
      </c>
      <c r="D6" s="756" t="s">
        <v>1</v>
      </c>
      <c r="E6" s="756" t="s">
        <v>1</v>
      </c>
      <c r="F6" s="756" t="s">
        <v>1</v>
      </c>
      <c r="G6" s="756" t="s">
        <v>1</v>
      </c>
      <c r="H6" s="756" t="s">
        <v>1</v>
      </c>
      <c r="I6" s="762" t="s">
        <v>1</v>
      </c>
      <c r="J6" s="762" t="s">
        <v>1</v>
      </c>
      <c r="K6" s="762" t="s">
        <v>1</v>
      </c>
    </row>
    <row r="7" spans="1:11" x14ac:dyDescent="0.2">
      <c r="A7" s="2" t="s">
        <v>13</v>
      </c>
      <c r="B7" s="760">
        <v>5888</v>
      </c>
      <c r="C7" s="757">
        <v>0.343992829322815</v>
      </c>
      <c r="D7" s="757">
        <v>0.28743061423301702</v>
      </c>
      <c r="E7" s="757">
        <v>0.149421021342278</v>
      </c>
      <c r="F7" s="757">
        <v>8.0696143209934207E-2</v>
      </c>
      <c r="G7" s="757">
        <v>6.6164791584014906E-2</v>
      </c>
      <c r="H7" s="757">
        <v>7.2294592857360798E-2</v>
      </c>
      <c r="I7" s="763">
        <v>25.551601409912099</v>
      </c>
      <c r="J7" s="763">
        <v>7</v>
      </c>
      <c r="K7" s="763">
        <v>74.507675170898395</v>
      </c>
    </row>
    <row r="8" spans="1:11" x14ac:dyDescent="0.2">
      <c r="A8" s="5" t="s">
        <v>14</v>
      </c>
      <c r="B8" s="759" t="s">
        <v>1</v>
      </c>
      <c r="C8" s="756" t="s">
        <v>1</v>
      </c>
      <c r="D8" s="756" t="s">
        <v>1</v>
      </c>
      <c r="E8" s="756" t="s">
        <v>1</v>
      </c>
      <c r="F8" s="756" t="s">
        <v>1</v>
      </c>
      <c r="G8" s="756" t="s">
        <v>1</v>
      </c>
      <c r="H8" s="756" t="s">
        <v>1</v>
      </c>
      <c r="I8" s="762" t="s">
        <v>1</v>
      </c>
      <c r="J8" s="762" t="s">
        <v>1</v>
      </c>
      <c r="K8" s="762" t="s">
        <v>1</v>
      </c>
    </row>
    <row r="9" spans="1:11" x14ac:dyDescent="0.2">
      <c r="A9" s="2" t="s">
        <v>15</v>
      </c>
      <c r="B9" s="760">
        <v>76</v>
      </c>
      <c r="C9" s="757">
        <v>0.55079430341720603</v>
      </c>
      <c r="D9" s="757">
        <v>0.144575551152229</v>
      </c>
      <c r="E9" s="757">
        <v>8.0226555466651903E-2</v>
      </c>
      <c r="F9" s="757">
        <v>4.0600113570690197E-2</v>
      </c>
      <c r="G9" s="757">
        <v>6.1414025723934201E-2</v>
      </c>
      <c r="H9" s="757">
        <v>0.122389420866966</v>
      </c>
      <c r="I9" s="763">
        <v>42.937118530273402</v>
      </c>
      <c r="J9" s="763">
        <v>8</v>
      </c>
      <c r="K9" s="763">
        <v>94.231140136718807</v>
      </c>
    </row>
    <row r="10" spans="1:11" x14ac:dyDescent="0.2">
      <c r="A10" s="2" t="s">
        <v>16</v>
      </c>
      <c r="B10" s="760">
        <v>77</v>
      </c>
      <c r="C10" s="757">
        <v>0.53849154710769698</v>
      </c>
      <c r="D10" s="757">
        <v>0.16137309372425099</v>
      </c>
      <c r="E10" s="757">
        <v>5.53690418601036E-2</v>
      </c>
      <c r="F10" s="757">
        <v>2.6356069371104199E-2</v>
      </c>
      <c r="G10" s="757">
        <v>6.4240314066410106E-2</v>
      </c>
      <c r="H10" s="757">
        <v>0.15416993200779</v>
      </c>
      <c r="I10" s="763">
        <v>51.342433929443402</v>
      </c>
      <c r="J10" s="763">
        <v>6</v>
      </c>
      <c r="K10" s="763">
        <v>150.94564819335901</v>
      </c>
    </row>
    <row r="11" spans="1:11" x14ac:dyDescent="0.2">
      <c r="A11" s="2" t="s">
        <v>17</v>
      </c>
      <c r="B11" s="760">
        <v>78</v>
      </c>
      <c r="C11" s="757">
        <v>0.59499096870422397</v>
      </c>
      <c r="D11" s="757">
        <v>0.193272724747658</v>
      </c>
      <c r="E11" s="757">
        <v>9.4594694674015004E-2</v>
      </c>
      <c r="F11" s="757">
        <v>0</v>
      </c>
      <c r="G11" s="757">
        <v>4.0715232491493197E-2</v>
      </c>
      <c r="H11" s="757">
        <v>7.6426379382610293E-2</v>
      </c>
      <c r="I11" s="763">
        <v>19.162473678588899</v>
      </c>
      <c r="J11" s="763">
        <v>5</v>
      </c>
      <c r="K11" s="763">
        <v>63.831878662109403</v>
      </c>
    </row>
    <row r="12" spans="1:11" x14ac:dyDescent="0.2">
      <c r="A12" s="2" t="s">
        <v>18</v>
      </c>
      <c r="B12" s="760">
        <v>69</v>
      </c>
      <c r="C12" s="757">
        <v>0.61464244127273604</v>
      </c>
      <c r="D12" s="757">
        <v>0.191657900810242</v>
      </c>
      <c r="E12" s="757">
        <v>4.6829942613840103E-2</v>
      </c>
      <c r="F12" s="757">
        <v>3.2443620264530203E-2</v>
      </c>
      <c r="G12" s="757">
        <v>6.0520604252815198E-2</v>
      </c>
      <c r="H12" s="757">
        <v>5.3905472159385702E-2</v>
      </c>
      <c r="I12" s="763">
        <v>25.7837429046631</v>
      </c>
      <c r="J12" s="763">
        <v>3</v>
      </c>
      <c r="K12" s="763">
        <v>88.035537719726605</v>
      </c>
    </row>
    <row r="13" spans="1:11" x14ac:dyDescent="0.2">
      <c r="A13" s="2" t="s">
        <v>19</v>
      </c>
      <c r="B13" s="760">
        <v>87</v>
      </c>
      <c r="C13" s="757">
        <v>0.48281735181808499</v>
      </c>
      <c r="D13" s="757">
        <v>0.120590105652809</v>
      </c>
      <c r="E13" s="757">
        <v>9.5762088894844097E-2</v>
      </c>
      <c r="F13" s="757">
        <v>9.1205880045890794E-2</v>
      </c>
      <c r="G13" s="757">
        <v>0.109151072800159</v>
      </c>
      <c r="H13" s="757">
        <v>0.100473493337631</v>
      </c>
      <c r="I13" s="763">
        <v>31.219821929931602</v>
      </c>
      <c r="J13" s="763">
        <v>8</v>
      </c>
      <c r="K13" s="763">
        <v>69.621681213378906</v>
      </c>
    </row>
    <row r="14" spans="1:11" x14ac:dyDescent="0.2">
      <c r="A14" s="2" t="s">
        <v>20</v>
      </c>
      <c r="B14" s="760">
        <v>72</v>
      </c>
      <c r="C14" s="757">
        <v>0.57675087451934803</v>
      </c>
      <c r="D14" s="757">
        <v>0.177617773413658</v>
      </c>
      <c r="E14" s="757">
        <v>5.2323453128337902E-2</v>
      </c>
      <c r="F14" s="757">
        <v>9.2840306460857391E-3</v>
      </c>
      <c r="G14" s="757">
        <v>5.4131623357534402E-2</v>
      </c>
      <c r="H14" s="757">
        <v>0.12989225983619701</v>
      </c>
      <c r="I14" s="763">
        <v>50.892131805419901</v>
      </c>
      <c r="J14" s="763">
        <v>4</v>
      </c>
      <c r="K14" s="763">
        <v>132.93116760253901</v>
      </c>
    </row>
    <row r="15" spans="1:11" x14ac:dyDescent="0.2">
      <c r="A15" s="2" t="s">
        <v>21</v>
      </c>
      <c r="B15" s="760">
        <v>71</v>
      </c>
      <c r="C15" s="757">
        <v>0.39104309678077698</v>
      </c>
      <c r="D15" s="757">
        <v>0.28419950604438798</v>
      </c>
      <c r="E15" s="757">
        <v>0.12551654875278501</v>
      </c>
      <c r="F15" s="757">
        <v>4.3146815150976202E-2</v>
      </c>
      <c r="G15" s="757">
        <v>6.2928266823291806E-2</v>
      </c>
      <c r="H15" s="757">
        <v>9.3165770173072801E-2</v>
      </c>
      <c r="I15" s="763">
        <v>30.0591716766357</v>
      </c>
      <c r="J15" s="763">
        <v>5</v>
      </c>
      <c r="K15" s="763">
        <v>87.631805419921903</v>
      </c>
    </row>
    <row r="16" spans="1:11" x14ac:dyDescent="0.2">
      <c r="A16" s="2" t="s">
        <v>22</v>
      </c>
      <c r="B16" s="760">
        <v>67</v>
      </c>
      <c r="C16" s="757">
        <v>0.31332519650459301</v>
      </c>
      <c r="D16" s="757">
        <v>0.24480807781219499</v>
      </c>
      <c r="E16" s="757">
        <v>6.9469898939132704E-2</v>
      </c>
      <c r="F16" s="757">
        <v>0.114079631865025</v>
      </c>
      <c r="G16" s="757">
        <v>0.112817943096161</v>
      </c>
      <c r="H16" s="757">
        <v>0.14549924433231401</v>
      </c>
      <c r="I16" s="763">
        <v>37.8264770507812</v>
      </c>
      <c r="J16" s="763">
        <v>8</v>
      </c>
      <c r="K16" s="763">
        <v>89.327011108398395</v>
      </c>
    </row>
    <row r="17" spans="1:11" x14ac:dyDescent="0.2">
      <c r="A17" s="2" t="s">
        <v>23</v>
      </c>
      <c r="B17" s="760">
        <v>34</v>
      </c>
      <c r="C17" s="757">
        <v>0.44358292222022999</v>
      </c>
      <c r="D17" s="757">
        <v>0.17715710401535001</v>
      </c>
      <c r="E17" s="757">
        <v>0.12943840026855499</v>
      </c>
      <c r="F17" s="757">
        <v>6.6404186189174694E-2</v>
      </c>
      <c r="G17" s="757">
        <v>6.4093783497810405E-2</v>
      </c>
      <c r="H17" s="757">
        <v>0.11932359635829901</v>
      </c>
      <c r="I17" s="763">
        <v>26.620319366455099</v>
      </c>
      <c r="J17" s="763">
        <v>7</v>
      </c>
      <c r="K17" s="763">
        <v>50.337120056152301</v>
      </c>
    </row>
    <row r="18" spans="1:11" x14ac:dyDescent="0.2">
      <c r="A18" s="2" t="s">
        <v>24</v>
      </c>
      <c r="B18" s="760">
        <v>46</v>
      </c>
      <c r="C18" s="757">
        <v>0.141708955168724</v>
      </c>
      <c r="D18" s="757">
        <v>0.39668425917625399</v>
      </c>
      <c r="E18" s="757">
        <v>0.26423957943916299</v>
      </c>
      <c r="F18" s="757">
        <v>0.10954928398132301</v>
      </c>
      <c r="G18" s="757">
        <v>6.5903171896934495E-2</v>
      </c>
      <c r="H18" s="757">
        <v>2.1914755925536201E-2</v>
      </c>
      <c r="I18" s="763">
        <v>15.272580146789601</v>
      </c>
      <c r="J18" s="763">
        <v>8</v>
      </c>
      <c r="K18" s="763">
        <v>29.3297634124756</v>
      </c>
    </row>
    <row r="19" spans="1:11" x14ac:dyDescent="0.2">
      <c r="A19" s="2" t="s">
        <v>25</v>
      </c>
      <c r="B19" s="760">
        <v>50</v>
      </c>
      <c r="C19" s="757">
        <v>0.21390600502491</v>
      </c>
      <c r="D19" s="757">
        <v>0.33313447237014798</v>
      </c>
      <c r="E19" s="757">
        <v>0.122639402747154</v>
      </c>
      <c r="F19" s="757">
        <v>0.13726338744163499</v>
      </c>
      <c r="G19" s="757">
        <v>9.0783149003982502E-2</v>
      </c>
      <c r="H19" s="757">
        <v>0.10227356851100899</v>
      </c>
      <c r="I19" s="763">
        <v>37.642307281494098</v>
      </c>
      <c r="J19" s="763">
        <v>8</v>
      </c>
      <c r="K19" s="763">
        <v>94.304290771484403</v>
      </c>
    </row>
    <row r="20" spans="1:11" x14ac:dyDescent="0.2">
      <c r="A20" s="2" t="s">
        <v>26</v>
      </c>
      <c r="B20" s="760">
        <v>52</v>
      </c>
      <c r="C20" s="757">
        <v>0.149085283279419</v>
      </c>
      <c r="D20" s="757">
        <v>0.39865687489509599</v>
      </c>
      <c r="E20" s="757">
        <v>8.2682222127914401E-2</v>
      </c>
      <c r="F20" s="757">
        <v>0.20500446856021901</v>
      </c>
      <c r="G20" s="757">
        <v>8.4502719342708602E-2</v>
      </c>
      <c r="H20" s="757">
        <v>8.0068439245223999E-2</v>
      </c>
      <c r="I20" s="763">
        <v>20.191261291503899</v>
      </c>
      <c r="J20" s="763">
        <v>8</v>
      </c>
      <c r="K20" s="763">
        <v>34.770782470703097</v>
      </c>
    </row>
    <row r="21" spans="1:11" x14ac:dyDescent="0.2">
      <c r="A21" s="2" t="s">
        <v>27</v>
      </c>
      <c r="B21" s="760">
        <v>40</v>
      </c>
      <c r="C21" s="757">
        <v>0.261543959379196</v>
      </c>
      <c r="D21" s="757">
        <v>0.33538573980331399</v>
      </c>
      <c r="E21" s="757">
        <v>0.180136188864708</v>
      </c>
      <c r="F21" s="757">
        <v>0.14240500330924999</v>
      </c>
      <c r="G21" s="757">
        <v>3.9322581142187098E-2</v>
      </c>
      <c r="H21" s="757">
        <v>4.1206520050764098E-2</v>
      </c>
      <c r="I21" s="763">
        <v>19.948305130004901</v>
      </c>
      <c r="J21" s="763">
        <v>7</v>
      </c>
      <c r="K21" s="763">
        <v>64.447280883789105</v>
      </c>
    </row>
    <row r="22" spans="1:11" x14ac:dyDescent="0.2">
      <c r="A22" s="2" t="s">
        <v>28</v>
      </c>
      <c r="B22" s="760">
        <v>71</v>
      </c>
      <c r="C22" s="757">
        <v>0.36004260182380698</v>
      </c>
      <c r="D22" s="757">
        <v>0.18939679861068701</v>
      </c>
      <c r="E22" s="757">
        <v>0.101738631725311</v>
      </c>
      <c r="F22" s="757">
        <v>9.0294472873210893E-2</v>
      </c>
      <c r="G22" s="757">
        <v>7.7709153294563293E-2</v>
      </c>
      <c r="H22" s="757">
        <v>0.18081834912300099</v>
      </c>
      <c r="I22" s="763">
        <v>36.949417114257798</v>
      </c>
      <c r="J22" s="763">
        <v>10</v>
      </c>
      <c r="K22" s="763">
        <v>64.8948974609375</v>
      </c>
    </row>
    <row r="23" spans="1:11" x14ac:dyDescent="0.2">
      <c r="A23" s="2" t="s">
        <v>29</v>
      </c>
      <c r="B23" s="760">
        <v>76</v>
      </c>
      <c r="C23" s="757">
        <v>0.43433248996734602</v>
      </c>
      <c r="D23" s="757">
        <v>0.23934574425220501</v>
      </c>
      <c r="E23" s="757">
        <v>7.7234365046024295E-2</v>
      </c>
      <c r="F23" s="757">
        <v>4.47877608239651E-2</v>
      </c>
      <c r="G23" s="757">
        <v>6.0463473200798E-2</v>
      </c>
      <c r="H23" s="757">
        <v>0.143836170434952</v>
      </c>
      <c r="I23" s="763">
        <v>24.089780807495099</v>
      </c>
      <c r="J23" s="763">
        <v>7</v>
      </c>
      <c r="K23" s="763">
        <v>42.478240966796903</v>
      </c>
    </row>
    <row r="24" spans="1:11" x14ac:dyDescent="0.2">
      <c r="A24" s="2" t="s">
        <v>30</v>
      </c>
      <c r="B24" s="760">
        <v>74</v>
      </c>
      <c r="C24" s="757">
        <v>0.512956082820892</v>
      </c>
      <c r="D24" s="757">
        <v>0.23267261683940901</v>
      </c>
      <c r="E24" s="757">
        <v>8.2804307341575595E-2</v>
      </c>
      <c r="F24" s="757">
        <v>4.7096099704503999E-2</v>
      </c>
      <c r="G24" s="757">
        <v>8.5102677345275907E-2</v>
      </c>
      <c r="H24" s="757">
        <v>3.9368234574794797E-2</v>
      </c>
      <c r="I24" s="763">
        <v>12.6831464767456</v>
      </c>
      <c r="J24" s="763">
        <v>5</v>
      </c>
      <c r="K24" s="763">
        <v>32.874465942382798</v>
      </c>
    </row>
    <row r="25" spans="1:11" x14ac:dyDescent="0.2">
      <c r="A25" s="2" t="s">
        <v>31</v>
      </c>
      <c r="B25" s="760">
        <v>58</v>
      </c>
      <c r="C25" s="757">
        <v>0.245330020785332</v>
      </c>
      <c r="D25" s="757">
        <v>0.38014268875122098</v>
      </c>
      <c r="E25" s="757">
        <v>0.125021621584892</v>
      </c>
      <c r="F25" s="757">
        <v>9.8500445485115107E-2</v>
      </c>
      <c r="G25" s="757">
        <v>7.7611617743969005E-2</v>
      </c>
      <c r="H25" s="757">
        <v>7.3393628001213101E-2</v>
      </c>
      <c r="I25" s="763">
        <v>17.135789871215799</v>
      </c>
      <c r="J25" s="763">
        <v>9</v>
      </c>
      <c r="K25" s="763">
        <v>23.971992492675799</v>
      </c>
    </row>
    <row r="26" spans="1:11" x14ac:dyDescent="0.2">
      <c r="A26" s="2" t="s">
        <v>32</v>
      </c>
      <c r="B26" s="760">
        <v>44</v>
      </c>
      <c r="C26" s="757">
        <v>0.207769304513931</v>
      </c>
      <c r="D26" s="757">
        <v>0.35552978515625</v>
      </c>
      <c r="E26" s="757">
        <v>0.20446535944938701</v>
      </c>
      <c r="F26" s="757">
        <v>7.04961568117142E-2</v>
      </c>
      <c r="G26" s="757">
        <v>0.114264696836472</v>
      </c>
      <c r="H26" s="757">
        <v>4.7474686056375497E-2</v>
      </c>
      <c r="I26" s="763">
        <v>14.3087930679321</v>
      </c>
      <c r="J26" s="763">
        <v>9</v>
      </c>
      <c r="K26" s="763">
        <v>14.6186361312866</v>
      </c>
    </row>
    <row r="27" spans="1:11" x14ac:dyDescent="0.2">
      <c r="A27" s="2" t="s">
        <v>33</v>
      </c>
      <c r="B27" s="760">
        <v>51</v>
      </c>
      <c r="C27" s="757">
        <v>0.13041809201240501</v>
      </c>
      <c r="D27" s="757">
        <v>0.36315846443176297</v>
      </c>
      <c r="E27" s="757">
        <v>0.218987092375755</v>
      </c>
      <c r="F27" s="757">
        <v>0.15863882005214699</v>
      </c>
      <c r="G27" s="757">
        <v>7.43123069405556E-2</v>
      </c>
      <c r="H27" s="757">
        <v>5.4485220462083803E-2</v>
      </c>
      <c r="I27" s="763">
        <v>13.9314432144165</v>
      </c>
      <c r="J27" s="763">
        <v>10</v>
      </c>
      <c r="K27" s="763">
        <v>13.193890571594199</v>
      </c>
    </row>
    <row r="28" spans="1:11" x14ac:dyDescent="0.2">
      <c r="A28" s="2" t="s">
        <v>34</v>
      </c>
      <c r="B28" s="760">
        <v>66</v>
      </c>
      <c r="C28" s="757">
        <v>0.222440510988235</v>
      </c>
      <c r="D28" s="757">
        <v>0.42110303044319197</v>
      </c>
      <c r="E28" s="757">
        <v>0.177089259028435</v>
      </c>
      <c r="F28" s="757">
        <v>7.9902626574039501E-2</v>
      </c>
      <c r="G28" s="757">
        <v>3.5441607236862203E-2</v>
      </c>
      <c r="H28" s="757">
        <v>6.4022965729236603E-2</v>
      </c>
      <c r="I28" s="763">
        <v>12.955660820007299</v>
      </c>
      <c r="J28" s="763">
        <v>6</v>
      </c>
      <c r="K28" s="763">
        <v>18.261854171752901</v>
      </c>
    </row>
    <row r="29" spans="1:11" x14ac:dyDescent="0.2">
      <c r="A29" s="2" t="s">
        <v>35</v>
      </c>
      <c r="B29" s="760">
        <v>63</v>
      </c>
      <c r="C29" s="757">
        <v>0.21042788028716999</v>
      </c>
      <c r="D29" s="757">
        <v>0.27784815430641202</v>
      </c>
      <c r="E29" s="757">
        <v>0.189125791192055</v>
      </c>
      <c r="F29" s="757">
        <v>9.8981246352195698E-2</v>
      </c>
      <c r="G29" s="757">
        <v>0.14410687983036</v>
      </c>
      <c r="H29" s="757">
        <v>7.9510040581226293E-2</v>
      </c>
      <c r="I29" s="763">
        <v>33.763477325439503</v>
      </c>
      <c r="J29" s="763">
        <v>10</v>
      </c>
      <c r="K29" s="763">
        <v>104.681205749512</v>
      </c>
    </row>
    <row r="30" spans="1:11" x14ac:dyDescent="0.2">
      <c r="A30" s="2" t="s">
        <v>36</v>
      </c>
      <c r="B30" s="760">
        <v>53</v>
      </c>
      <c r="C30" s="757">
        <v>0.156948372721672</v>
      </c>
      <c r="D30" s="757">
        <v>0.38387325406074502</v>
      </c>
      <c r="E30" s="757">
        <v>0.23078685998916601</v>
      </c>
      <c r="F30" s="757">
        <v>7.6248981058597606E-2</v>
      </c>
      <c r="G30" s="757">
        <v>7.1080051362514496E-2</v>
      </c>
      <c r="H30" s="757">
        <v>8.1062495708465604E-2</v>
      </c>
      <c r="I30" s="763">
        <v>16.731092453002901</v>
      </c>
      <c r="J30" s="763">
        <v>9</v>
      </c>
      <c r="K30" s="763">
        <v>22.130321502685501</v>
      </c>
    </row>
    <row r="31" spans="1:11" x14ac:dyDescent="0.2">
      <c r="A31" s="2" t="s">
        <v>37</v>
      </c>
      <c r="B31" s="760">
        <v>54</v>
      </c>
      <c r="C31" s="757">
        <v>0.13820245862007099</v>
      </c>
      <c r="D31" s="757">
        <v>0.16561077535152399</v>
      </c>
      <c r="E31" s="757">
        <v>0.3146653175354</v>
      </c>
      <c r="F31" s="757">
        <v>0.188396140933037</v>
      </c>
      <c r="G31" s="757">
        <v>9.9778585135936695E-2</v>
      </c>
      <c r="H31" s="757">
        <v>9.3346722424030304E-2</v>
      </c>
      <c r="I31" s="763">
        <v>26.413566589355501</v>
      </c>
      <c r="J31" s="763">
        <v>12</v>
      </c>
      <c r="K31" s="763">
        <v>62.2027778625488</v>
      </c>
    </row>
    <row r="32" spans="1:11" x14ac:dyDescent="0.2">
      <c r="A32" s="2" t="s">
        <v>38</v>
      </c>
      <c r="B32" s="760">
        <v>76</v>
      </c>
      <c r="C32" s="757">
        <v>0.59665918350219704</v>
      </c>
      <c r="D32" s="757">
        <v>0.15469385683536499</v>
      </c>
      <c r="E32" s="757">
        <v>5.3823575377464301E-2</v>
      </c>
      <c r="F32" s="757">
        <v>6.8944543600082397E-2</v>
      </c>
      <c r="G32" s="757">
        <v>7.8600317239761394E-2</v>
      </c>
      <c r="H32" s="757">
        <v>4.7278501093387597E-2</v>
      </c>
      <c r="I32" s="763">
        <v>16.511886596679702</v>
      </c>
      <c r="J32" s="763">
        <v>4</v>
      </c>
      <c r="K32" s="763">
        <v>44.265537261962898</v>
      </c>
    </row>
    <row r="33" spans="1:11" x14ac:dyDescent="0.2">
      <c r="A33" s="2" t="s">
        <v>39</v>
      </c>
      <c r="B33" s="760">
        <v>63</v>
      </c>
      <c r="C33" s="757">
        <v>0.29811897873878501</v>
      </c>
      <c r="D33" s="757">
        <v>0.36759036779403698</v>
      </c>
      <c r="E33" s="757">
        <v>8.7910860776901203E-2</v>
      </c>
      <c r="F33" s="757">
        <v>8.8319219648838002E-2</v>
      </c>
      <c r="G33" s="757">
        <v>6.1991073191165903E-2</v>
      </c>
      <c r="H33" s="757">
        <v>9.6069484949111897E-2</v>
      </c>
      <c r="I33" s="763">
        <v>28.342941284179702</v>
      </c>
      <c r="J33" s="763">
        <v>7</v>
      </c>
      <c r="K33" s="763">
        <v>100.954803466797</v>
      </c>
    </row>
    <row r="34" spans="1:11" x14ac:dyDescent="0.2">
      <c r="A34" s="2" t="s">
        <v>40</v>
      </c>
      <c r="B34" s="760">
        <v>59</v>
      </c>
      <c r="C34" s="757">
        <v>0.13089115917682601</v>
      </c>
      <c r="D34" s="757">
        <v>0.42065608501434298</v>
      </c>
      <c r="E34" s="757">
        <v>0.13733063638210299</v>
      </c>
      <c r="F34" s="757">
        <v>9.5241785049438504E-2</v>
      </c>
      <c r="G34" s="757">
        <v>9.9737025797367096E-2</v>
      </c>
      <c r="H34" s="757">
        <v>0.116143301129341</v>
      </c>
      <c r="I34" s="763">
        <v>42.744068145752003</v>
      </c>
      <c r="J34" s="763">
        <v>10</v>
      </c>
      <c r="K34" s="763">
        <v>97.320091247558594</v>
      </c>
    </row>
    <row r="35" spans="1:11" x14ac:dyDescent="0.2">
      <c r="A35" s="2" t="s">
        <v>41</v>
      </c>
      <c r="B35" s="760">
        <v>57</v>
      </c>
      <c r="C35" s="757">
        <v>0.178480684757233</v>
      </c>
      <c r="D35" s="757">
        <v>0.31015270948410001</v>
      </c>
      <c r="E35" s="757">
        <v>0.249900043010712</v>
      </c>
      <c r="F35" s="757">
        <v>6.2781408429145799E-2</v>
      </c>
      <c r="G35" s="757">
        <v>6.1268903315067298E-2</v>
      </c>
      <c r="H35" s="757">
        <v>0.13741627335548401</v>
      </c>
      <c r="I35" s="763">
        <v>36.880237579345703</v>
      </c>
      <c r="J35" s="763">
        <v>10</v>
      </c>
      <c r="K35" s="763">
        <v>81.715469360351605</v>
      </c>
    </row>
    <row r="36" spans="1:11" x14ac:dyDescent="0.2">
      <c r="A36" s="2" t="s">
        <v>42</v>
      </c>
      <c r="B36" s="760">
        <v>49</v>
      </c>
      <c r="C36" s="757">
        <v>0.19328607618808699</v>
      </c>
      <c r="D36" s="757">
        <v>0.20123237371444699</v>
      </c>
      <c r="E36" s="757">
        <v>0.29821684956550598</v>
      </c>
      <c r="F36" s="757">
        <v>0.225091308355331</v>
      </c>
      <c r="G36" s="757">
        <v>5.2155204117298098E-2</v>
      </c>
      <c r="H36" s="757">
        <v>3.0018189921975101E-2</v>
      </c>
      <c r="I36" s="763">
        <v>14.0234975814819</v>
      </c>
      <c r="J36" s="763">
        <v>11</v>
      </c>
      <c r="K36" s="763">
        <v>11.0022678375244</v>
      </c>
    </row>
    <row r="37" spans="1:11" x14ac:dyDescent="0.2">
      <c r="A37" s="2" t="s">
        <v>43</v>
      </c>
      <c r="B37" s="760">
        <v>47</v>
      </c>
      <c r="C37" s="757">
        <v>0.20116806030273399</v>
      </c>
      <c r="D37" s="757">
        <v>0.31073525547981301</v>
      </c>
      <c r="E37" s="757">
        <v>0.21031370759010301</v>
      </c>
      <c r="F37" s="757">
        <v>5.1173973828554202E-2</v>
      </c>
      <c r="G37" s="757">
        <v>0.130961999297142</v>
      </c>
      <c r="H37" s="757">
        <v>9.5647014677524594E-2</v>
      </c>
      <c r="I37" s="763">
        <v>35.9294624328613</v>
      </c>
      <c r="J37" s="763">
        <v>10</v>
      </c>
      <c r="K37" s="763">
        <v>79.617828369140597</v>
      </c>
    </row>
    <row r="38" spans="1:11" x14ac:dyDescent="0.2">
      <c r="A38" s="2" t="s">
        <v>44</v>
      </c>
      <c r="B38" s="760">
        <v>82</v>
      </c>
      <c r="C38" s="757">
        <v>0.462044388055801</v>
      </c>
      <c r="D38" s="757">
        <v>0.29617202281951899</v>
      </c>
      <c r="E38" s="757">
        <v>4.1873026639223099E-2</v>
      </c>
      <c r="F38" s="757">
        <v>5.31082525849342E-2</v>
      </c>
      <c r="G38" s="757">
        <v>9.5453588292002695E-3</v>
      </c>
      <c r="H38" s="757">
        <v>0.137256950139999</v>
      </c>
      <c r="I38" s="763">
        <v>36.330379486083999</v>
      </c>
      <c r="J38" s="763">
        <v>5</v>
      </c>
      <c r="K38" s="763">
        <v>113.94775390625</v>
      </c>
    </row>
    <row r="39" spans="1:11" x14ac:dyDescent="0.2">
      <c r="A39" s="2" t="s">
        <v>45</v>
      </c>
      <c r="B39" s="760">
        <v>78</v>
      </c>
      <c r="C39" s="757">
        <v>0.437570750713348</v>
      </c>
      <c r="D39" s="757">
        <v>0.37097921967506398</v>
      </c>
      <c r="E39" s="757">
        <v>7.4498310685157804E-2</v>
      </c>
      <c r="F39" s="757">
        <v>2.82416641712189E-2</v>
      </c>
      <c r="G39" s="757">
        <v>3.86913195252419E-2</v>
      </c>
      <c r="H39" s="757">
        <v>5.0018712878227199E-2</v>
      </c>
      <c r="I39" s="763">
        <v>16.048835754394499</v>
      </c>
      <c r="J39" s="763">
        <v>5</v>
      </c>
      <c r="K39" s="763">
        <v>39.990982055664098</v>
      </c>
    </row>
    <row r="40" spans="1:11" x14ac:dyDescent="0.2">
      <c r="A40" s="2" t="s">
        <v>46</v>
      </c>
      <c r="B40" s="760">
        <v>58</v>
      </c>
      <c r="C40" s="757">
        <v>0.28914776444435097</v>
      </c>
      <c r="D40" s="757">
        <v>0.31048500537872298</v>
      </c>
      <c r="E40" s="757">
        <v>0.14868195354938499</v>
      </c>
      <c r="F40" s="757">
        <v>6.1346359550952897E-2</v>
      </c>
      <c r="G40" s="757">
        <v>0.113979458808899</v>
      </c>
      <c r="H40" s="757">
        <v>7.6359458267688807E-2</v>
      </c>
      <c r="I40" s="763">
        <v>26.788818359375</v>
      </c>
      <c r="J40" s="763">
        <v>7</v>
      </c>
      <c r="K40" s="763">
        <v>67.851020812988295</v>
      </c>
    </row>
    <row r="41" spans="1:11" x14ac:dyDescent="0.2">
      <c r="A41" s="2" t="s">
        <v>47</v>
      </c>
      <c r="B41" s="760">
        <v>58</v>
      </c>
      <c r="C41" s="757">
        <v>0.28437316417694097</v>
      </c>
      <c r="D41" s="757">
        <v>0.37079238891601601</v>
      </c>
      <c r="E41" s="757">
        <v>0.12753048539161699</v>
      </c>
      <c r="F41" s="757">
        <v>8.0458581447601304E-2</v>
      </c>
      <c r="G41" s="757">
        <v>5.6297309696674298E-2</v>
      </c>
      <c r="H41" s="757">
        <v>8.0548077821731595E-2</v>
      </c>
      <c r="I41" s="763">
        <v>15.0200080871582</v>
      </c>
      <c r="J41" s="763">
        <v>6</v>
      </c>
      <c r="K41" s="763">
        <v>22.2730388641357</v>
      </c>
    </row>
    <row r="42" spans="1:11" x14ac:dyDescent="0.2">
      <c r="A42" s="2" t="s">
        <v>48</v>
      </c>
      <c r="B42" s="760">
        <v>71</v>
      </c>
      <c r="C42" s="757">
        <v>0.160718023777008</v>
      </c>
      <c r="D42" s="757">
        <v>0.34705227613449102</v>
      </c>
      <c r="E42" s="757">
        <v>0.17454503476619701</v>
      </c>
      <c r="F42" s="757">
        <v>0.137582346796989</v>
      </c>
      <c r="G42" s="757">
        <v>5.4937500506639501E-2</v>
      </c>
      <c r="H42" s="757">
        <v>0.12516480684280401</v>
      </c>
      <c r="I42" s="763">
        <v>20.1235237121582</v>
      </c>
      <c r="J42" s="763">
        <v>10</v>
      </c>
      <c r="K42" s="763">
        <v>26.729518890380898</v>
      </c>
    </row>
    <row r="43" spans="1:11" x14ac:dyDescent="0.2">
      <c r="A43" s="2" t="s">
        <v>49</v>
      </c>
      <c r="B43" s="760">
        <v>67</v>
      </c>
      <c r="C43" s="757">
        <v>0.33413308858871499</v>
      </c>
      <c r="D43" s="757">
        <v>0.29390487074852001</v>
      </c>
      <c r="E43" s="757">
        <v>6.43652379512787E-2</v>
      </c>
      <c r="F43" s="757">
        <v>6.2901906669139904E-2</v>
      </c>
      <c r="G43" s="757">
        <v>6.92318230867386E-2</v>
      </c>
      <c r="H43" s="757">
        <v>0.17546308040618899</v>
      </c>
      <c r="I43" s="763">
        <v>41.1510009765625</v>
      </c>
      <c r="J43" s="763">
        <v>7</v>
      </c>
      <c r="K43" s="763">
        <v>91.277229309082003</v>
      </c>
    </row>
    <row r="44" spans="1:11" x14ac:dyDescent="0.2">
      <c r="A44" s="2" t="s">
        <v>50</v>
      </c>
      <c r="B44" s="760">
        <v>73</v>
      </c>
      <c r="C44" s="757">
        <v>0.476046591997147</v>
      </c>
      <c r="D44" s="757">
        <v>0.26132914423942599</v>
      </c>
      <c r="E44" s="757">
        <v>9.3372225761413602E-2</v>
      </c>
      <c r="F44" s="757">
        <v>4.9793332815170302E-2</v>
      </c>
      <c r="G44" s="757">
        <v>6.4215883612632793E-2</v>
      </c>
      <c r="H44" s="757">
        <v>5.52428215742111E-2</v>
      </c>
      <c r="I44" s="763">
        <v>23.384262084960898</v>
      </c>
      <c r="J44" s="763">
        <v>5</v>
      </c>
      <c r="K44" s="763">
        <v>66.556350708007798</v>
      </c>
    </row>
    <row r="45" spans="1:11" x14ac:dyDescent="0.2">
      <c r="A45" s="2" t="s">
        <v>51</v>
      </c>
      <c r="B45" s="760">
        <v>71</v>
      </c>
      <c r="C45" s="757">
        <v>0.238788232207298</v>
      </c>
      <c r="D45" s="757">
        <v>0.35152199864387501</v>
      </c>
      <c r="E45" s="757">
        <v>0.21176530420780201</v>
      </c>
      <c r="F45" s="757">
        <v>3.2698843628168099E-2</v>
      </c>
      <c r="G45" s="757">
        <v>8.7109006941318498E-2</v>
      </c>
      <c r="H45" s="757">
        <v>7.8116618096828502E-2</v>
      </c>
      <c r="I45" s="763">
        <v>32.2354125976562</v>
      </c>
      <c r="J45" s="763">
        <v>8</v>
      </c>
      <c r="K45" s="763">
        <v>81.876365661621094</v>
      </c>
    </row>
    <row r="46" spans="1:11" x14ac:dyDescent="0.2">
      <c r="A46" s="2" t="s">
        <v>52</v>
      </c>
      <c r="B46" s="760">
        <v>60</v>
      </c>
      <c r="C46" s="757">
        <v>9.01918634772301E-2</v>
      </c>
      <c r="D46" s="757">
        <v>0.53322196006774902</v>
      </c>
      <c r="E46" s="757">
        <v>9.8662614822387695E-2</v>
      </c>
      <c r="F46" s="757">
        <v>7.1584925055503804E-2</v>
      </c>
      <c r="G46" s="757">
        <v>6.01459629833698E-2</v>
      </c>
      <c r="H46" s="757">
        <v>0.14619268476962999</v>
      </c>
      <c r="I46" s="763">
        <v>42.741779327392599</v>
      </c>
      <c r="J46" s="763">
        <v>8</v>
      </c>
      <c r="K46" s="763">
        <v>104.925178527832</v>
      </c>
    </row>
    <row r="47" spans="1:11" x14ac:dyDescent="0.2">
      <c r="A47" s="2" t="s">
        <v>53</v>
      </c>
      <c r="B47" s="760">
        <v>61</v>
      </c>
      <c r="C47" s="757">
        <v>0.15579332411289201</v>
      </c>
      <c r="D47" s="757">
        <v>0.15008449554443401</v>
      </c>
      <c r="E47" s="757">
        <v>0.40775817632675199</v>
      </c>
      <c r="F47" s="757">
        <v>0.11718140542507199</v>
      </c>
      <c r="G47" s="757">
        <v>0.124999687075615</v>
      </c>
      <c r="H47" s="757">
        <v>4.4182922691106803E-2</v>
      </c>
      <c r="I47" s="763">
        <v>17.903425216674801</v>
      </c>
      <c r="J47" s="763">
        <v>12</v>
      </c>
      <c r="K47" s="763">
        <v>18.735944747924801</v>
      </c>
    </row>
    <row r="48" spans="1:11" x14ac:dyDescent="0.2">
      <c r="A48" s="2" t="s">
        <v>54</v>
      </c>
      <c r="B48" s="760">
        <v>53</v>
      </c>
      <c r="C48" s="757">
        <v>0.13086782395839699</v>
      </c>
      <c r="D48" s="757">
        <v>0.14066956937313099</v>
      </c>
      <c r="E48" s="757">
        <v>0.262867391109467</v>
      </c>
      <c r="F48" s="757">
        <v>0.24796661734580999</v>
      </c>
      <c r="G48" s="757">
        <v>0.120471343398094</v>
      </c>
      <c r="H48" s="757">
        <v>9.7157239913940402E-2</v>
      </c>
      <c r="I48" s="763">
        <v>29.269924163818398</v>
      </c>
      <c r="J48" s="763">
        <v>15</v>
      </c>
      <c r="K48" s="763">
        <v>55.690101623535199</v>
      </c>
    </row>
    <row r="49" spans="1:11" x14ac:dyDescent="0.2">
      <c r="A49" s="2" t="s">
        <v>55</v>
      </c>
      <c r="B49" s="760">
        <v>46</v>
      </c>
      <c r="C49" s="757">
        <v>0.14938990771770499</v>
      </c>
      <c r="D49" s="757">
        <v>0.242703586816788</v>
      </c>
      <c r="E49" s="757">
        <v>0.199101611971855</v>
      </c>
      <c r="F49" s="757">
        <v>0.15531055629253401</v>
      </c>
      <c r="G49" s="757">
        <v>0.11077257245779</v>
      </c>
      <c r="H49" s="757">
        <v>0.142721772193909</v>
      </c>
      <c r="I49" s="763">
        <v>39.218620300292997</v>
      </c>
      <c r="J49" s="763">
        <v>10</v>
      </c>
      <c r="K49" s="763">
        <v>81.891899108886705</v>
      </c>
    </row>
    <row r="50" spans="1:11" x14ac:dyDescent="0.2">
      <c r="A50" s="2" t="s">
        <v>56</v>
      </c>
      <c r="B50" s="760">
        <v>20</v>
      </c>
      <c r="C50" s="757" t="s">
        <v>1</v>
      </c>
      <c r="D50" s="757" t="s">
        <v>1</v>
      </c>
      <c r="E50" s="757" t="s">
        <v>1</v>
      </c>
      <c r="F50" s="757" t="s">
        <v>1</v>
      </c>
      <c r="G50" s="757" t="s">
        <v>1</v>
      </c>
      <c r="H50" s="757" t="s">
        <v>1</v>
      </c>
      <c r="I50" s="763" t="s">
        <v>1</v>
      </c>
      <c r="J50" s="763" t="s">
        <v>1</v>
      </c>
      <c r="K50" s="763" t="s">
        <v>1</v>
      </c>
    </row>
    <row r="51" spans="1:11" x14ac:dyDescent="0.2">
      <c r="A51" s="2" t="s">
        <v>57</v>
      </c>
      <c r="B51" s="760">
        <v>45</v>
      </c>
      <c r="C51" s="757">
        <v>0.22708228230476399</v>
      </c>
      <c r="D51" s="757">
        <v>0.194614723324776</v>
      </c>
      <c r="E51" s="757">
        <v>0.30381232500076299</v>
      </c>
      <c r="F51" s="757">
        <v>0.166550382971764</v>
      </c>
      <c r="G51" s="757">
        <v>0.107940271496773</v>
      </c>
      <c r="H51" s="757">
        <v>0</v>
      </c>
      <c r="I51" s="763">
        <v>11.9991464614868</v>
      </c>
      <c r="J51" s="763">
        <v>10</v>
      </c>
      <c r="K51" s="763">
        <v>8.4270486831665004</v>
      </c>
    </row>
    <row r="52" spans="1:11" x14ac:dyDescent="0.2">
      <c r="A52" s="2" t="s">
        <v>58</v>
      </c>
      <c r="B52" s="760">
        <v>39</v>
      </c>
      <c r="C52" s="757">
        <v>0.203895643353462</v>
      </c>
      <c r="D52" s="757">
        <v>0.18319588899612399</v>
      </c>
      <c r="E52" s="757">
        <v>0.18490195274353</v>
      </c>
      <c r="F52" s="757">
        <v>0.215192526578903</v>
      </c>
      <c r="G52" s="757">
        <v>0.13686770200729401</v>
      </c>
      <c r="H52" s="757">
        <v>7.5946278870105702E-2</v>
      </c>
      <c r="I52" s="763">
        <v>27.774337768554702</v>
      </c>
      <c r="J52" s="763">
        <v>13</v>
      </c>
      <c r="K52" s="763">
        <v>49.728248596191399</v>
      </c>
    </row>
    <row r="53" spans="1:11" x14ac:dyDescent="0.2">
      <c r="A53" s="2" t="s">
        <v>59</v>
      </c>
      <c r="B53" s="760">
        <v>45</v>
      </c>
      <c r="C53" s="757">
        <v>9.2587962746620206E-2</v>
      </c>
      <c r="D53" s="757">
        <v>0.13453079760074599</v>
      </c>
      <c r="E53" s="757">
        <v>0.27998450398445102</v>
      </c>
      <c r="F53" s="757">
        <v>0.25706002116203303</v>
      </c>
      <c r="G53" s="757">
        <v>0.18747195601463301</v>
      </c>
      <c r="H53" s="757">
        <v>4.8364780843257897E-2</v>
      </c>
      <c r="I53" s="763">
        <v>27.487472534179702</v>
      </c>
      <c r="J53" s="763">
        <v>15</v>
      </c>
      <c r="K53" s="763">
        <v>53.594413757324197</v>
      </c>
    </row>
    <row r="54" spans="1:11" x14ac:dyDescent="0.2">
      <c r="A54" s="2" t="s">
        <v>60</v>
      </c>
      <c r="B54" s="760">
        <v>39</v>
      </c>
      <c r="C54" s="757">
        <v>0.20484060049057001</v>
      </c>
      <c r="D54" s="757">
        <v>0.20848728716373399</v>
      </c>
      <c r="E54" s="757">
        <v>0.28980907797813399</v>
      </c>
      <c r="F54" s="757">
        <v>8.9981429278850597E-2</v>
      </c>
      <c r="G54" s="757">
        <v>0.148496359586716</v>
      </c>
      <c r="H54" s="757">
        <v>5.8385256677866003E-2</v>
      </c>
      <c r="I54" s="763">
        <v>36.7315063476562</v>
      </c>
      <c r="J54" s="763">
        <v>10</v>
      </c>
      <c r="K54" s="763">
        <v>98.678466796875</v>
      </c>
    </row>
    <row r="55" spans="1:11" x14ac:dyDescent="0.2">
      <c r="A55" s="2" t="s">
        <v>61</v>
      </c>
      <c r="B55" s="760">
        <v>53</v>
      </c>
      <c r="C55" s="757">
        <v>0.17174080014228801</v>
      </c>
      <c r="D55" s="757">
        <v>0.19217348098754899</v>
      </c>
      <c r="E55" s="757">
        <v>0.16840478777885401</v>
      </c>
      <c r="F55" s="757">
        <v>0.34877121448516801</v>
      </c>
      <c r="G55" s="757">
        <v>8.75119939446449E-2</v>
      </c>
      <c r="H55" s="757">
        <v>3.13977263867855E-2</v>
      </c>
      <c r="I55" s="763">
        <v>22.771827697753899</v>
      </c>
      <c r="J55" s="763">
        <v>15</v>
      </c>
      <c r="K55" s="763">
        <v>54.716171264648402</v>
      </c>
    </row>
    <row r="56" spans="1:11" x14ac:dyDescent="0.2">
      <c r="A56" s="2" t="s">
        <v>62</v>
      </c>
      <c r="B56" s="760">
        <v>84</v>
      </c>
      <c r="C56" s="757">
        <v>0.44077983498573298</v>
      </c>
      <c r="D56" s="757">
        <v>0.31479173898696899</v>
      </c>
      <c r="E56" s="757">
        <v>7.9364798963069902E-2</v>
      </c>
      <c r="F56" s="757">
        <v>1.51121122762561E-2</v>
      </c>
      <c r="G56" s="757">
        <v>6.6165797412395505E-2</v>
      </c>
      <c r="H56" s="757">
        <v>8.3785697817802401E-2</v>
      </c>
      <c r="I56" s="763">
        <v>25.474407196044901</v>
      </c>
      <c r="J56" s="763">
        <v>6</v>
      </c>
      <c r="K56" s="763">
        <v>65.514366149902301</v>
      </c>
    </row>
    <row r="57" spans="1:11" x14ac:dyDescent="0.2">
      <c r="A57" s="2" t="s">
        <v>63</v>
      </c>
      <c r="B57" s="760">
        <v>68</v>
      </c>
      <c r="C57" s="757">
        <v>0.25152894854545599</v>
      </c>
      <c r="D57" s="757">
        <v>0.36042267084121699</v>
      </c>
      <c r="E57" s="757">
        <v>0.162096157670021</v>
      </c>
      <c r="F57" s="757">
        <v>5.5396221578121199E-2</v>
      </c>
      <c r="G57" s="757">
        <v>5.2164137363433803E-2</v>
      </c>
      <c r="H57" s="757">
        <v>0.11839185655117</v>
      </c>
      <c r="I57" s="763">
        <v>25.9165954589844</v>
      </c>
      <c r="J57" s="763">
        <v>7</v>
      </c>
      <c r="K57" s="763">
        <v>62.6226997375488</v>
      </c>
    </row>
    <row r="58" spans="1:11" x14ac:dyDescent="0.2">
      <c r="A58" s="2" t="s">
        <v>64</v>
      </c>
      <c r="B58" s="760">
        <v>53</v>
      </c>
      <c r="C58" s="757">
        <v>0.18990895152091999</v>
      </c>
      <c r="D58" s="757">
        <v>0.33039513230323803</v>
      </c>
      <c r="E58" s="757">
        <v>0.17176911234855699</v>
      </c>
      <c r="F58" s="757">
        <v>0.15464128553867301</v>
      </c>
      <c r="G58" s="757">
        <v>3.9097882807254798E-2</v>
      </c>
      <c r="H58" s="757">
        <v>0.114187642931938</v>
      </c>
      <c r="I58" s="763">
        <v>36.510986328125</v>
      </c>
      <c r="J58" s="763">
        <v>10</v>
      </c>
      <c r="K58" s="763">
        <v>84.344551086425795</v>
      </c>
    </row>
    <row r="59" spans="1:11" x14ac:dyDescent="0.2">
      <c r="A59" s="2" t="s">
        <v>65</v>
      </c>
      <c r="B59" s="760">
        <v>58</v>
      </c>
      <c r="C59" s="757">
        <v>0.10571900010108901</v>
      </c>
      <c r="D59" s="757">
        <v>0.41463077068328902</v>
      </c>
      <c r="E59" s="757">
        <v>0.26235508918762201</v>
      </c>
      <c r="F59" s="757">
        <v>0.10050463676452601</v>
      </c>
      <c r="G59" s="757">
        <v>6.3177339732646901E-2</v>
      </c>
      <c r="H59" s="757">
        <v>5.3613167256116902E-2</v>
      </c>
      <c r="I59" s="763">
        <v>14.4820747375488</v>
      </c>
      <c r="J59" s="763">
        <v>9</v>
      </c>
      <c r="K59" s="763">
        <v>22.842565536498999</v>
      </c>
    </row>
    <row r="60" spans="1:11" x14ac:dyDescent="0.2">
      <c r="A60" s="2" t="s">
        <v>66</v>
      </c>
      <c r="B60" s="760">
        <v>49</v>
      </c>
      <c r="C60" s="757">
        <v>0.28765499591827398</v>
      </c>
      <c r="D60" s="757">
        <v>0.278629690408707</v>
      </c>
      <c r="E60" s="757">
        <v>0.14036406576633501</v>
      </c>
      <c r="F60" s="757">
        <v>0.106640450656414</v>
      </c>
      <c r="G60" s="757">
        <v>7.8100070357322707E-2</v>
      </c>
      <c r="H60" s="757">
        <v>0.108610734343529</v>
      </c>
      <c r="I60" s="763">
        <v>18.1028728485107</v>
      </c>
      <c r="J60" s="763">
        <v>10</v>
      </c>
      <c r="K60" s="763">
        <v>22.77077293396</v>
      </c>
    </row>
    <row r="61" spans="1:11" x14ac:dyDescent="0.2">
      <c r="A61" s="2" t="s">
        <v>67</v>
      </c>
      <c r="B61" s="760">
        <v>54</v>
      </c>
      <c r="C61" s="757">
        <v>0.22708657383918801</v>
      </c>
      <c r="D61" s="757">
        <v>8.6049020290374797E-2</v>
      </c>
      <c r="E61" s="757">
        <v>0.40341305732727101</v>
      </c>
      <c r="F61" s="757">
        <v>0.17814615368843101</v>
      </c>
      <c r="G61" s="757">
        <v>7.2762914001941695E-2</v>
      </c>
      <c r="H61" s="757">
        <v>3.2542295753955799E-2</v>
      </c>
      <c r="I61" s="763">
        <v>24.312702178955099</v>
      </c>
      <c r="J61" s="763">
        <v>12</v>
      </c>
      <c r="K61" s="763">
        <v>66.256103515625</v>
      </c>
    </row>
    <row r="62" spans="1:11" x14ac:dyDescent="0.2">
      <c r="A62" s="2" t="s">
        <v>68</v>
      </c>
      <c r="B62" s="760">
        <v>82</v>
      </c>
      <c r="C62" s="757">
        <v>0.25139796733856201</v>
      </c>
      <c r="D62" s="757">
        <v>0.41110858321189903</v>
      </c>
      <c r="E62" s="757">
        <v>0.14595270156860399</v>
      </c>
      <c r="F62" s="757">
        <v>5.4762359708547599E-2</v>
      </c>
      <c r="G62" s="757">
        <v>7.3785431683063493E-2</v>
      </c>
      <c r="H62" s="757">
        <v>6.2992945313453702E-2</v>
      </c>
      <c r="I62" s="763">
        <v>26.476465225219702</v>
      </c>
      <c r="J62" s="763">
        <v>7</v>
      </c>
      <c r="K62" s="763">
        <v>74.404609680175795</v>
      </c>
    </row>
    <row r="63" spans="1:11" x14ac:dyDescent="0.2">
      <c r="A63" s="2" t="s">
        <v>69</v>
      </c>
      <c r="B63" s="760">
        <v>52</v>
      </c>
      <c r="C63" s="757">
        <v>0.204788327217102</v>
      </c>
      <c r="D63" s="757">
        <v>0.35715705156326299</v>
      </c>
      <c r="E63" s="757">
        <v>0.25613304972648598</v>
      </c>
      <c r="F63" s="757">
        <v>0.120683051645756</v>
      </c>
      <c r="G63" s="757">
        <v>6.1238501220941502E-2</v>
      </c>
      <c r="H63" s="757">
        <v>0</v>
      </c>
      <c r="I63" s="763">
        <v>10.6487493515015</v>
      </c>
      <c r="J63" s="763">
        <v>9</v>
      </c>
      <c r="K63" s="763">
        <v>7.3103289604187003</v>
      </c>
    </row>
    <row r="64" spans="1:11" x14ac:dyDescent="0.2">
      <c r="A64" s="2" t="s">
        <v>70</v>
      </c>
      <c r="B64" s="760">
        <v>52</v>
      </c>
      <c r="C64" s="757">
        <v>7.9897709190845503E-2</v>
      </c>
      <c r="D64" s="757">
        <v>0.28135174512863198</v>
      </c>
      <c r="E64" s="757">
        <v>0.38965243101120001</v>
      </c>
      <c r="F64" s="757">
        <v>0.13529232144355799</v>
      </c>
      <c r="G64" s="757">
        <v>3.1976200640201603E-2</v>
      </c>
      <c r="H64" s="757">
        <v>8.1829585134983104E-2</v>
      </c>
      <c r="I64" s="763">
        <v>28.6393718719482</v>
      </c>
      <c r="J64" s="763">
        <v>10</v>
      </c>
      <c r="K64" s="763">
        <v>68.174446105957003</v>
      </c>
    </row>
    <row r="65" spans="1:11" x14ac:dyDescent="0.2">
      <c r="A65" s="2" t="s">
        <v>71</v>
      </c>
      <c r="B65" s="760">
        <v>47</v>
      </c>
      <c r="C65" s="757">
        <v>0.132602915167809</v>
      </c>
      <c r="D65" s="757">
        <v>0.241067424416542</v>
      </c>
      <c r="E65" s="757">
        <v>0.26383811235427901</v>
      </c>
      <c r="F65" s="757">
        <v>0.193799078464508</v>
      </c>
      <c r="G65" s="757">
        <v>7.3300644755363506E-2</v>
      </c>
      <c r="H65" s="757">
        <v>9.5391832292079898E-2</v>
      </c>
      <c r="I65" s="763">
        <v>32.872524261474602</v>
      </c>
      <c r="J65" s="763">
        <v>11</v>
      </c>
      <c r="K65" s="763">
        <v>69.854797363281193</v>
      </c>
    </row>
    <row r="66" spans="1:11" x14ac:dyDescent="0.2">
      <c r="A66" s="2" t="s">
        <v>72</v>
      </c>
      <c r="B66" s="760">
        <v>73</v>
      </c>
      <c r="C66" s="757">
        <v>0.28731021285057101</v>
      </c>
      <c r="D66" s="757">
        <v>0.29844504594802901</v>
      </c>
      <c r="E66" s="757">
        <v>0.12837320566177399</v>
      </c>
      <c r="F66" s="757">
        <v>2.3607026785612099E-2</v>
      </c>
      <c r="G66" s="757">
        <v>0.126860082149506</v>
      </c>
      <c r="H66" s="757">
        <v>0.13540443778038</v>
      </c>
      <c r="I66" s="763">
        <v>30.884519577026399</v>
      </c>
      <c r="J66" s="763">
        <v>8</v>
      </c>
      <c r="K66" s="763">
        <v>71.552040100097699</v>
      </c>
    </row>
    <row r="67" spans="1:11" x14ac:dyDescent="0.2">
      <c r="A67" s="2" t="s">
        <v>73</v>
      </c>
      <c r="B67" s="760">
        <v>75</v>
      </c>
      <c r="C67" s="757">
        <v>0.37719637155532798</v>
      </c>
      <c r="D67" s="757">
        <v>0.29123526811599698</v>
      </c>
      <c r="E67" s="757">
        <v>0.100690193474293</v>
      </c>
      <c r="F67" s="757">
        <v>6.48679509758949E-2</v>
      </c>
      <c r="G67" s="757">
        <v>6.0957331210374797E-2</v>
      </c>
      <c r="H67" s="757">
        <v>0.105052880942822</v>
      </c>
      <c r="I67" s="763">
        <v>24.985599517822301</v>
      </c>
      <c r="J67" s="763">
        <v>6</v>
      </c>
      <c r="K67" s="763">
        <v>56.658298492431598</v>
      </c>
    </row>
    <row r="68" spans="1:11" x14ac:dyDescent="0.2">
      <c r="A68" s="2" t="s">
        <v>74</v>
      </c>
      <c r="B68" s="760">
        <v>62</v>
      </c>
      <c r="C68" s="757">
        <v>0.27790787816047702</v>
      </c>
      <c r="D68" s="757">
        <v>0.28270119428634599</v>
      </c>
      <c r="E68" s="757">
        <v>0.28769725561142001</v>
      </c>
      <c r="F68" s="757">
        <v>8.4202364087104797E-2</v>
      </c>
      <c r="G68" s="757">
        <v>2.3872181773185699E-2</v>
      </c>
      <c r="H68" s="757">
        <v>4.3619133532047299E-2</v>
      </c>
      <c r="I68" s="763">
        <v>17.645263671875</v>
      </c>
      <c r="J68" s="763">
        <v>8</v>
      </c>
      <c r="K68" s="763">
        <v>43.597263336181598</v>
      </c>
    </row>
    <row r="69" spans="1:11" x14ac:dyDescent="0.2">
      <c r="A69" s="2" t="s">
        <v>75</v>
      </c>
      <c r="B69" s="760">
        <v>81</v>
      </c>
      <c r="C69" s="757">
        <v>0.46399453282356301</v>
      </c>
      <c r="D69" s="757">
        <v>0.27111479640007002</v>
      </c>
      <c r="E69" s="757">
        <v>0.15182672441005701</v>
      </c>
      <c r="F69" s="757">
        <v>4.3847344815731E-2</v>
      </c>
      <c r="G69" s="757">
        <v>4.0628034621477099E-2</v>
      </c>
      <c r="H69" s="757">
        <v>2.8588579967617999E-2</v>
      </c>
      <c r="I69" s="763">
        <v>11.6884098052979</v>
      </c>
      <c r="J69" s="763">
        <v>5</v>
      </c>
      <c r="K69" s="763">
        <v>22.9077854156494</v>
      </c>
    </row>
    <row r="70" spans="1:11" x14ac:dyDescent="0.2">
      <c r="A70" s="2" t="s">
        <v>76</v>
      </c>
      <c r="B70" s="760">
        <v>71</v>
      </c>
      <c r="C70" s="757">
        <v>0.148937568068504</v>
      </c>
      <c r="D70" s="757">
        <v>0.15187308192253099</v>
      </c>
      <c r="E70" s="757">
        <v>0.35701987147331199</v>
      </c>
      <c r="F70" s="757">
        <v>0.25622868537902799</v>
      </c>
      <c r="G70" s="757">
        <v>1.37031329795718E-2</v>
      </c>
      <c r="H70" s="757">
        <v>7.2237648069858607E-2</v>
      </c>
      <c r="I70" s="763">
        <v>30.533363342285199</v>
      </c>
      <c r="J70" s="763">
        <v>12</v>
      </c>
      <c r="K70" s="763">
        <v>81.660324096679702</v>
      </c>
    </row>
    <row r="71" spans="1:11" x14ac:dyDescent="0.2">
      <c r="A71" s="3" t="s">
        <v>77</v>
      </c>
      <c r="B71" s="761">
        <v>52</v>
      </c>
      <c r="C71" s="758">
        <v>0.26190713047981301</v>
      </c>
      <c r="D71" s="758">
        <v>0.245029017329216</v>
      </c>
      <c r="E71" s="758">
        <v>0.13875003159046201</v>
      </c>
      <c r="F71" s="758">
        <v>0.18383064866066001</v>
      </c>
      <c r="G71" s="758">
        <v>8.5927672684192699E-2</v>
      </c>
      <c r="H71" s="758">
        <v>8.4555506706237807E-2</v>
      </c>
      <c r="I71" s="764">
        <v>39.374526977539098</v>
      </c>
      <c r="J71" s="764">
        <v>10</v>
      </c>
      <c r="K71" s="764">
        <v>119.640434265137</v>
      </c>
    </row>
    <row r="73" spans="1:11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L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433</v>
      </c>
    </row>
    <row r="4" spans="1:12" x14ac:dyDescent="0.2">
      <c r="A4" t="s">
        <v>434</v>
      </c>
    </row>
    <row r="5" spans="1:12" ht="25.5" x14ac:dyDescent="0.2">
      <c r="A5" s="4" t="s">
        <v>4</v>
      </c>
      <c r="B5" s="4" t="s">
        <v>5</v>
      </c>
      <c r="C5" s="4" t="s">
        <v>435</v>
      </c>
      <c r="D5" s="4" t="s">
        <v>436</v>
      </c>
      <c r="E5" s="4" t="s">
        <v>437</v>
      </c>
      <c r="F5" s="4" t="s">
        <v>438</v>
      </c>
      <c r="G5" s="4" t="s">
        <v>439</v>
      </c>
      <c r="H5" s="4" t="s">
        <v>440</v>
      </c>
      <c r="I5" s="4" t="s">
        <v>441</v>
      </c>
      <c r="J5" s="4" t="s">
        <v>442</v>
      </c>
      <c r="K5" s="4" t="s">
        <v>11</v>
      </c>
      <c r="L5" s="4" t="s">
        <v>131</v>
      </c>
    </row>
    <row r="6" spans="1:12" x14ac:dyDescent="0.2">
      <c r="A6" s="5" t="s">
        <v>13</v>
      </c>
      <c r="B6" s="768" t="s">
        <v>1</v>
      </c>
      <c r="C6" s="765" t="s">
        <v>1</v>
      </c>
      <c r="D6" s="765" t="s">
        <v>1</v>
      </c>
      <c r="E6" s="765" t="s">
        <v>1</v>
      </c>
      <c r="F6" s="765" t="s">
        <v>1</v>
      </c>
      <c r="G6" s="765" t="s">
        <v>1</v>
      </c>
      <c r="H6" s="765" t="s">
        <v>1</v>
      </c>
      <c r="I6" s="765" t="s">
        <v>1</v>
      </c>
      <c r="J6" s="765" t="s">
        <v>1</v>
      </c>
      <c r="K6" s="771" t="s">
        <v>1</v>
      </c>
      <c r="L6" s="771" t="s">
        <v>1</v>
      </c>
    </row>
    <row r="7" spans="1:12" x14ac:dyDescent="0.2">
      <c r="A7" s="2" t="s">
        <v>13</v>
      </c>
      <c r="B7" s="769">
        <v>5801</v>
      </c>
      <c r="C7" s="766">
        <v>9.9269829690456404E-2</v>
      </c>
      <c r="D7" s="766">
        <v>1.4237130060792001E-2</v>
      </c>
      <c r="E7" s="766">
        <v>2.1578108891844701E-2</v>
      </c>
      <c r="F7" s="766">
        <v>7.2922363877296406E-2</v>
      </c>
      <c r="G7" s="766">
        <v>0.121083617210388</v>
      </c>
      <c r="H7" s="766">
        <v>0.277916610240936</v>
      </c>
      <c r="I7" s="766">
        <v>0.36675158143043501</v>
      </c>
      <c r="J7" s="766">
        <v>2.62407381087542E-2</v>
      </c>
      <c r="K7" s="772">
        <v>35.360363006591797</v>
      </c>
      <c r="L7" s="772">
        <v>39</v>
      </c>
    </row>
    <row r="8" spans="1:12" x14ac:dyDescent="0.2">
      <c r="A8" s="5" t="s">
        <v>14</v>
      </c>
      <c r="B8" s="768" t="s">
        <v>1</v>
      </c>
      <c r="C8" s="765" t="s">
        <v>1</v>
      </c>
      <c r="D8" s="765" t="s">
        <v>1</v>
      </c>
      <c r="E8" s="765" t="s">
        <v>1</v>
      </c>
      <c r="F8" s="765" t="s">
        <v>1</v>
      </c>
      <c r="G8" s="765" t="s">
        <v>1</v>
      </c>
      <c r="H8" s="765" t="s">
        <v>1</v>
      </c>
      <c r="I8" s="765" t="s">
        <v>1</v>
      </c>
      <c r="J8" s="765" t="s">
        <v>1</v>
      </c>
      <c r="K8" s="771" t="s">
        <v>1</v>
      </c>
      <c r="L8" s="771" t="s">
        <v>1</v>
      </c>
    </row>
    <row r="9" spans="1:12" x14ac:dyDescent="0.2">
      <c r="A9" s="2" t="s">
        <v>15</v>
      </c>
      <c r="B9" s="769">
        <v>76</v>
      </c>
      <c r="C9" s="766">
        <v>0.143042847514153</v>
      </c>
      <c r="D9" s="766">
        <v>0</v>
      </c>
      <c r="E9" s="766">
        <v>0</v>
      </c>
      <c r="F9" s="766">
        <v>0.110270023345947</v>
      </c>
      <c r="G9" s="766">
        <v>0.13703803718090099</v>
      </c>
      <c r="H9" s="766">
        <v>0.17247395217418701</v>
      </c>
      <c r="I9" s="766">
        <v>0.34526881575584401</v>
      </c>
      <c r="J9" s="766">
        <v>9.1906309127807603E-2</v>
      </c>
      <c r="K9" s="772">
        <v>36.523273468017599</v>
      </c>
      <c r="L9" s="772">
        <v>40</v>
      </c>
    </row>
    <row r="10" spans="1:12" x14ac:dyDescent="0.2">
      <c r="A10" s="2" t="s">
        <v>16</v>
      </c>
      <c r="B10" s="769">
        <v>80</v>
      </c>
      <c r="C10" s="766">
        <v>0.166390150785446</v>
      </c>
      <c r="D10" s="766">
        <v>1.55357467010617E-2</v>
      </c>
      <c r="E10" s="766">
        <v>4.07966561615467E-2</v>
      </c>
      <c r="F10" s="766">
        <v>0.107032857835293</v>
      </c>
      <c r="G10" s="766">
        <v>8.4864951670169803E-2</v>
      </c>
      <c r="H10" s="766">
        <v>0.15588837862014801</v>
      </c>
      <c r="I10" s="766">
        <v>0.42949125170707703</v>
      </c>
      <c r="J10" s="766">
        <v>0</v>
      </c>
      <c r="K10" s="772">
        <v>34.553337097167997</v>
      </c>
      <c r="L10" s="772">
        <v>40</v>
      </c>
    </row>
    <row r="11" spans="1:12" x14ac:dyDescent="0.2">
      <c r="A11" s="2" t="s">
        <v>17</v>
      </c>
      <c r="B11" s="769">
        <v>78</v>
      </c>
      <c r="C11" s="766">
        <v>9.7099035978317302E-2</v>
      </c>
      <c r="D11" s="766">
        <v>1.5909049659967402E-2</v>
      </c>
      <c r="E11" s="766">
        <v>4.4011700898408897E-2</v>
      </c>
      <c r="F11" s="766">
        <v>6.3117146492004395E-2</v>
      </c>
      <c r="G11" s="766">
        <v>8.8464371860027299E-2</v>
      </c>
      <c r="H11" s="766">
        <v>0.340615034103394</v>
      </c>
      <c r="I11" s="766">
        <v>0.342566817998886</v>
      </c>
      <c r="J11" s="766">
        <v>8.21685791015625E-3</v>
      </c>
      <c r="K11" s="772">
        <v>35.413742065429702</v>
      </c>
      <c r="L11" s="772">
        <v>39</v>
      </c>
    </row>
    <row r="12" spans="1:12" x14ac:dyDescent="0.2">
      <c r="A12" s="2" t="s">
        <v>18</v>
      </c>
      <c r="B12" s="769">
        <v>68</v>
      </c>
      <c r="C12" s="766">
        <v>0.114976614713669</v>
      </c>
      <c r="D12" s="766">
        <v>0</v>
      </c>
      <c r="E12" s="766">
        <v>3.8969922810792902E-2</v>
      </c>
      <c r="F12" s="766">
        <v>8.0567210912704496E-2</v>
      </c>
      <c r="G12" s="766">
        <v>5.8719497174024603E-2</v>
      </c>
      <c r="H12" s="766">
        <v>0.2497488707304</v>
      </c>
      <c r="I12" s="766">
        <v>0.39167958498001099</v>
      </c>
      <c r="J12" s="766">
        <v>6.5338298678398105E-2</v>
      </c>
      <c r="K12" s="772">
        <v>36.584381103515597</v>
      </c>
      <c r="L12" s="772">
        <v>40</v>
      </c>
    </row>
    <row r="13" spans="1:12" x14ac:dyDescent="0.2">
      <c r="A13" s="2" t="s">
        <v>19</v>
      </c>
      <c r="B13" s="769">
        <v>86</v>
      </c>
      <c r="C13" s="766">
        <v>9.58683416247368E-2</v>
      </c>
      <c r="D13" s="766">
        <v>0</v>
      </c>
      <c r="E13" s="766">
        <v>2.54549626260996E-2</v>
      </c>
      <c r="F13" s="766">
        <v>8.2488283514976501E-2</v>
      </c>
      <c r="G13" s="766">
        <v>7.1477785706520094E-2</v>
      </c>
      <c r="H13" s="766">
        <v>0.21553842723369601</v>
      </c>
      <c r="I13" s="766">
        <v>0.49602371454238903</v>
      </c>
      <c r="J13" s="766">
        <v>1.31484670564532E-2</v>
      </c>
      <c r="K13" s="772">
        <v>36.316902160644503</v>
      </c>
      <c r="L13" s="772">
        <v>40</v>
      </c>
    </row>
    <row r="14" spans="1:12" x14ac:dyDescent="0.2">
      <c r="A14" s="2" t="s">
        <v>20</v>
      </c>
      <c r="B14" s="769">
        <v>71</v>
      </c>
      <c r="C14" s="766">
        <v>0.17100569605827301</v>
      </c>
      <c r="D14" s="766">
        <v>0</v>
      </c>
      <c r="E14" s="766">
        <v>2.5537647306919101E-2</v>
      </c>
      <c r="F14" s="766">
        <v>3.7156436592340497E-2</v>
      </c>
      <c r="G14" s="766">
        <v>0.18818587064743</v>
      </c>
      <c r="H14" s="766">
        <v>0.17420585453510301</v>
      </c>
      <c r="I14" s="766">
        <v>0.351568102836609</v>
      </c>
      <c r="J14" s="766">
        <v>5.2340399473905598E-2</v>
      </c>
      <c r="K14" s="772">
        <v>35.539737701416001</v>
      </c>
      <c r="L14" s="772">
        <v>39</v>
      </c>
    </row>
    <row r="15" spans="1:12" x14ac:dyDescent="0.2">
      <c r="A15" s="2" t="s">
        <v>21</v>
      </c>
      <c r="B15" s="769">
        <v>68</v>
      </c>
      <c r="C15" s="766">
        <v>0.11945404112339</v>
      </c>
      <c r="D15" s="766">
        <v>2.2400088608264899E-2</v>
      </c>
      <c r="E15" s="766">
        <v>0</v>
      </c>
      <c r="F15" s="766">
        <v>6.7571528255939498E-2</v>
      </c>
      <c r="G15" s="766">
        <v>0.118309408426285</v>
      </c>
      <c r="H15" s="766">
        <v>0.151636883616447</v>
      </c>
      <c r="I15" s="766">
        <v>0.48782154917717002</v>
      </c>
      <c r="J15" s="766">
        <v>3.2806511968374301E-2</v>
      </c>
      <c r="K15" s="772">
        <v>35.451629638671903</v>
      </c>
      <c r="L15" s="772">
        <v>40</v>
      </c>
    </row>
    <row r="16" spans="1:12" x14ac:dyDescent="0.2">
      <c r="A16" s="2" t="s">
        <v>22</v>
      </c>
      <c r="B16" s="769">
        <v>66</v>
      </c>
      <c r="C16" s="766">
        <v>7.2976358234882396E-2</v>
      </c>
      <c r="D16" s="766">
        <v>0</v>
      </c>
      <c r="E16" s="766">
        <v>4.2702622711658499E-2</v>
      </c>
      <c r="F16" s="766">
        <v>3.1626615673303597E-2</v>
      </c>
      <c r="G16" s="766">
        <v>0.14222955703735399</v>
      </c>
      <c r="H16" s="766">
        <v>0.29109403491020203</v>
      </c>
      <c r="I16" s="766">
        <v>0.37136435508728</v>
      </c>
      <c r="J16" s="766">
        <v>4.8006433993577999E-2</v>
      </c>
      <c r="K16" s="772">
        <v>36.359058380127003</v>
      </c>
      <c r="L16" s="772">
        <v>39</v>
      </c>
    </row>
    <row r="17" spans="1:12" x14ac:dyDescent="0.2">
      <c r="A17" s="2" t="s">
        <v>23</v>
      </c>
      <c r="B17" s="769">
        <v>30</v>
      </c>
      <c r="C17" s="766">
        <v>2.9212474822997998E-2</v>
      </c>
      <c r="D17" s="766">
        <v>2.5212714448571202E-2</v>
      </c>
      <c r="E17" s="766">
        <v>2.5212714448571202E-2</v>
      </c>
      <c r="F17" s="766">
        <v>5.8424949645996101E-2</v>
      </c>
      <c r="G17" s="766">
        <v>0.101887226104736</v>
      </c>
      <c r="H17" s="766">
        <v>0.22497457265853901</v>
      </c>
      <c r="I17" s="766">
        <v>0.53507536649704002</v>
      </c>
      <c r="J17" s="766">
        <v>0</v>
      </c>
      <c r="K17" s="772" t="s">
        <v>1</v>
      </c>
      <c r="L17" s="772" t="s">
        <v>1</v>
      </c>
    </row>
    <row r="18" spans="1:12" x14ac:dyDescent="0.2">
      <c r="A18" s="2" t="s">
        <v>24</v>
      </c>
      <c r="B18" s="769">
        <v>46</v>
      </c>
      <c r="C18" s="766">
        <v>0</v>
      </c>
      <c r="D18" s="766">
        <v>0</v>
      </c>
      <c r="E18" s="766">
        <v>1.31175694987178E-2</v>
      </c>
      <c r="F18" s="766">
        <v>2.0807748660445199E-2</v>
      </c>
      <c r="G18" s="766">
        <v>6.3235796988010406E-2</v>
      </c>
      <c r="H18" s="766">
        <v>0.455041974782944</v>
      </c>
      <c r="I18" s="766">
        <v>0.43467932939529402</v>
      </c>
      <c r="J18" s="766">
        <v>1.31175694987178E-2</v>
      </c>
      <c r="K18" s="772">
        <v>37.402763366699197</v>
      </c>
      <c r="L18" s="772">
        <v>39</v>
      </c>
    </row>
    <row r="19" spans="1:12" x14ac:dyDescent="0.2">
      <c r="A19" s="2" t="s">
        <v>25</v>
      </c>
      <c r="B19" s="769">
        <v>50</v>
      </c>
      <c r="C19" s="766">
        <v>9.7727715969085693E-2</v>
      </c>
      <c r="D19" s="766">
        <v>0</v>
      </c>
      <c r="E19" s="766">
        <v>0</v>
      </c>
      <c r="F19" s="766">
        <v>6.30946084856987E-2</v>
      </c>
      <c r="G19" s="766">
        <v>0.13828249275684401</v>
      </c>
      <c r="H19" s="766">
        <v>0.26713931560516402</v>
      </c>
      <c r="I19" s="766">
        <v>0.39942544698715199</v>
      </c>
      <c r="J19" s="766">
        <v>3.43304388225079E-2</v>
      </c>
      <c r="K19" s="772">
        <v>36.619167327880902</v>
      </c>
      <c r="L19" s="772">
        <v>39</v>
      </c>
    </row>
    <row r="20" spans="1:12" x14ac:dyDescent="0.2">
      <c r="A20" s="2" t="s">
        <v>26</v>
      </c>
      <c r="B20" s="769">
        <v>52</v>
      </c>
      <c r="C20" s="766">
        <v>7.0463053882121998E-2</v>
      </c>
      <c r="D20" s="766">
        <v>7.2816647589206696E-2</v>
      </c>
      <c r="E20" s="766">
        <v>0</v>
      </c>
      <c r="F20" s="766">
        <v>0.132920682430267</v>
      </c>
      <c r="G20" s="766">
        <v>4.8847638070583302E-2</v>
      </c>
      <c r="H20" s="766">
        <v>0.33548623323440602</v>
      </c>
      <c r="I20" s="766">
        <v>0.26472872495651201</v>
      </c>
      <c r="J20" s="766">
        <v>7.4737034738063798E-2</v>
      </c>
      <c r="K20" s="772">
        <v>32.862117767333999</v>
      </c>
      <c r="L20" s="772">
        <v>38</v>
      </c>
    </row>
    <row r="21" spans="1:12" x14ac:dyDescent="0.2">
      <c r="A21" s="2" t="s">
        <v>27</v>
      </c>
      <c r="B21" s="769">
        <v>38</v>
      </c>
      <c r="C21" s="766">
        <v>6.7123338580131503E-2</v>
      </c>
      <c r="D21" s="766">
        <v>0</v>
      </c>
      <c r="E21" s="766">
        <v>2.0950779318809499E-2</v>
      </c>
      <c r="F21" s="766">
        <v>4.1321661323308903E-2</v>
      </c>
      <c r="G21" s="766">
        <v>0.18924415111541701</v>
      </c>
      <c r="H21" s="766">
        <v>0.23088809847831701</v>
      </c>
      <c r="I21" s="766">
        <v>0.40775048732757602</v>
      </c>
      <c r="J21" s="766">
        <v>4.2721483856439597E-2</v>
      </c>
      <c r="K21" s="772">
        <v>35.709270477294901</v>
      </c>
      <c r="L21" s="772">
        <v>39</v>
      </c>
    </row>
    <row r="22" spans="1:12" x14ac:dyDescent="0.2">
      <c r="A22" s="2" t="s">
        <v>28</v>
      </c>
      <c r="B22" s="769">
        <v>75</v>
      </c>
      <c r="C22" s="766">
        <v>0.15387703478336301</v>
      </c>
      <c r="D22" s="766">
        <v>3.5524103790521601E-2</v>
      </c>
      <c r="E22" s="766">
        <v>2.6375561952590901E-2</v>
      </c>
      <c r="F22" s="766">
        <v>7.6336763799190493E-2</v>
      </c>
      <c r="G22" s="766">
        <v>0.20278973877430001</v>
      </c>
      <c r="H22" s="766">
        <v>0.10854216665029499</v>
      </c>
      <c r="I22" s="766">
        <v>0.37017908692359902</v>
      </c>
      <c r="J22" s="766">
        <v>2.6375561952590901E-2</v>
      </c>
      <c r="K22" s="772">
        <v>33.789966583252003</v>
      </c>
      <c r="L22" s="772">
        <v>38</v>
      </c>
    </row>
    <row r="23" spans="1:12" x14ac:dyDescent="0.2">
      <c r="A23" s="2" t="s">
        <v>29</v>
      </c>
      <c r="B23" s="769">
        <v>78</v>
      </c>
      <c r="C23" s="766">
        <v>0.13852314651012401</v>
      </c>
      <c r="D23" s="766">
        <v>1.6091067343950299E-2</v>
      </c>
      <c r="E23" s="766">
        <v>9.3808591365814195E-2</v>
      </c>
      <c r="F23" s="766">
        <v>0.107375800609589</v>
      </c>
      <c r="G23" s="766">
        <v>0.114501692354679</v>
      </c>
      <c r="H23" s="766">
        <v>0.181250855326653</v>
      </c>
      <c r="I23" s="766">
        <v>0.33927947282791099</v>
      </c>
      <c r="J23" s="766">
        <v>9.1693671420216595E-3</v>
      </c>
      <c r="K23" s="772">
        <v>32.909152984619098</v>
      </c>
      <c r="L23" s="772">
        <v>39</v>
      </c>
    </row>
    <row r="24" spans="1:12" x14ac:dyDescent="0.2">
      <c r="A24" s="2" t="s">
        <v>30</v>
      </c>
      <c r="B24" s="769">
        <v>73</v>
      </c>
      <c r="C24" s="766">
        <v>9.5615491271018996E-2</v>
      </c>
      <c r="D24" s="766">
        <v>1.6757549718022301E-2</v>
      </c>
      <c r="E24" s="766">
        <v>2.33781393617392E-2</v>
      </c>
      <c r="F24" s="766">
        <v>8.4642343223094899E-2</v>
      </c>
      <c r="G24" s="766">
        <v>0.129144832491875</v>
      </c>
      <c r="H24" s="766">
        <v>0.188433527946472</v>
      </c>
      <c r="I24" s="766">
        <v>0.399204581975937</v>
      </c>
      <c r="J24" s="766">
        <v>6.2823519110679599E-2</v>
      </c>
      <c r="K24" s="772">
        <v>35.613849639892599</v>
      </c>
      <c r="L24" s="772">
        <v>40</v>
      </c>
    </row>
    <row r="25" spans="1:12" x14ac:dyDescent="0.2">
      <c r="A25" s="2" t="s">
        <v>31</v>
      </c>
      <c r="B25" s="769">
        <v>56</v>
      </c>
      <c r="C25" s="766">
        <v>0.17613883316516901</v>
      </c>
      <c r="D25" s="766">
        <v>0</v>
      </c>
      <c r="E25" s="766">
        <v>1.38639146462083E-2</v>
      </c>
      <c r="F25" s="766">
        <v>1.36452298611403E-2</v>
      </c>
      <c r="G25" s="766">
        <v>8.3244107663631398E-2</v>
      </c>
      <c r="H25" s="766">
        <v>0.39685547351837203</v>
      </c>
      <c r="I25" s="766">
        <v>0.303949445486069</v>
      </c>
      <c r="J25" s="766">
        <v>1.2303009629249601E-2</v>
      </c>
      <c r="K25" s="772">
        <v>37.339950561523402</v>
      </c>
      <c r="L25" s="772">
        <v>39</v>
      </c>
    </row>
    <row r="26" spans="1:12" x14ac:dyDescent="0.2">
      <c r="A26" s="2" t="s">
        <v>32</v>
      </c>
      <c r="B26" s="769">
        <v>46</v>
      </c>
      <c r="C26" s="766">
        <v>6.4811199903488201E-2</v>
      </c>
      <c r="D26" s="766">
        <v>2.16741655021906E-2</v>
      </c>
      <c r="E26" s="766">
        <v>2.2853117436170599E-2</v>
      </c>
      <c r="F26" s="766">
        <v>6.7050591111183194E-2</v>
      </c>
      <c r="G26" s="766">
        <v>6.4774513244628906E-2</v>
      </c>
      <c r="H26" s="766">
        <v>0.48442941904067999</v>
      </c>
      <c r="I26" s="766">
        <v>0.25366929173469499</v>
      </c>
      <c r="J26" s="766">
        <v>2.07377169281244E-2</v>
      </c>
      <c r="K26" s="772">
        <v>35.421543121337898</v>
      </c>
      <c r="L26" s="772">
        <v>38</v>
      </c>
    </row>
    <row r="27" spans="1:12" x14ac:dyDescent="0.2">
      <c r="A27" s="2" t="s">
        <v>33</v>
      </c>
      <c r="B27" s="769">
        <v>49</v>
      </c>
      <c r="C27" s="766">
        <v>3.5443190485239001E-2</v>
      </c>
      <c r="D27" s="766">
        <v>0</v>
      </c>
      <c r="E27" s="766">
        <v>2.19920370727777E-2</v>
      </c>
      <c r="F27" s="766">
        <v>6.3162028789520305E-2</v>
      </c>
      <c r="G27" s="766">
        <v>0.100363910198212</v>
      </c>
      <c r="H27" s="766">
        <v>0.310795158147812</v>
      </c>
      <c r="I27" s="766">
        <v>0.42353487014770502</v>
      </c>
      <c r="J27" s="766">
        <v>4.4708810746669797E-2</v>
      </c>
      <c r="K27" s="772">
        <v>36.285400390625</v>
      </c>
      <c r="L27" s="772">
        <v>39</v>
      </c>
    </row>
    <row r="28" spans="1:12" x14ac:dyDescent="0.2">
      <c r="A28" s="2" t="s">
        <v>34</v>
      </c>
      <c r="B28" s="769">
        <v>62</v>
      </c>
      <c r="C28" s="766">
        <v>3.9304606616496998E-2</v>
      </c>
      <c r="D28" s="766">
        <v>0</v>
      </c>
      <c r="E28" s="766">
        <v>0</v>
      </c>
      <c r="F28" s="766">
        <v>4.6438239514827701E-2</v>
      </c>
      <c r="G28" s="766">
        <v>0.16824221611022899</v>
      </c>
      <c r="H28" s="766">
        <v>0.22353948652744299</v>
      </c>
      <c r="I28" s="766">
        <v>0.477930307388306</v>
      </c>
      <c r="J28" s="766">
        <v>4.4545140117406803E-2</v>
      </c>
      <c r="K28" s="772">
        <v>37.543445587158203</v>
      </c>
      <c r="L28" s="772">
        <v>40</v>
      </c>
    </row>
    <row r="29" spans="1:12" x14ac:dyDescent="0.2">
      <c r="A29" s="2" t="s">
        <v>35</v>
      </c>
      <c r="B29" s="769">
        <v>61</v>
      </c>
      <c r="C29" s="766">
        <v>0.13357295095920599</v>
      </c>
      <c r="D29" s="766">
        <v>0</v>
      </c>
      <c r="E29" s="766">
        <v>0</v>
      </c>
      <c r="F29" s="766">
        <v>4.8543509095907197E-2</v>
      </c>
      <c r="G29" s="766">
        <v>0.11749467253685</v>
      </c>
      <c r="H29" s="766">
        <v>0.30261665582656899</v>
      </c>
      <c r="I29" s="766">
        <v>0.38293966650962802</v>
      </c>
      <c r="J29" s="766">
        <v>1.4832526445388799E-2</v>
      </c>
      <c r="K29" s="772">
        <v>35.9707641601562</v>
      </c>
      <c r="L29" s="772">
        <v>39</v>
      </c>
    </row>
    <row r="30" spans="1:12" x14ac:dyDescent="0.2">
      <c r="A30" s="2" t="s">
        <v>36</v>
      </c>
      <c r="B30" s="769">
        <v>48</v>
      </c>
      <c r="C30" s="766">
        <v>8.6819782853126498E-2</v>
      </c>
      <c r="D30" s="766">
        <v>0</v>
      </c>
      <c r="E30" s="766">
        <v>1.74342393875122E-2</v>
      </c>
      <c r="F30" s="766">
        <v>4.13492061197758E-2</v>
      </c>
      <c r="G30" s="766">
        <v>2.3914964869618398E-2</v>
      </c>
      <c r="H30" s="766">
        <v>0.384604781866074</v>
      </c>
      <c r="I30" s="766">
        <v>0.41240361332893399</v>
      </c>
      <c r="J30" s="766">
        <v>3.3473409712314599E-2</v>
      </c>
      <c r="K30" s="772">
        <v>37.290981292724602</v>
      </c>
      <c r="L30" s="772">
        <v>39</v>
      </c>
    </row>
    <row r="31" spans="1:12" x14ac:dyDescent="0.2">
      <c r="A31" s="2" t="s">
        <v>37</v>
      </c>
      <c r="B31" s="769">
        <v>52</v>
      </c>
      <c r="C31" s="766">
        <v>0.100428037345409</v>
      </c>
      <c r="D31" s="766">
        <v>0</v>
      </c>
      <c r="E31" s="766">
        <v>0</v>
      </c>
      <c r="F31" s="766">
        <v>6.5825246274471297E-2</v>
      </c>
      <c r="G31" s="766">
        <v>0.239588752388954</v>
      </c>
      <c r="H31" s="766">
        <v>0.24191787838935899</v>
      </c>
      <c r="I31" s="766">
        <v>0.32244682312011702</v>
      </c>
      <c r="J31" s="766">
        <v>2.9793262481689502E-2</v>
      </c>
      <c r="K31" s="772">
        <v>35.894855499267599</v>
      </c>
      <c r="L31" s="772">
        <v>38</v>
      </c>
    </row>
    <row r="32" spans="1:12" x14ac:dyDescent="0.2">
      <c r="A32" s="2" t="s">
        <v>38</v>
      </c>
      <c r="B32" s="769">
        <v>76</v>
      </c>
      <c r="C32" s="766">
        <v>4.2563367635011701E-2</v>
      </c>
      <c r="D32" s="766">
        <v>7.3702059686183902E-2</v>
      </c>
      <c r="E32" s="766">
        <v>4.1187886148691198E-2</v>
      </c>
      <c r="F32" s="766">
        <v>0.10336197167635</v>
      </c>
      <c r="G32" s="766">
        <v>0.16798107326030701</v>
      </c>
      <c r="H32" s="766">
        <v>0.25891786813736001</v>
      </c>
      <c r="I32" s="766">
        <v>0.29671642184257502</v>
      </c>
      <c r="J32" s="766">
        <v>1.5569344162941E-2</v>
      </c>
      <c r="K32" s="772">
        <v>31.586002349853501</v>
      </c>
      <c r="L32" s="772">
        <v>35</v>
      </c>
    </row>
    <row r="33" spans="1:12" x14ac:dyDescent="0.2">
      <c r="A33" s="2" t="s">
        <v>39</v>
      </c>
      <c r="B33" s="769">
        <v>64</v>
      </c>
      <c r="C33" s="766">
        <v>4.3545447289943702E-2</v>
      </c>
      <c r="D33" s="766">
        <v>0</v>
      </c>
      <c r="E33" s="766">
        <v>2.5251839309930801E-2</v>
      </c>
      <c r="F33" s="766">
        <v>0.12982973456382799</v>
      </c>
      <c r="G33" s="766">
        <v>0.15030981600284599</v>
      </c>
      <c r="H33" s="766">
        <v>0.204335391521454</v>
      </c>
      <c r="I33" s="766">
        <v>0.41678389906883201</v>
      </c>
      <c r="J33" s="766">
        <v>2.9943866655230501E-2</v>
      </c>
      <c r="K33" s="772">
        <v>35.220737457275398</v>
      </c>
      <c r="L33" s="772">
        <v>39</v>
      </c>
    </row>
    <row r="34" spans="1:12" x14ac:dyDescent="0.2">
      <c r="A34" s="2" t="s">
        <v>40</v>
      </c>
      <c r="B34" s="769">
        <v>56</v>
      </c>
      <c r="C34" s="766">
        <v>6.2256265431642498E-2</v>
      </c>
      <c r="D34" s="766">
        <v>0</v>
      </c>
      <c r="E34" s="766">
        <v>1.62611417472363E-2</v>
      </c>
      <c r="F34" s="766">
        <v>3.4392930567264599E-2</v>
      </c>
      <c r="G34" s="766">
        <v>0.106044478714466</v>
      </c>
      <c r="H34" s="766">
        <v>0.36628329753875699</v>
      </c>
      <c r="I34" s="766">
        <v>0.39740940928459201</v>
      </c>
      <c r="J34" s="766">
        <v>1.73524785786867E-2</v>
      </c>
      <c r="K34" s="772">
        <v>36.6944770812988</v>
      </c>
      <c r="L34" s="772">
        <v>39</v>
      </c>
    </row>
    <row r="35" spans="1:12" x14ac:dyDescent="0.2">
      <c r="A35" s="2" t="s">
        <v>41</v>
      </c>
      <c r="B35" s="769">
        <v>56</v>
      </c>
      <c r="C35" s="766">
        <v>4.7196891158819199E-2</v>
      </c>
      <c r="D35" s="766">
        <v>0</v>
      </c>
      <c r="E35" s="766">
        <v>3.6795172840356799E-2</v>
      </c>
      <c r="F35" s="766">
        <v>4.5086894184351002E-2</v>
      </c>
      <c r="G35" s="766">
        <v>0.15101043879985801</v>
      </c>
      <c r="H35" s="766">
        <v>0.27503567934036299</v>
      </c>
      <c r="I35" s="766">
        <v>0.42929130792617798</v>
      </c>
      <c r="J35" s="766">
        <v>1.5583612956106699E-2</v>
      </c>
      <c r="K35" s="772">
        <v>36.221488952636697</v>
      </c>
      <c r="L35" s="772">
        <v>39</v>
      </c>
    </row>
    <row r="36" spans="1:12" x14ac:dyDescent="0.2">
      <c r="A36" s="2" t="s">
        <v>42</v>
      </c>
      <c r="B36" s="769">
        <v>45</v>
      </c>
      <c r="C36" s="766">
        <v>1.67905986309052E-2</v>
      </c>
      <c r="D36" s="766">
        <v>0</v>
      </c>
      <c r="E36" s="766">
        <v>2.8596017509698899E-2</v>
      </c>
      <c r="F36" s="766">
        <v>3.16757597029209E-2</v>
      </c>
      <c r="G36" s="766">
        <v>0.158580452203751</v>
      </c>
      <c r="H36" s="766">
        <v>0.33050855994224498</v>
      </c>
      <c r="I36" s="766">
        <v>0.41524967551231401</v>
      </c>
      <c r="J36" s="766">
        <v>1.8598916009068499E-2</v>
      </c>
      <c r="K36" s="772">
        <v>36.9451904296875</v>
      </c>
      <c r="L36" s="772">
        <v>39</v>
      </c>
    </row>
    <row r="37" spans="1:12" x14ac:dyDescent="0.2">
      <c r="A37" s="2" t="s">
        <v>43</v>
      </c>
      <c r="B37" s="769">
        <v>47</v>
      </c>
      <c r="C37" s="766">
        <v>3.4784708172082901E-2</v>
      </c>
      <c r="D37" s="766">
        <v>0</v>
      </c>
      <c r="E37" s="766">
        <v>0</v>
      </c>
      <c r="F37" s="766">
        <v>6.4950689673423795E-2</v>
      </c>
      <c r="G37" s="766">
        <v>0.108123004436493</v>
      </c>
      <c r="H37" s="766">
        <v>0.26296135783195501</v>
      </c>
      <c r="I37" s="766">
        <v>0.48862877488136303</v>
      </c>
      <c r="J37" s="766">
        <v>4.0551457554101902E-2</v>
      </c>
      <c r="K37" s="772">
        <v>37.3878173828125</v>
      </c>
      <c r="L37" s="772">
        <v>40</v>
      </c>
    </row>
    <row r="38" spans="1:12" x14ac:dyDescent="0.2">
      <c r="A38" s="2" t="s">
        <v>44</v>
      </c>
      <c r="B38" s="769">
        <v>79</v>
      </c>
      <c r="C38" s="766">
        <v>9.1459527611732497E-2</v>
      </c>
      <c r="D38" s="766">
        <v>0</v>
      </c>
      <c r="E38" s="766">
        <v>2.6280649006366699E-2</v>
      </c>
      <c r="F38" s="766">
        <v>0.128358423709869</v>
      </c>
      <c r="G38" s="766">
        <v>0.16885137557983401</v>
      </c>
      <c r="H38" s="766">
        <v>0.22549599409103399</v>
      </c>
      <c r="I38" s="766">
        <v>0.32124558091163602</v>
      </c>
      <c r="J38" s="766">
        <v>3.8308456540107699E-2</v>
      </c>
      <c r="K38" s="772">
        <v>34.7588500976562</v>
      </c>
      <c r="L38" s="772">
        <v>38</v>
      </c>
    </row>
    <row r="39" spans="1:12" x14ac:dyDescent="0.2">
      <c r="A39" s="2" t="s">
        <v>45</v>
      </c>
      <c r="B39" s="769">
        <v>75</v>
      </c>
      <c r="C39" s="766">
        <v>9.4850234687328297E-2</v>
      </c>
      <c r="D39" s="766">
        <v>2.2122293710708601E-2</v>
      </c>
      <c r="E39" s="766">
        <v>4.6953015029430403E-2</v>
      </c>
      <c r="F39" s="766">
        <v>0.150648027658463</v>
      </c>
      <c r="G39" s="766">
        <v>0.14653322100639299</v>
      </c>
      <c r="H39" s="766">
        <v>0.24053213000297499</v>
      </c>
      <c r="I39" s="766">
        <v>0.29836109280586198</v>
      </c>
      <c r="J39" s="766">
        <v>0</v>
      </c>
      <c r="K39" s="772">
        <v>32.296165466308601</v>
      </c>
      <c r="L39" s="772">
        <v>38</v>
      </c>
    </row>
    <row r="40" spans="1:12" x14ac:dyDescent="0.2">
      <c r="A40" s="2" t="s">
        <v>46</v>
      </c>
      <c r="B40" s="769">
        <v>55</v>
      </c>
      <c r="C40" s="766">
        <v>0.10412753373384501</v>
      </c>
      <c r="D40" s="766">
        <v>0</v>
      </c>
      <c r="E40" s="766">
        <v>4.9112260341644301E-2</v>
      </c>
      <c r="F40" s="766">
        <v>7.2980515658855397E-2</v>
      </c>
      <c r="G40" s="766">
        <v>0.125932082533836</v>
      </c>
      <c r="H40" s="766">
        <v>0.18258276581764199</v>
      </c>
      <c r="I40" s="766">
        <v>0.46526485681533802</v>
      </c>
      <c r="J40" s="766">
        <v>0</v>
      </c>
      <c r="K40" s="772">
        <v>35.180416107177699</v>
      </c>
      <c r="L40" s="772">
        <v>40</v>
      </c>
    </row>
    <row r="41" spans="1:12" x14ac:dyDescent="0.2">
      <c r="A41" s="2" t="s">
        <v>47</v>
      </c>
      <c r="B41" s="769">
        <v>54</v>
      </c>
      <c r="C41" s="766">
        <v>2.28526815772057E-2</v>
      </c>
      <c r="D41" s="766">
        <v>1.1426340788602799E-2</v>
      </c>
      <c r="E41" s="766">
        <v>0</v>
      </c>
      <c r="F41" s="766">
        <v>5.8203786611557E-2</v>
      </c>
      <c r="G41" s="766">
        <v>6.4761631190776797E-2</v>
      </c>
      <c r="H41" s="766">
        <v>0.42491674423217801</v>
      </c>
      <c r="I41" s="766">
        <v>0.36975187063217202</v>
      </c>
      <c r="J41" s="766">
        <v>4.8086959868669503E-2</v>
      </c>
      <c r="K41" s="772">
        <v>37.171669006347699</v>
      </c>
      <c r="L41" s="772">
        <v>39</v>
      </c>
    </row>
    <row r="42" spans="1:12" x14ac:dyDescent="0.2">
      <c r="A42" s="2" t="s">
        <v>48</v>
      </c>
      <c r="B42" s="769">
        <v>68</v>
      </c>
      <c r="C42" s="766">
        <v>0</v>
      </c>
      <c r="D42" s="766">
        <v>0</v>
      </c>
      <c r="E42" s="766">
        <v>0</v>
      </c>
      <c r="F42" s="766">
        <v>8.6974069476127597E-2</v>
      </c>
      <c r="G42" s="766">
        <v>0.26059728860855103</v>
      </c>
      <c r="H42" s="766">
        <v>0.31160864233970598</v>
      </c>
      <c r="I42" s="766">
        <v>0.3097964823246</v>
      </c>
      <c r="J42" s="766">
        <v>3.1023526564240501E-2</v>
      </c>
      <c r="K42" s="772">
        <v>35.448478698730497</v>
      </c>
      <c r="L42" s="772">
        <v>36</v>
      </c>
    </row>
    <row r="43" spans="1:12" x14ac:dyDescent="0.2">
      <c r="A43" s="2" t="s">
        <v>49</v>
      </c>
      <c r="B43" s="769">
        <v>65</v>
      </c>
      <c r="C43" s="766">
        <v>8.9383698999881703E-2</v>
      </c>
      <c r="D43" s="766">
        <v>0</v>
      </c>
      <c r="E43" s="766">
        <v>0</v>
      </c>
      <c r="F43" s="766">
        <v>0.122366786003113</v>
      </c>
      <c r="G43" s="766">
        <v>0.15095832943916301</v>
      </c>
      <c r="H43" s="766">
        <v>0.246355205774307</v>
      </c>
      <c r="I43" s="766">
        <v>0.30928784608840898</v>
      </c>
      <c r="J43" s="766">
        <v>8.1648126244544997E-2</v>
      </c>
      <c r="K43" s="772">
        <v>35.878955841064503</v>
      </c>
      <c r="L43" s="772">
        <v>39</v>
      </c>
    </row>
    <row r="44" spans="1:12" x14ac:dyDescent="0.2">
      <c r="A44" s="2" t="s">
        <v>50</v>
      </c>
      <c r="B44" s="769">
        <v>74</v>
      </c>
      <c r="C44" s="766">
        <v>0.12242691218853</v>
      </c>
      <c r="D44" s="766">
        <v>0</v>
      </c>
      <c r="E44" s="766">
        <v>1.0513185523450401E-2</v>
      </c>
      <c r="F44" s="766">
        <v>9.5690272748470306E-2</v>
      </c>
      <c r="G44" s="766">
        <v>0.12754251062870001</v>
      </c>
      <c r="H44" s="766">
        <v>0.28251802921295199</v>
      </c>
      <c r="I44" s="766">
        <v>0.33861732482910201</v>
      </c>
      <c r="J44" s="766">
        <v>2.2691773250699002E-2</v>
      </c>
      <c r="K44" s="772">
        <v>35.472019195556598</v>
      </c>
      <c r="L44" s="772">
        <v>39</v>
      </c>
    </row>
    <row r="45" spans="1:12" x14ac:dyDescent="0.2">
      <c r="A45" s="2" t="s">
        <v>51</v>
      </c>
      <c r="B45" s="769">
        <v>72</v>
      </c>
      <c r="C45" s="766">
        <v>2.2757513448596001E-2</v>
      </c>
      <c r="D45" s="766">
        <v>0</v>
      </c>
      <c r="E45" s="766">
        <v>1.64784695953131E-2</v>
      </c>
      <c r="F45" s="766">
        <v>8.3470672369003296E-2</v>
      </c>
      <c r="G45" s="766">
        <v>0.203947648406029</v>
      </c>
      <c r="H45" s="766">
        <v>0.25476276874542197</v>
      </c>
      <c r="I45" s="766">
        <v>0.35637077689170799</v>
      </c>
      <c r="J45" s="766">
        <v>6.2212146818637799E-2</v>
      </c>
      <c r="K45" s="772">
        <v>35.416580200195298</v>
      </c>
      <c r="L45" s="772">
        <v>38</v>
      </c>
    </row>
    <row r="46" spans="1:12" x14ac:dyDescent="0.2">
      <c r="A46" s="2" t="s">
        <v>52</v>
      </c>
      <c r="B46" s="769">
        <v>58</v>
      </c>
      <c r="C46" s="766">
        <v>1.53502281755209E-2</v>
      </c>
      <c r="D46" s="766">
        <v>0</v>
      </c>
      <c r="E46" s="766">
        <v>0</v>
      </c>
      <c r="F46" s="766">
        <v>8.4113307297229795E-2</v>
      </c>
      <c r="G46" s="766">
        <v>0.115451566874981</v>
      </c>
      <c r="H46" s="766">
        <v>0.37818807363510099</v>
      </c>
      <c r="I46" s="766">
        <v>0.40689682960510298</v>
      </c>
      <c r="J46" s="766">
        <v>0</v>
      </c>
      <c r="K46" s="772">
        <v>36.645412445068402</v>
      </c>
      <c r="L46" s="772">
        <v>39</v>
      </c>
    </row>
    <row r="47" spans="1:12" x14ac:dyDescent="0.2">
      <c r="A47" s="2" t="s">
        <v>53</v>
      </c>
      <c r="B47" s="769">
        <v>61</v>
      </c>
      <c r="C47" s="766">
        <v>0.104185275733471</v>
      </c>
      <c r="D47" s="766">
        <v>0</v>
      </c>
      <c r="E47" s="766">
        <v>0</v>
      </c>
      <c r="F47" s="766">
        <v>3.92344631254673E-2</v>
      </c>
      <c r="G47" s="766">
        <v>0.16534197330474901</v>
      </c>
      <c r="H47" s="766">
        <v>0.24773977696895599</v>
      </c>
      <c r="I47" s="766">
        <v>0.3928402364254</v>
      </c>
      <c r="J47" s="766">
        <v>5.06582781672478E-2</v>
      </c>
      <c r="K47" s="772">
        <v>37.244235992431598</v>
      </c>
      <c r="L47" s="772">
        <v>39</v>
      </c>
    </row>
    <row r="48" spans="1:12" x14ac:dyDescent="0.2">
      <c r="A48" s="2" t="s">
        <v>54</v>
      </c>
      <c r="B48" s="769">
        <v>54</v>
      </c>
      <c r="C48" s="766">
        <v>6.5564982593059498E-2</v>
      </c>
      <c r="D48" s="766">
        <v>0</v>
      </c>
      <c r="E48" s="766">
        <v>0</v>
      </c>
      <c r="F48" s="766">
        <v>9.0906500816345201E-2</v>
      </c>
      <c r="G48" s="766">
        <v>4.7765951603650998E-2</v>
      </c>
      <c r="H48" s="766">
        <v>0.43973696231842002</v>
      </c>
      <c r="I48" s="766">
        <v>0.34101298451423601</v>
      </c>
      <c r="J48" s="766">
        <v>1.5012635849416299E-2</v>
      </c>
      <c r="K48" s="772">
        <v>37.139896392822301</v>
      </c>
      <c r="L48" s="772">
        <v>39</v>
      </c>
    </row>
    <row r="49" spans="1:12" x14ac:dyDescent="0.2">
      <c r="A49" s="2" t="s">
        <v>55</v>
      </c>
      <c r="B49" s="769">
        <v>46</v>
      </c>
      <c r="C49" s="766">
        <v>4.2914349585771602E-2</v>
      </c>
      <c r="D49" s="766">
        <v>0</v>
      </c>
      <c r="E49" s="766">
        <v>0</v>
      </c>
      <c r="F49" s="766">
        <v>3.87582257390022E-2</v>
      </c>
      <c r="G49" s="766">
        <v>0.168719932436943</v>
      </c>
      <c r="H49" s="766">
        <v>0.321913242340088</v>
      </c>
      <c r="I49" s="766">
        <v>0.427694261074066</v>
      </c>
      <c r="J49" s="766">
        <v>0</v>
      </c>
      <c r="K49" s="772">
        <v>35.920528411865199</v>
      </c>
      <c r="L49" s="772">
        <v>39</v>
      </c>
    </row>
    <row r="50" spans="1:12" x14ac:dyDescent="0.2">
      <c r="A50" s="2" t="s">
        <v>56</v>
      </c>
      <c r="B50" s="769">
        <v>20</v>
      </c>
      <c r="C50" s="766" t="s">
        <v>1</v>
      </c>
      <c r="D50" s="766" t="s">
        <v>1</v>
      </c>
      <c r="E50" s="766" t="s">
        <v>1</v>
      </c>
      <c r="F50" s="766" t="s">
        <v>1</v>
      </c>
      <c r="G50" s="766" t="s">
        <v>1</v>
      </c>
      <c r="H50" s="766" t="s">
        <v>1</v>
      </c>
      <c r="I50" s="766" t="s">
        <v>1</v>
      </c>
      <c r="J50" s="766" t="s">
        <v>1</v>
      </c>
      <c r="K50" s="772" t="s">
        <v>1</v>
      </c>
      <c r="L50" s="772" t="s">
        <v>1</v>
      </c>
    </row>
    <row r="51" spans="1:12" x14ac:dyDescent="0.2">
      <c r="A51" s="2" t="s">
        <v>57</v>
      </c>
      <c r="B51" s="769">
        <v>44</v>
      </c>
      <c r="C51" s="766">
        <v>1.8290707841515499E-2</v>
      </c>
      <c r="D51" s="766">
        <v>3.1066520139575001E-2</v>
      </c>
      <c r="E51" s="766">
        <v>3.1066520139575001E-2</v>
      </c>
      <c r="F51" s="766">
        <v>4.6822275966405903E-2</v>
      </c>
      <c r="G51" s="766">
        <v>0.34012338519096402</v>
      </c>
      <c r="H51" s="766">
        <v>0.22051398456096599</v>
      </c>
      <c r="I51" s="766">
        <v>0.293825894594193</v>
      </c>
      <c r="J51" s="766">
        <v>1.8290707841515499E-2</v>
      </c>
      <c r="K51" s="772">
        <v>33.629493713378899</v>
      </c>
      <c r="L51" s="772">
        <v>35</v>
      </c>
    </row>
    <row r="52" spans="1:12" x14ac:dyDescent="0.2">
      <c r="A52" s="2" t="s">
        <v>58</v>
      </c>
      <c r="B52" s="769">
        <v>37</v>
      </c>
      <c r="C52" s="766">
        <v>7.2176709771156297E-2</v>
      </c>
      <c r="D52" s="766">
        <v>2.68007013946772E-2</v>
      </c>
      <c r="E52" s="766">
        <v>0</v>
      </c>
      <c r="F52" s="766">
        <v>6.4771331846714006E-2</v>
      </c>
      <c r="G52" s="766">
        <v>0.12706497311592099</v>
      </c>
      <c r="H52" s="766">
        <v>0.27941554784774802</v>
      </c>
      <c r="I52" s="766">
        <v>0.40447759628295898</v>
      </c>
      <c r="J52" s="766">
        <v>2.5293132290244099E-2</v>
      </c>
      <c r="K52" s="772">
        <v>36.030437469482401</v>
      </c>
      <c r="L52" s="772">
        <v>39</v>
      </c>
    </row>
    <row r="53" spans="1:12" x14ac:dyDescent="0.2">
      <c r="A53" s="2" t="s">
        <v>59</v>
      </c>
      <c r="B53" s="769">
        <v>43</v>
      </c>
      <c r="C53" s="766">
        <v>4.9215443432331099E-2</v>
      </c>
      <c r="D53" s="766">
        <v>1.8104339018464099E-2</v>
      </c>
      <c r="E53" s="766">
        <v>3.1056364998221401E-2</v>
      </c>
      <c r="F53" s="766">
        <v>1.8104339018464099E-2</v>
      </c>
      <c r="G53" s="766">
        <v>0.10943067073822001</v>
      </c>
      <c r="H53" s="766">
        <v>0.28350508213043202</v>
      </c>
      <c r="I53" s="766">
        <v>0.45892831683158902</v>
      </c>
      <c r="J53" s="766">
        <v>3.1655434519052499E-2</v>
      </c>
      <c r="K53" s="772">
        <v>36.038619995117202</v>
      </c>
      <c r="L53" s="772">
        <v>40</v>
      </c>
    </row>
    <row r="54" spans="1:12" x14ac:dyDescent="0.2">
      <c r="A54" s="2" t="s">
        <v>60</v>
      </c>
      <c r="B54" s="769">
        <v>39</v>
      </c>
      <c r="C54" s="766">
        <v>9.9537901580333696E-2</v>
      </c>
      <c r="D54" s="766">
        <v>0</v>
      </c>
      <c r="E54" s="766">
        <v>3.7079028785228701E-2</v>
      </c>
      <c r="F54" s="766">
        <v>0.12111891061067601</v>
      </c>
      <c r="G54" s="766">
        <v>0.115490227937698</v>
      </c>
      <c r="H54" s="766">
        <v>0.19148281216621399</v>
      </c>
      <c r="I54" s="766">
        <v>0.35713002085685702</v>
      </c>
      <c r="J54" s="766">
        <v>7.8161090612411499E-2</v>
      </c>
      <c r="K54" s="772">
        <v>35.682113647460902</v>
      </c>
      <c r="L54" s="772">
        <v>39</v>
      </c>
    </row>
    <row r="55" spans="1:12" x14ac:dyDescent="0.2">
      <c r="A55" s="2" t="s">
        <v>61</v>
      </c>
      <c r="B55" s="769">
        <v>50</v>
      </c>
      <c r="C55" s="766">
        <v>8.8779568672180204E-2</v>
      </c>
      <c r="D55" s="766">
        <v>0</v>
      </c>
      <c r="E55" s="766">
        <v>3.8284827023744597E-2</v>
      </c>
      <c r="F55" s="766">
        <v>0.12948602437973</v>
      </c>
      <c r="G55" s="766">
        <v>0.15167334675788899</v>
      </c>
      <c r="H55" s="766">
        <v>0.25650948286056502</v>
      </c>
      <c r="I55" s="766">
        <v>0.29240009188652</v>
      </c>
      <c r="J55" s="766">
        <v>4.28666658699512E-2</v>
      </c>
      <c r="K55" s="772">
        <v>34.622982025146499</v>
      </c>
      <c r="L55" s="772">
        <v>39</v>
      </c>
    </row>
    <row r="56" spans="1:12" x14ac:dyDescent="0.2">
      <c r="A56" s="2" t="s">
        <v>62</v>
      </c>
      <c r="B56" s="769">
        <v>87</v>
      </c>
      <c r="C56" s="766">
        <v>0.16670684516429901</v>
      </c>
      <c r="D56" s="766">
        <v>1.7756504938006401E-2</v>
      </c>
      <c r="E56" s="766">
        <v>2.1729676052927999E-2</v>
      </c>
      <c r="F56" s="766">
        <v>9.9376127123832703E-2</v>
      </c>
      <c r="G56" s="766">
        <v>0.22421140968799599</v>
      </c>
      <c r="H56" s="766">
        <v>0.209168896079063</v>
      </c>
      <c r="I56" s="766">
        <v>0.25116559863090498</v>
      </c>
      <c r="J56" s="766">
        <v>9.8849367350339907E-3</v>
      </c>
      <c r="K56" s="772">
        <v>33.835861206054702</v>
      </c>
      <c r="L56" s="772">
        <v>36</v>
      </c>
    </row>
    <row r="57" spans="1:12" x14ac:dyDescent="0.2">
      <c r="A57" s="2" t="s">
        <v>63</v>
      </c>
      <c r="B57" s="769">
        <v>67</v>
      </c>
      <c r="C57" s="766">
        <v>0.10326745361089699</v>
      </c>
      <c r="D57" s="766">
        <v>1.28591451793909E-2</v>
      </c>
      <c r="E57" s="766">
        <v>0</v>
      </c>
      <c r="F57" s="766">
        <v>9.80712845921516E-2</v>
      </c>
      <c r="G57" s="766">
        <v>0.224616199731827</v>
      </c>
      <c r="H57" s="766">
        <v>0.20176054537296301</v>
      </c>
      <c r="I57" s="766">
        <v>0.35066980123519897</v>
      </c>
      <c r="J57" s="766">
        <v>8.7555628269910795E-3</v>
      </c>
      <c r="K57" s="772">
        <v>34.679996490478501</v>
      </c>
      <c r="L57" s="772">
        <v>38</v>
      </c>
    </row>
    <row r="58" spans="1:12" x14ac:dyDescent="0.2">
      <c r="A58" s="2" t="s">
        <v>64</v>
      </c>
      <c r="B58" s="769">
        <v>53</v>
      </c>
      <c r="C58" s="766">
        <v>6.0207560658454902E-2</v>
      </c>
      <c r="D58" s="766">
        <v>0</v>
      </c>
      <c r="E58" s="766">
        <v>4.35051620006561E-2</v>
      </c>
      <c r="F58" s="766">
        <v>1.38005232438445E-2</v>
      </c>
      <c r="G58" s="766">
        <v>0.108918949961662</v>
      </c>
      <c r="H58" s="766">
        <v>0.44805806875228898</v>
      </c>
      <c r="I58" s="766">
        <v>0.26898768544197099</v>
      </c>
      <c r="J58" s="766">
        <v>5.6522056460380603E-2</v>
      </c>
      <c r="K58" s="772">
        <v>35.911911010742202</v>
      </c>
      <c r="L58" s="772">
        <v>38</v>
      </c>
    </row>
    <row r="59" spans="1:12" x14ac:dyDescent="0.2">
      <c r="A59" s="2" t="s">
        <v>65</v>
      </c>
      <c r="B59" s="769">
        <v>56</v>
      </c>
      <c r="C59" s="766">
        <v>0.139107391238213</v>
      </c>
      <c r="D59" s="766">
        <v>6.0048993676900898E-2</v>
      </c>
      <c r="E59" s="766">
        <v>0</v>
      </c>
      <c r="F59" s="766">
        <v>8.6939245462417603E-2</v>
      </c>
      <c r="G59" s="766">
        <v>9.5600411295890794E-2</v>
      </c>
      <c r="H59" s="766">
        <v>0.282097578048706</v>
      </c>
      <c r="I59" s="766">
        <v>0.32293376326561002</v>
      </c>
      <c r="J59" s="766">
        <v>1.3272606767713999E-2</v>
      </c>
      <c r="K59" s="772">
        <v>33.897972106933601</v>
      </c>
      <c r="L59" s="772">
        <v>38</v>
      </c>
    </row>
    <row r="60" spans="1:12" x14ac:dyDescent="0.2">
      <c r="A60" s="2" t="s">
        <v>66</v>
      </c>
      <c r="B60" s="769">
        <v>48</v>
      </c>
      <c r="C60" s="766">
        <v>8.2376003265380901E-2</v>
      </c>
      <c r="D60" s="766">
        <v>0</v>
      </c>
      <c r="E60" s="766">
        <v>0</v>
      </c>
      <c r="F60" s="766">
        <v>9.6684537827968597E-2</v>
      </c>
      <c r="G60" s="766">
        <v>0.17897062003612499</v>
      </c>
      <c r="H60" s="766">
        <v>0.29546400904655501</v>
      </c>
      <c r="I60" s="766">
        <v>0.346504837274551</v>
      </c>
      <c r="J60" s="766">
        <v>0</v>
      </c>
      <c r="K60" s="772">
        <v>35.340179443359403</v>
      </c>
      <c r="L60" s="772">
        <v>37</v>
      </c>
    </row>
    <row r="61" spans="1:12" x14ac:dyDescent="0.2">
      <c r="A61" s="2" t="s">
        <v>67</v>
      </c>
      <c r="B61" s="769">
        <v>54</v>
      </c>
      <c r="C61" s="766">
        <v>0.16690719127654999</v>
      </c>
      <c r="D61" s="766">
        <v>0</v>
      </c>
      <c r="E61" s="766">
        <v>0</v>
      </c>
      <c r="F61" s="766">
        <v>1.5199457295238999E-2</v>
      </c>
      <c r="G61" s="766">
        <v>0.133316025137901</v>
      </c>
      <c r="H61" s="766">
        <v>0.34494090080261203</v>
      </c>
      <c r="I61" s="766">
        <v>0.26567316055297902</v>
      </c>
      <c r="J61" s="766">
        <v>7.3963269591331496E-2</v>
      </c>
      <c r="K61" s="772">
        <v>37.517494201660199</v>
      </c>
      <c r="L61" s="772">
        <v>38</v>
      </c>
    </row>
    <row r="62" spans="1:12" x14ac:dyDescent="0.2">
      <c r="A62" s="2" t="s">
        <v>68</v>
      </c>
      <c r="B62" s="769">
        <v>83</v>
      </c>
      <c r="C62" s="766">
        <v>5.6547392159700401E-2</v>
      </c>
      <c r="D62" s="766">
        <v>1.3123065233230599E-2</v>
      </c>
      <c r="E62" s="766">
        <v>0</v>
      </c>
      <c r="F62" s="766">
        <v>7.3860771954059601E-2</v>
      </c>
      <c r="G62" s="766">
        <v>0.128802299499512</v>
      </c>
      <c r="H62" s="766">
        <v>0.35044649243354797</v>
      </c>
      <c r="I62" s="766">
        <v>0.34189215302467302</v>
      </c>
      <c r="J62" s="766">
        <v>3.53278480470181E-2</v>
      </c>
      <c r="K62" s="772">
        <v>36.078384399414098</v>
      </c>
      <c r="L62" s="772">
        <v>39</v>
      </c>
    </row>
    <row r="63" spans="1:12" x14ac:dyDescent="0.2">
      <c r="A63" s="2" t="s">
        <v>69</v>
      </c>
      <c r="B63" s="769">
        <v>48</v>
      </c>
      <c r="C63" s="766">
        <v>5.6083589792251601E-2</v>
      </c>
      <c r="D63" s="766">
        <v>3.1966067850589801E-2</v>
      </c>
      <c r="E63" s="766">
        <v>2.81316116452217E-2</v>
      </c>
      <c r="F63" s="766">
        <v>4.0954835712909698E-2</v>
      </c>
      <c r="G63" s="766">
        <v>7.5871609151363401E-2</v>
      </c>
      <c r="H63" s="766">
        <v>0.33366030454635598</v>
      </c>
      <c r="I63" s="766">
        <v>0.401365906000137</v>
      </c>
      <c r="J63" s="766">
        <v>3.1966067850589801E-2</v>
      </c>
      <c r="K63" s="772">
        <v>35.679805755615199</v>
      </c>
      <c r="L63" s="772">
        <v>39</v>
      </c>
    </row>
    <row r="64" spans="1:12" x14ac:dyDescent="0.2">
      <c r="A64" s="2" t="s">
        <v>70</v>
      </c>
      <c r="B64" s="769">
        <v>50</v>
      </c>
      <c r="C64" s="766">
        <v>6.1529792845249197E-2</v>
      </c>
      <c r="D64" s="766">
        <v>0</v>
      </c>
      <c r="E64" s="766">
        <v>2.5426236912608102E-2</v>
      </c>
      <c r="F64" s="766">
        <v>3.2621879130601897E-2</v>
      </c>
      <c r="G64" s="766">
        <v>0.16518980264663699</v>
      </c>
      <c r="H64" s="766">
        <v>0.26322680711746199</v>
      </c>
      <c r="I64" s="766">
        <v>0.35401526093482999</v>
      </c>
      <c r="J64" s="766">
        <v>9.79902148246765E-2</v>
      </c>
      <c r="K64" s="772">
        <v>37.079727172851598</v>
      </c>
      <c r="L64" s="772">
        <v>39</v>
      </c>
    </row>
    <row r="65" spans="1:12" x14ac:dyDescent="0.2">
      <c r="A65" s="2" t="s">
        <v>71</v>
      </c>
      <c r="B65" s="769">
        <v>47</v>
      </c>
      <c r="C65" s="766">
        <v>3.37981507182121E-2</v>
      </c>
      <c r="D65" s="766">
        <v>0</v>
      </c>
      <c r="E65" s="766">
        <v>0</v>
      </c>
      <c r="F65" s="766">
        <v>0</v>
      </c>
      <c r="G65" s="766">
        <v>0.155842900276184</v>
      </c>
      <c r="H65" s="766">
        <v>0.323953688144684</v>
      </c>
      <c r="I65" s="766">
        <v>0.38707011938095098</v>
      </c>
      <c r="J65" s="766">
        <v>9.9335148930549594E-2</v>
      </c>
      <c r="K65" s="772">
        <v>37.796665191650398</v>
      </c>
      <c r="L65" s="772">
        <v>40</v>
      </c>
    </row>
    <row r="66" spans="1:12" x14ac:dyDescent="0.2">
      <c r="A66" s="2" t="s">
        <v>72</v>
      </c>
      <c r="B66" s="769">
        <v>73</v>
      </c>
      <c r="C66" s="766">
        <v>8.9852489531040206E-2</v>
      </c>
      <c r="D66" s="766">
        <v>8.7961880490183796E-3</v>
      </c>
      <c r="E66" s="766">
        <v>5.2860859781503698E-2</v>
      </c>
      <c r="F66" s="766">
        <v>3.1613659113645602E-2</v>
      </c>
      <c r="G66" s="766">
        <v>4.1887328028678901E-2</v>
      </c>
      <c r="H66" s="766">
        <v>0.23542037606239299</v>
      </c>
      <c r="I66" s="766">
        <v>0.51397550106048595</v>
      </c>
      <c r="J66" s="766">
        <v>2.5593584403395701E-2</v>
      </c>
      <c r="K66" s="772">
        <v>36.321769714355497</v>
      </c>
      <c r="L66" s="772">
        <v>40</v>
      </c>
    </row>
    <row r="67" spans="1:12" x14ac:dyDescent="0.2">
      <c r="A67" s="2" t="s">
        <v>73</v>
      </c>
      <c r="B67" s="769">
        <v>76</v>
      </c>
      <c r="C67" s="766">
        <v>0.13322916626930201</v>
      </c>
      <c r="D67" s="766">
        <v>0</v>
      </c>
      <c r="E67" s="766">
        <v>2.0071383565664298E-2</v>
      </c>
      <c r="F67" s="766">
        <v>1.3161918148398399E-2</v>
      </c>
      <c r="G67" s="766">
        <v>0.10557883232831999</v>
      </c>
      <c r="H67" s="766">
        <v>0.41016608476638799</v>
      </c>
      <c r="I67" s="766">
        <v>0.29993987083435097</v>
      </c>
      <c r="J67" s="766">
        <v>1.7852725461125402E-2</v>
      </c>
      <c r="K67" s="772">
        <v>36.6988716125488</v>
      </c>
      <c r="L67" s="772">
        <v>38</v>
      </c>
    </row>
    <row r="68" spans="1:12" x14ac:dyDescent="0.2">
      <c r="A68" s="2" t="s">
        <v>74</v>
      </c>
      <c r="B68" s="769">
        <v>61</v>
      </c>
      <c r="C68" s="766">
        <v>5.3456217050552403E-2</v>
      </c>
      <c r="D68" s="766">
        <v>0</v>
      </c>
      <c r="E68" s="766">
        <v>3.26493643224239E-2</v>
      </c>
      <c r="F68" s="766">
        <v>5.0229623913765002E-2</v>
      </c>
      <c r="G68" s="766">
        <v>9.1529272496700301E-2</v>
      </c>
      <c r="H68" s="766">
        <v>0.34922546148300199</v>
      </c>
      <c r="I68" s="766">
        <v>0.36267739534378102</v>
      </c>
      <c r="J68" s="766">
        <v>6.0232665389776202E-2</v>
      </c>
      <c r="K68" s="772">
        <v>36.1863403320312</v>
      </c>
      <c r="L68" s="772">
        <v>39</v>
      </c>
    </row>
    <row r="69" spans="1:12" x14ac:dyDescent="0.2">
      <c r="A69" s="2" t="s">
        <v>75</v>
      </c>
      <c r="B69" s="769">
        <v>73</v>
      </c>
      <c r="C69" s="766">
        <v>4.4571693986654302E-2</v>
      </c>
      <c r="D69" s="766">
        <v>0</v>
      </c>
      <c r="E69" s="766">
        <v>0</v>
      </c>
      <c r="F69" s="766">
        <v>4.1655145585536998E-2</v>
      </c>
      <c r="G69" s="766">
        <v>0.100769028067589</v>
      </c>
      <c r="H69" s="766">
        <v>0.35666242241859403</v>
      </c>
      <c r="I69" s="766">
        <v>0.42496085166931202</v>
      </c>
      <c r="J69" s="766">
        <v>3.1380847096443197E-2</v>
      </c>
      <c r="K69" s="772">
        <v>37.071437835693402</v>
      </c>
      <c r="L69" s="772">
        <v>39</v>
      </c>
    </row>
    <row r="70" spans="1:12" x14ac:dyDescent="0.2">
      <c r="A70" s="2" t="s">
        <v>76</v>
      </c>
      <c r="B70" s="769">
        <v>69</v>
      </c>
      <c r="C70" s="766">
        <v>5.9098698198795298E-2</v>
      </c>
      <c r="D70" s="766">
        <v>0</v>
      </c>
      <c r="E70" s="766">
        <v>1.50178084149957E-2</v>
      </c>
      <c r="F70" s="766">
        <v>8.5819058120250702E-2</v>
      </c>
      <c r="G70" s="766">
        <v>9.9247999489307404E-2</v>
      </c>
      <c r="H70" s="766">
        <v>0.36365112662315402</v>
      </c>
      <c r="I70" s="766">
        <v>0.334057956933975</v>
      </c>
      <c r="J70" s="766">
        <v>4.3107379227876698E-2</v>
      </c>
      <c r="K70" s="772">
        <v>36.341239929199197</v>
      </c>
      <c r="L70" s="772">
        <v>38</v>
      </c>
    </row>
    <row r="71" spans="1:12" x14ac:dyDescent="0.2">
      <c r="A71" s="3" t="s">
        <v>77</v>
      </c>
      <c r="B71" s="770">
        <v>51</v>
      </c>
      <c r="C71" s="767">
        <v>3.4741792827844599E-2</v>
      </c>
      <c r="D71" s="767">
        <v>0</v>
      </c>
      <c r="E71" s="767">
        <v>0</v>
      </c>
      <c r="F71" s="767">
        <v>7.2896204888820607E-2</v>
      </c>
      <c r="G71" s="767">
        <v>0.108395017683506</v>
      </c>
      <c r="H71" s="767">
        <v>0.29866406321525601</v>
      </c>
      <c r="I71" s="767">
        <v>0.450680881738663</v>
      </c>
      <c r="J71" s="767">
        <v>3.4622032195329701E-2</v>
      </c>
      <c r="K71" s="773">
        <v>37.017364501953097</v>
      </c>
      <c r="L71" s="773">
        <v>40</v>
      </c>
    </row>
    <row r="73" spans="1:12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120</v>
      </c>
    </row>
    <row r="4" spans="1:14" x14ac:dyDescent="0.2">
      <c r="A4" t="s">
        <v>3</v>
      </c>
    </row>
    <row r="5" spans="1:14" x14ac:dyDescent="0.2">
      <c r="A5" s="4" t="s">
        <v>4</v>
      </c>
      <c r="B5" s="4" t="s">
        <v>5</v>
      </c>
      <c r="C5" s="4" t="s">
        <v>121</v>
      </c>
      <c r="D5" s="4" t="s">
        <v>122</v>
      </c>
      <c r="E5" s="4" t="s">
        <v>123</v>
      </c>
      <c r="F5" s="4" t="s">
        <v>124</v>
      </c>
      <c r="G5" s="4" t="s">
        <v>125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11</v>
      </c>
      <c r="N5" s="4" t="s">
        <v>131</v>
      </c>
    </row>
    <row r="6" spans="1:14" x14ac:dyDescent="0.2">
      <c r="A6" s="5" t="s">
        <v>13</v>
      </c>
      <c r="B6" s="72" t="s">
        <v>1</v>
      </c>
      <c r="C6" s="69" t="s">
        <v>1</v>
      </c>
      <c r="D6" s="69" t="s">
        <v>1</v>
      </c>
      <c r="E6" s="69" t="s">
        <v>1</v>
      </c>
      <c r="F6" s="69" t="s">
        <v>1</v>
      </c>
      <c r="G6" s="69" t="s">
        <v>1</v>
      </c>
      <c r="H6" s="69" t="s">
        <v>1</v>
      </c>
      <c r="I6" s="69" t="s">
        <v>1</v>
      </c>
      <c r="J6" s="69" t="s">
        <v>1</v>
      </c>
      <c r="K6" s="69" t="s">
        <v>1</v>
      </c>
      <c r="L6" s="69" t="s">
        <v>1</v>
      </c>
      <c r="M6" s="75" t="s">
        <v>1</v>
      </c>
      <c r="N6" s="75" t="s">
        <v>1</v>
      </c>
    </row>
    <row r="7" spans="1:14" x14ac:dyDescent="0.2">
      <c r="A7" s="2" t="s">
        <v>13</v>
      </c>
      <c r="B7" s="73">
        <v>7270</v>
      </c>
      <c r="C7" s="70">
        <v>3.13448673114181E-3</v>
      </c>
      <c r="D7" s="70">
        <v>5.7953246869146798E-3</v>
      </c>
      <c r="E7" s="70">
        <v>1.8991325050592402E-2</v>
      </c>
      <c r="F7" s="70">
        <v>2.0768780261278201E-2</v>
      </c>
      <c r="G7" s="70">
        <v>6.0029391199350399E-2</v>
      </c>
      <c r="H7" s="70">
        <v>0.147927656769753</v>
      </c>
      <c r="I7" s="70">
        <v>9.2653125524520902E-2</v>
      </c>
      <c r="J7" s="70">
        <v>0.12420394271612201</v>
      </c>
      <c r="K7" s="70">
        <v>0.14070837199687999</v>
      </c>
      <c r="L7" s="70">
        <v>0.38578757643699602</v>
      </c>
      <c r="M7" s="76">
        <v>2013.89782714844</v>
      </c>
      <c r="N7" s="76">
        <v>2018</v>
      </c>
    </row>
    <row r="8" spans="1:14" x14ac:dyDescent="0.2">
      <c r="A8" s="5" t="s">
        <v>14</v>
      </c>
      <c r="B8" s="72" t="s">
        <v>1</v>
      </c>
      <c r="C8" s="69" t="s">
        <v>1</v>
      </c>
      <c r="D8" s="69" t="s">
        <v>1</v>
      </c>
      <c r="E8" s="69" t="s">
        <v>1</v>
      </c>
      <c r="F8" s="69" t="s">
        <v>1</v>
      </c>
      <c r="G8" s="69" t="s">
        <v>1</v>
      </c>
      <c r="H8" s="69" t="s">
        <v>1</v>
      </c>
      <c r="I8" s="69" t="s">
        <v>1</v>
      </c>
      <c r="J8" s="69" t="s">
        <v>1</v>
      </c>
      <c r="K8" s="69" t="s">
        <v>1</v>
      </c>
      <c r="L8" s="69" t="s">
        <v>1</v>
      </c>
      <c r="M8" s="75" t="s">
        <v>1</v>
      </c>
      <c r="N8" s="75" t="s">
        <v>1</v>
      </c>
    </row>
    <row r="9" spans="1:14" x14ac:dyDescent="0.2">
      <c r="A9" s="2" t="s">
        <v>15</v>
      </c>
      <c r="B9" s="73">
        <v>105</v>
      </c>
      <c r="C9" s="70">
        <v>7.6711615547537804E-3</v>
      </c>
      <c r="D9" s="70">
        <v>0</v>
      </c>
      <c r="E9" s="70">
        <v>1.5593389980495E-2</v>
      </c>
      <c r="F9" s="70">
        <v>0</v>
      </c>
      <c r="G9" s="70">
        <v>4.1229914873838397E-2</v>
      </c>
      <c r="H9" s="70">
        <v>9.7597047686576802E-2</v>
      </c>
      <c r="I9" s="70">
        <v>9.5196716487407698E-2</v>
      </c>
      <c r="J9" s="70">
        <v>6.0011480003595401E-2</v>
      </c>
      <c r="K9" s="70">
        <v>0.145471140742302</v>
      </c>
      <c r="L9" s="70">
        <v>0.53722912073135398</v>
      </c>
      <c r="M9" s="76">
        <v>2016.79577636719</v>
      </c>
      <c r="N9" s="76">
        <v>2021</v>
      </c>
    </row>
    <row r="10" spans="1:14" x14ac:dyDescent="0.2">
      <c r="A10" s="2" t="s">
        <v>16</v>
      </c>
      <c r="B10" s="73">
        <v>106</v>
      </c>
      <c r="C10" s="70">
        <v>0</v>
      </c>
      <c r="D10" s="70">
        <v>0</v>
      </c>
      <c r="E10" s="70">
        <v>0</v>
      </c>
      <c r="F10" s="70">
        <v>0</v>
      </c>
      <c r="G10" s="70">
        <v>1.8240381032228501E-2</v>
      </c>
      <c r="H10" s="70">
        <v>8.4706030786037403E-2</v>
      </c>
      <c r="I10" s="70">
        <v>9.3904078006744399E-2</v>
      </c>
      <c r="J10" s="70">
        <v>7.3834225535392803E-2</v>
      </c>
      <c r="K10" s="70">
        <v>0.117343544960022</v>
      </c>
      <c r="L10" s="70">
        <v>0.611971735954285</v>
      </c>
      <c r="M10" s="76">
        <v>2018.97705078125</v>
      </c>
      <c r="N10" s="76">
        <v>2021</v>
      </c>
    </row>
    <row r="11" spans="1:14" x14ac:dyDescent="0.2">
      <c r="A11" s="2" t="s">
        <v>17</v>
      </c>
      <c r="B11" s="73">
        <v>128</v>
      </c>
      <c r="C11" s="70">
        <v>0</v>
      </c>
      <c r="D11" s="70">
        <v>0</v>
      </c>
      <c r="E11" s="70">
        <v>2.4044653400778802E-2</v>
      </c>
      <c r="F11" s="70">
        <v>4.8089306801557498E-3</v>
      </c>
      <c r="G11" s="70">
        <v>1.3242787681520001E-2</v>
      </c>
      <c r="H11" s="70">
        <v>7.3035635054111495E-2</v>
      </c>
      <c r="I11" s="70">
        <v>6.0835268348455401E-2</v>
      </c>
      <c r="J11" s="70">
        <v>0.105347082018852</v>
      </c>
      <c r="K11" s="70">
        <v>0.19052276015281699</v>
      </c>
      <c r="L11" s="70">
        <v>0.52816289663314797</v>
      </c>
      <c r="M11" s="76">
        <v>2017.64807128906</v>
      </c>
      <c r="N11" s="76">
        <v>2021</v>
      </c>
    </row>
    <row r="12" spans="1:14" x14ac:dyDescent="0.2">
      <c r="A12" s="2" t="s">
        <v>18</v>
      </c>
      <c r="B12" s="73">
        <v>109</v>
      </c>
      <c r="C12" s="70">
        <v>0</v>
      </c>
      <c r="D12" s="70">
        <v>0</v>
      </c>
      <c r="E12" s="70">
        <v>1.4256271533668E-2</v>
      </c>
      <c r="F12" s="70">
        <v>0</v>
      </c>
      <c r="G12" s="70">
        <v>4.3556772172450998E-2</v>
      </c>
      <c r="H12" s="70">
        <v>0.103668600320816</v>
      </c>
      <c r="I12" s="70">
        <v>0.17925316095352201</v>
      </c>
      <c r="J12" s="70">
        <v>0.13045734167098999</v>
      </c>
      <c r="K12" s="70">
        <v>0.12710803747177099</v>
      </c>
      <c r="L12" s="70">
        <v>0.40169981122016901</v>
      </c>
      <c r="M12" s="76">
        <v>2015.65380859375</v>
      </c>
      <c r="N12" s="76">
        <v>2019</v>
      </c>
    </row>
    <row r="13" spans="1:14" x14ac:dyDescent="0.2">
      <c r="A13" s="2" t="s">
        <v>19</v>
      </c>
      <c r="B13" s="73">
        <v>109</v>
      </c>
      <c r="C13" s="70">
        <v>0</v>
      </c>
      <c r="D13" s="70">
        <v>0</v>
      </c>
      <c r="E13" s="70">
        <v>0</v>
      </c>
      <c r="F13" s="70">
        <v>8.0311223864555394E-3</v>
      </c>
      <c r="G13" s="70">
        <v>4.7112163156271002E-2</v>
      </c>
      <c r="H13" s="70">
        <v>0.115644998848438</v>
      </c>
      <c r="I13" s="70">
        <v>9.31526273488998E-2</v>
      </c>
      <c r="J13" s="70">
        <v>0.13129442930221599</v>
      </c>
      <c r="K13" s="70">
        <v>0.13976928591728199</v>
      </c>
      <c r="L13" s="70">
        <v>0.46499538421630898</v>
      </c>
      <c r="M13" s="76">
        <v>2016.71166992188</v>
      </c>
      <c r="N13" s="76">
        <v>2020</v>
      </c>
    </row>
    <row r="14" spans="1:14" x14ac:dyDescent="0.2">
      <c r="A14" s="2" t="s">
        <v>20</v>
      </c>
      <c r="B14" s="73">
        <v>98</v>
      </c>
      <c r="C14" s="70">
        <v>0</v>
      </c>
      <c r="D14" s="70">
        <v>0</v>
      </c>
      <c r="E14" s="70">
        <v>0</v>
      </c>
      <c r="F14" s="70">
        <v>0</v>
      </c>
      <c r="G14" s="70">
        <v>4.12359461188316E-2</v>
      </c>
      <c r="H14" s="70">
        <v>0.20239354670047799</v>
      </c>
      <c r="I14" s="70">
        <v>0.109727956354618</v>
      </c>
      <c r="J14" s="70">
        <v>0.12197258323431</v>
      </c>
      <c r="K14" s="70">
        <v>0.139692232012749</v>
      </c>
      <c r="L14" s="70">
        <v>0.384977757930756</v>
      </c>
      <c r="M14" s="76">
        <v>2015.49475097656</v>
      </c>
      <c r="N14" s="76">
        <v>2018</v>
      </c>
    </row>
    <row r="15" spans="1:14" x14ac:dyDescent="0.2">
      <c r="A15" s="2" t="s">
        <v>21</v>
      </c>
      <c r="B15" s="73">
        <v>95</v>
      </c>
      <c r="C15" s="70">
        <v>7.3683676309883603E-3</v>
      </c>
      <c r="D15" s="70">
        <v>0</v>
      </c>
      <c r="E15" s="70">
        <v>0</v>
      </c>
      <c r="F15" s="70">
        <v>2.10084337741137E-2</v>
      </c>
      <c r="G15" s="70">
        <v>1.41884004697204E-2</v>
      </c>
      <c r="H15" s="70">
        <v>9.5323912799358396E-2</v>
      </c>
      <c r="I15" s="70">
        <v>9.8726212978362995E-2</v>
      </c>
      <c r="J15" s="70">
        <v>8.8748537003994002E-2</v>
      </c>
      <c r="K15" s="70">
        <v>0.13278844952583299</v>
      </c>
      <c r="L15" s="70">
        <v>0.54184770584106401</v>
      </c>
      <c r="M15" s="76">
        <v>2017.38806152344</v>
      </c>
      <c r="N15" s="76">
        <v>2021</v>
      </c>
    </row>
    <row r="16" spans="1:14" x14ac:dyDescent="0.2">
      <c r="A16" s="2" t="s">
        <v>22</v>
      </c>
      <c r="B16" s="73">
        <v>105</v>
      </c>
      <c r="C16" s="70">
        <v>0</v>
      </c>
      <c r="D16" s="70">
        <v>0</v>
      </c>
      <c r="E16" s="70">
        <v>4.5280139893293398E-3</v>
      </c>
      <c r="F16" s="70">
        <v>3.5778466612100601E-2</v>
      </c>
      <c r="G16" s="70">
        <v>2.0222311839461299E-2</v>
      </c>
      <c r="H16" s="70">
        <v>9.46361199021339E-2</v>
      </c>
      <c r="I16" s="70">
        <v>0.11945042014122</v>
      </c>
      <c r="J16" s="70">
        <v>0.117672570049763</v>
      </c>
      <c r="K16" s="70">
        <v>0.18551750481128701</v>
      </c>
      <c r="L16" s="70">
        <v>0.42219460010528598</v>
      </c>
      <c r="M16" s="76">
        <v>2016.63781738281</v>
      </c>
      <c r="N16" s="76">
        <v>2019</v>
      </c>
    </row>
    <row r="17" spans="1:14" x14ac:dyDescent="0.2">
      <c r="A17" s="2" t="s">
        <v>23</v>
      </c>
      <c r="B17" s="73">
        <v>81</v>
      </c>
      <c r="C17" s="70">
        <v>7.6634106226265396E-3</v>
      </c>
      <c r="D17" s="70">
        <v>8.8791390880942293E-3</v>
      </c>
      <c r="E17" s="70">
        <v>7.2492465376853901E-2</v>
      </c>
      <c r="F17" s="70">
        <v>7.6634106226265396E-3</v>
      </c>
      <c r="G17" s="70">
        <v>0.14036995172500599</v>
      </c>
      <c r="H17" s="70">
        <v>0.134026288986206</v>
      </c>
      <c r="I17" s="70">
        <v>6.9652788341045394E-2</v>
      </c>
      <c r="J17" s="70">
        <v>0.176365941762924</v>
      </c>
      <c r="K17" s="70">
        <v>9.6874698996543898E-2</v>
      </c>
      <c r="L17" s="70">
        <v>0.28601190447807301</v>
      </c>
      <c r="M17" s="76">
        <v>2009.39086914062</v>
      </c>
      <c r="N17" s="76">
        <v>2015</v>
      </c>
    </row>
    <row r="18" spans="1:14" x14ac:dyDescent="0.2">
      <c r="A18" s="2" t="s">
        <v>24</v>
      </c>
      <c r="B18" s="73">
        <v>78</v>
      </c>
      <c r="C18" s="70">
        <v>0</v>
      </c>
      <c r="D18" s="70">
        <v>1.6587134450674099E-2</v>
      </c>
      <c r="E18" s="70">
        <v>1.7812905833125101E-2</v>
      </c>
      <c r="F18" s="70">
        <v>8.2935672253370302E-3</v>
      </c>
      <c r="G18" s="70">
        <v>8.6265385150909396E-2</v>
      </c>
      <c r="H18" s="70">
        <v>9.9569290876388494E-2</v>
      </c>
      <c r="I18" s="70">
        <v>6.3669547438621493E-2</v>
      </c>
      <c r="J18" s="70">
        <v>0.12946854531765001</v>
      </c>
      <c r="K18" s="70">
        <v>0.184546038508415</v>
      </c>
      <c r="L18" s="70">
        <v>0.39378759264946001</v>
      </c>
      <c r="M18" s="76">
        <v>2014.45544433594</v>
      </c>
      <c r="N18" s="76">
        <v>2019</v>
      </c>
    </row>
    <row r="19" spans="1:14" x14ac:dyDescent="0.2">
      <c r="A19" s="2" t="s">
        <v>25</v>
      </c>
      <c r="B19" s="73">
        <v>100</v>
      </c>
      <c r="C19" s="70">
        <v>5.98681205883622E-3</v>
      </c>
      <c r="D19" s="70">
        <v>1.8479252234101299E-2</v>
      </c>
      <c r="E19" s="70">
        <v>7.9918928444385501E-2</v>
      </c>
      <c r="F19" s="70">
        <v>2.99340598285198E-2</v>
      </c>
      <c r="G19" s="70">
        <v>0.145735368132591</v>
      </c>
      <c r="H19" s="70">
        <v>8.3532810211181599E-2</v>
      </c>
      <c r="I19" s="70">
        <v>0.11303798109293001</v>
      </c>
      <c r="J19" s="70">
        <v>0.11065904051065401</v>
      </c>
      <c r="K19" s="70">
        <v>0.120582677423954</v>
      </c>
      <c r="L19" s="70">
        <v>0.29213306307792702</v>
      </c>
      <c r="M19" s="76">
        <v>2008.67236328125</v>
      </c>
      <c r="N19" s="76">
        <v>2015</v>
      </c>
    </row>
    <row r="20" spans="1:14" x14ac:dyDescent="0.2">
      <c r="A20" s="2" t="s">
        <v>26</v>
      </c>
      <c r="B20" s="73">
        <v>100</v>
      </c>
      <c r="C20" s="70">
        <v>8.1807347014546394E-3</v>
      </c>
      <c r="D20" s="70">
        <v>1.16238826885819E-2</v>
      </c>
      <c r="E20" s="70">
        <v>0.158605456352234</v>
      </c>
      <c r="F20" s="70">
        <v>1.55206425115466E-2</v>
      </c>
      <c r="G20" s="70">
        <v>8.98909792304039E-2</v>
      </c>
      <c r="H20" s="70">
        <v>0.14469891786575301</v>
      </c>
      <c r="I20" s="70">
        <v>9.6481733024120303E-2</v>
      </c>
      <c r="J20" s="70">
        <v>0.102095440030098</v>
      </c>
      <c r="K20" s="70">
        <v>0.147603049874306</v>
      </c>
      <c r="L20" s="70">
        <v>0.22529916465282401</v>
      </c>
      <c r="M20" s="76">
        <v>2005.94482421875</v>
      </c>
      <c r="N20" s="76">
        <v>2012</v>
      </c>
    </row>
    <row r="21" spans="1:14" x14ac:dyDescent="0.2">
      <c r="A21" s="2" t="s">
        <v>27</v>
      </c>
      <c r="B21" s="73">
        <v>85</v>
      </c>
      <c r="C21" s="70">
        <v>1.1745817027985999E-2</v>
      </c>
      <c r="D21" s="70">
        <v>4.2719095945358297E-2</v>
      </c>
      <c r="E21" s="70">
        <v>1.54129210859537E-2</v>
      </c>
      <c r="F21" s="70">
        <v>9.4560146331787095E-2</v>
      </c>
      <c r="G21" s="70">
        <v>0.16312922537326799</v>
      </c>
      <c r="H21" s="70">
        <v>0.28017035126686102</v>
      </c>
      <c r="I21" s="70">
        <v>6.7105330526828794E-2</v>
      </c>
      <c r="J21" s="70">
        <v>8.0125577747821794E-2</v>
      </c>
      <c r="K21" s="70">
        <v>6.4546540379524203E-2</v>
      </c>
      <c r="L21" s="70">
        <v>0.18048498034477201</v>
      </c>
      <c r="M21" s="76">
        <v>2003.59692382812</v>
      </c>
      <c r="N21" s="76">
        <v>2006</v>
      </c>
    </row>
    <row r="22" spans="1:14" x14ac:dyDescent="0.2">
      <c r="A22" s="2" t="s">
        <v>28</v>
      </c>
      <c r="B22" s="73">
        <v>105</v>
      </c>
      <c r="C22" s="70">
        <v>0</v>
      </c>
      <c r="D22" s="70">
        <v>0</v>
      </c>
      <c r="E22" s="70">
        <v>0</v>
      </c>
      <c r="F22" s="70">
        <v>0</v>
      </c>
      <c r="G22" s="70">
        <v>3.713034465909E-2</v>
      </c>
      <c r="H22" s="70">
        <v>9.7605325281619998E-2</v>
      </c>
      <c r="I22" s="70">
        <v>6.1516907066106803E-2</v>
      </c>
      <c r="J22" s="70">
        <v>0.164517477154732</v>
      </c>
      <c r="K22" s="70">
        <v>0.133987411856651</v>
      </c>
      <c r="L22" s="70">
        <v>0.50524252653121904</v>
      </c>
      <c r="M22" s="76">
        <v>2017.81042480469</v>
      </c>
      <c r="N22" s="76">
        <v>2021</v>
      </c>
    </row>
    <row r="23" spans="1:14" x14ac:dyDescent="0.2">
      <c r="A23" s="2" t="s">
        <v>29</v>
      </c>
      <c r="B23" s="73">
        <v>102</v>
      </c>
      <c r="C23" s="70">
        <v>0</v>
      </c>
      <c r="D23" s="70">
        <v>0</v>
      </c>
      <c r="E23" s="70">
        <v>0</v>
      </c>
      <c r="F23" s="70">
        <v>1.8641382455825799E-2</v>
      </c>
      <c r="G23" s="70">
        <v>1.8641382455825799E-2</v>
      </c>
      <c r="H23" s="70">
        <v>7.7320195734500899E-2</v>
      </c>
      <c r="I23" s="70">
        <v>3.1830038875341402E-2</v>
      </c>
      <c r="J23" s="70">
        <v>0.15016673505306199</v>
      </c>
      <c r="K23" s="70">
        <v>0.175582855939865</v>
      </c>
      <c r="L23" s="70">
        <v>0.52781742811203003</v>
      </c>
      <c r="M23" s="76">
        <v>2018.0009765625</v>
      </c>
      <c r="N23" s="76">
        <v>2021</v>
      </c>
    </row>
    <row r="24" spans="1:14" x14ac:dyDescent="0.2">
      <c r="A24" s="2" t="s">
        <v>30</v>
      </c>
      <c r="B24" s="73">
        <v>102</v>
      </c>
      <c r="C24" s="70">
        <v>0</v>
      </c>
      <c r="D24" s="70">
        <v>1.4100733213126699E-2</v>
      </c>
      <c r="E24" s="70">
        <v>2.8201466426253301E-2</v>
      </c>
      <c r="F24" s="70">
        <v>6.7486600019037698E-3</v>
      </c>
      <c r="G24" s="70">
        <v>1.7709547653794299E-2</v>
      </c>
      <c r="H24" s="70">
        <v>0.10985758900642401</v>
      </c>
      <c r="I24" s="70">
        <v>8.3193697035312694E-2</v>
      </c>
      <c r="J24" s="70">
        <v>0.142887502908707</v>
      </c>
      <c r="K24" s="70">
        <v>0.19268225133419001</v>
      </c>
      <c r="L24" s="70">
        <v>0.40461856126785301</v>
      </c>
      <c r="M24" s="76">
        <v>2015.50476074219</v>
      </c>
      <c r="N24" s="76">
        <v>2019</v>
      </c>
    </row>
    <row r="25" spans="1:14" x14ac:dyDescent="0.2">
      <c r="A25" s="2" t="s">
        <v>31</v>
      </c>
      <c r="B25" s="73">
        <v>103</v>
      </c>
      <c r="C25" s="70">
        <v>1.2445777654647799E-2</v>
      </c>
      <c r="D25" s="70">
        <v>3.4550596028566402E-2</v>
      </c>
      <c r="E25" s="70">
        <v>1.2445777654647799E-2</v>
      </c>
      <c r="F25" s="70">
        <v>1.4667502604425E-2</v>
      </c>
      <c r="G25" s="70">
        <v>2.87857428193092E-2</v>
      </c>
      <c r="H25" s="70">
        <v>9.7056463360786396E-2</v>
      </c>
      <c r="I25" s="70">
        <v>0.121993914246559</v>
      </c>
      <c r="J25" s="70">
        <v>0.121419437229633</v>
      </c>
      <c r="K25" s="70">
        <v>0.18480730056762701</v>
      </c>
      <c r="L25" s="70">
        <v>0.371827483177185</v>
      </c>
      <c r="M25" s="76">
        <v>2013.71325683594</v>
      </c>
      <c r="N25" s="76">
        <v>2019</v>
      </c>
    </row>
    <row r="26" spans="1:14" x14ac:dyDescent="0.2">
      <c r="A26" s="2" t="s">
        <v>32</v>
      </c>
      <c r="B26" s="73">
        <v>100</v>
      </c>
      <c r="C26" s="70">
        <v>6.1499355360865602E-3</v>
      </c>
      <c r="D26" s="70">
        <v>0</v>
      </c>
      <c r="E26" s="70">
        <v>0</v>
      </c>
      <c r="F26" s="70">
        <v>3.71405519545078E-2</v>
      </c>
      <c r="G26" s="70">
        <v>0.159111633896828</v>
      </c>
      <c r="H26" s="70">
        <v>0.17514070868492099</v>
      </c>
      <c r="I26" s="70">
        <v>7.1401692926883698E-2</v>
      </c>
      <c r="J26" s="70">
        <v>7.8146256506442996E-2</v>
      </c>
      <c r="K26" s="70">
        <v>7.7231645584106404E-2</v>
      </c>
      <c r="L26" s="70">
        <v>0.39567756652831998</v>
      </c>
      <c r="M26" s="76">
        <v>2011.74230957031</v>
      </c>
      <c r="N26" s="76">
        <v>2017</v>
      </c>
    </row>
    <row r="27" spans="1:14" x14ac:dyDescent="0.2">
      <c r="A27" s="2" t="s">
        <v>33</v>
      </c>
      <c r="B27" s="73">
        <v>95</v>
      </c>
      <c r="C27" s="70">
        <v>0</v>
      </c>
      <c r="D27" s="70">
        <v>0</v>
      </c>
      <c r="E27" s="70">
        <v>0</v>
      </c>
      <c r="F27" s="70">
        <v>0</v>
      </c>
      <c r="G27" s="70">
        <v>0.12849758565425901</v>
      </c>
      <c r="H27" s="70">
        <v>0.31823432445526101</v>
      </c>
      <c r="I27" s="70">
        <v>5.4871175438165699E-2</v>
      </c>
      <c r="J27" s="70">
        <v>0.1558768004179</v>
      </c>
      <c r="K27" s="70">
        <v>0.14554204046726199</v>
      </c>
      <c r="L27" s="70">
        <v>0.19697807729244199</v>
      </c>
      <c r="M27" s="76">
        <v>2010.66088867188</v>
      </c>
      <c r="N27" s="76">
        <v>2013</v>
      </c>
    </row>
    <row r="28" spans="1:14" x14ac:dyDescent="0.2">
      <c r="A28" s="2" t="s">
        <v>34</v>
      </c>
      <c r="B28" s="73">
        <v>105</v>
      </c>
      <c r="C28" s="70">
        <v>0</v>
      </c>
      <c r="D28" s="70">
        <v>1.8966943025589E-2</v>
      </c>
      <c r="E28" s="70">
        <v>4.0454223752021803E-2</v>
      </c>
      <c r="F28" s="70">
        <v>4.4834785163402599E-2</v>
      </c>
      <c r="G28" s="70">
        <v>0.207257330417633</v>
      </c>
      <c r="H28" s="70">
        <v>0.27543100714683499</v>
      </c>
      <c r="I28" s="70">
        <v>9.9907174706459004E-2</v>
      </c>
      <c r="J28" s="70">
        <v>6.1461772769689602E-2</v>
      </c>
      <c r="K28" s="70">
        <v>0.101145058870316</v>
      </c>
      <c r="L28" s="70">
        <v>0.15054170787334401</v>
      </c>
      <c r="M28" s="76">
        <v>2005.47985839844</v>
      </c>
      <c r="N28" s="76">
        <v>2007</v>
      </c>
    </row>
    <row r="29" spans="1:14" x14ac:dyDescent="0.2">
      <c r="A29" s="2" t="s">
        <v>35</v>
      </c>
      <c r="B29" s="73">
        <v>98</v>
      </c>
      <c r="C29" s="70">
        <v>9.0472698211669905E-3</v>
      </c>
      <c r="D29" s="70">
        <v>9.0472698211669905E-3</v>
      </c>
      <c r="E29" s="70">
        <v>9.0472698211669905E-3</v>
      </c>
      <c r="F29" s="70">
        <v>4.0944393724203103E-2</v>
      </c>
      <c r="G29" s="70">
        <v>8.4127031266689301E-2</v>
      </c>
      <c r="H29" s="70">
        <v>0.35237851738929699</v>
      </c>
      <c r="I29" s="70">
        <v>5.3312133997678798E-2</v>
      </c>
      <c r="J29" s="70">
        <v>0.14730766415596</v>
      </c>
      <c r="K29" s="70">
        <v>7.9243995249271407E-2</v>
      </c>
      <c r="L29" s="70">
        <v>0.21554446220397899</v>
      </c>
      <c r="M29" s="76">
        <v>2009.08056640625</v>
      </c>
      <c r="N29" s="76">
        <v>2009</v>
      </c>
    </row>
    <row r="30" spans="1:14" x14ac:dyDescent="0.2">
      <c r="A30" s="2" t="s">
        <v>36</v>
      </c>
      <c r="B30" s="73">
        <v>90</v>
      </c>
      <c r="C30" s="70">
        <v>0</v>
      </c>
      <c r="D30" s="70">
        <v>0</v>
      </c>
      <c r="E30" s="70">
        <v>3.2128315418958699E-2</v>
      </c>
      <c r="F30" s="70">
        <v>4.7208715230226503E-2</v>
      </c>
      <c r="G30" s="70">
        <v>0.19935452938079801</v>
      </c>
      <c r="H30" s="70">
        <v>0.24617946147918701</v>
      </c>
      <c r="I30" s="70">
        <v>9.8517216742038699E-2</v>
      </c>
      <c r="J30" s="70">
        <v>0.16324928402900701</v>
      </c>
      <c r="K30" s="70">
        <v>6.5284386277198805E-2</v>
      </c>
      <c r="L30" s="70">
        <v>0.148078098893166</v>
      </c>
      <c r="M30" s="76">
        <v>2006.93542480469</v>
      </c>
      <c r="N30" s="76">
        <v>2008</v>
      </c>
    </row>
    <row r="31" spans="1:14" x14ac:dyDescent="0.2">
      <c r="A31" s="2" t="s">
        <v>37</v>
      </c>
      <c r="B31" s="73">
        <v>81</v>
      </c>
      <c r="C31" s="70">
        <v>0</v>
      </c>
      <c r="D31" s="70">
        <v>0</v>
      </c>
      <c r="E31" s="70">
        <v>8.6348298937082308E-3</v>
      </c>
      <c r="F31" s="70">
        <v>4.5827277004718801E-2</v>
      </c>
      <c r="G31" s="70">
        <v>0.24586942791938801</v>
      </c>
      <c r="H31" s="70">
        <v>0.17316325008869199</v>
      </c>
      <c r="I31" s="70">
        <v>8.46059694886208E-2</v>
      </c>
      <c r="J31" s="70">
        <v>4.6555671840906102E-2</v>
      </c>
      <c r="K31" s="70">
        <v>9.5589004456996904E-2</v>
      </c>
      <c r="L31" s="70">
        <v>0.29975455999374401</v>
      </c>
      <c r="M31" s="76">
        <v>2008.99780273438</v>
      </c>
      <c r="N31" s="76">
        <v>2010</v>
      </c>
    </row>
    <row r="32" spans="1:14" x14ac:dyDescent="0.2">
      <c r="A32" s="2" t="s">
        <v>38</v>
      </c>
      <c r="B32" s="73">
        <v>107</v>
      </c>
      <c r="C32" s="70">
        <v>0</v>
      </c>
      <c r="D32" s="70">
        <v>9.4059342518448795E-3</v>
      </c>
      <c r="E32" s="70">
        <v>0</v>
      </c>
      <c r="F32" s="70">
        <v>0</v>
      </c>
      <c r="G32" s="70">
        <v>3.01743056625128E-2</v>
      </c>
      <c r="H32" s="70">
        <v>0.14126543700694999</v>
      </c>
      <c r="I32" s="70">
        <v>6.3071370124816895E-2</v>
      </c>
      <c r="J32" s="70">
        <v>0.111508332192898</v>
      </c>
      <c r="K32" s="70">
        <v>0.198418319225311</v>
      </c>
      <c r="L32" s="70">
        <v>0.44615629315376298</v>
      </c>
      <c r="M32" s="76">
        <v>2016.67138671875</v>
      </c>
      <c r="N32" s="76">
        <v>2020</v>
      </c>
    </row>
    <row r="33" spans="1:14" x14ac:dyDescent="0.2">
      <c r="A33" s="2" t="s">
        <v>39</v>
      </c>
      <c r="B33" s="73">
        <v>96</v>
      </c>
      <c r="C33" s="70">
        <v>0</v>
      </c>
      <c r="D33" s="70">
        <v>7.4461852200329304E-3</v>
      </c>
      <c r="E33" s="70">
        <v>2.4006592109799399E-2</v>
      </c>
      <c r="F33" s="70">
        <v>7.4461852200329304E-3</v>
      </c>
      <c r="G33" s="70">
        <v>6.6230237483978299E-2</v>
      </c>
      <c r="H33" s="70">
        <v>0.149950832128525</v>
      </c>
      <c r="I33" s="70">
        <v>8.5825890302658095E-2</v>
      </c>
      <c r="J33" s="70">
        <v>8.5565470159053802E-2</v>
      </c>
      <c r="K33" s="70">
        <v>0.151569008827209</v>
      </c>
      <c r="L33" s="70">
        <v>0.421959608793259</v>
      </c>
      <c r="M33" s="76">
        <v>2014.05432128906</v>
      </c>
      <c r="N33" s="76">
        <v>2018</v>
      </c>
    </row>
    <row r="34" spans="1:14" x14ac:dyDescent="0.2">
      <c r="A34" s="2" t="s">
        <v>40</v>
      </c>
      <c r="B34" s="73">
        <v>99</v>
      </c>
      <c r="C34" s="70">
        <v>0</v>
      </c>
      <c r="D34" s="70">
        <v>1.06390146538615E-2</v>
      </c>
      <c r="E34" s="70">
        <v>8.8602369651198404E-3</v>
      </c>
      <c r="F34" s="70">
        <v>0</v>
      </c>
      <c r="G34" s="70">
        <v>0.159921213984489</v>
      </c>
      <c r="H34" s="70">
        <v>0.20443156361579901</v>
      </c>
      <c r="I34" s="70">
        <v>0.117155894637108</v>
      </c>
      <c r="J34" s="70">
        <v>0.17188774049282099</v>
      </c>
      <c r="K34" s="70">
        <v>0.12549230456352201</v>
      </c>
      <c r="L34" s="70">
        <v>0.20161202549934401</v>
      </c>
      <c r="M34" s="76">
        <v>2010.97814941406</v>
      </c>
      <c r="N34" s="76">
        <v>2013</v>
      </c>
    </row>
    <row r="35" spans="1:14" x14ac:dyDescent="0.2">
      <c r="A35" s="2" t="s">
        <v>41</v>
      </c>
      <c r="B35" s="73">
        <v>107</v>
      </c>
      <c r="C35" s="70">
        <v>2.15684492141008E-2</v>
      </c>
      <c r="D35" s="70">
        <v>1.55645739287138E-2</v>
      </c>
      <c r="E35" s="70">
        <v>5.9130277484655401E-2</v>
      </c>
      <c r="F35" s="70">
        <v>7.5689613819122301E-2</v>
      </c>
      <c r="G35" s="70">
        <v>9.1025024652481107E-2</v>
      </c>
      <c r="H35" s="70">
        <v>0.28547781705856301</v>
      </c>
      <c r="I35" s="70">
        <v>6.8379029631614699E-2</v>
      </c>
      <c r="J35" s="70">
        <v>0.12606170773506201</v>
      </c>
      <c r="K35" s="70">
        <v>4.45844195783138E-2</v>
      </c>
      <c r="L35" s="70">
        <v>0.21251907944679299</v>
      </c>
      <c r="M35" s="76">
        <v>2005.52575683594</v>
      </c>
      <c r="N35" s="76">
        <v>2008</v>
      </c>
    </row>
    <row r="36" spans="1:14" x14ac:dyDescent="0.2">
      <c r="A36" s="2" t="s">
        <v>42</v>
      </c>
      <c r="B36" s="73">
        <v>85</v>
      </c>
      <c r="C36" s="70">
        <v>1.6900509595870999E-2</v>
      </c>
      <c r="D36" s="70">
        <v>3.2815203070640599E-2</v>
      </c>
      <c r="E36" s="70">
        <v>6.9842331111431094E-2</v>
      </c>
      <c r="F36" s="70">
        <v>7.2060056030750302E-2</v>
      </c>
      <c r="G36" s="70">
        <v>9.0418659150600406E-2</v>
      </c>
      <c r="H36" s="70">
        <v>0.161044761538506</v>
      </c>
      <c r="I36" s="70">
        <v>7.1944713592529297E-2</v>
      </c>
      <c r="J36" s="70">
        <v>0.138668447732925</v>
      </c>
      <c r="K36" s="70">
        <v>0.161868721246719</v>
      </c>
      <c r="L36" s="70">
        <v>0.18443658947944599</v>
      </c>
      <c r="M36" s="76">
        <v>2005.94323730469</v>
      </c>
      <c r="N36" s="76">
        <v>2013</v>
      </c>
    </row>
    <row r="37" spans="1:14" x14ac:dyDescent="0.2">
      <c r="A37" s="2" t="s">
        <v>43</v>
      </c>
      <c r="B37" s="73">
        <v>90</v>
      </c>
      <c r="C37" s="70">
        <v>8.6380736902356096E-3</v>
      </c>
      <c r="D37" s="70">
        <v>8.3447983488440496E-3</v>
      </c>
      <c r="E37" s="70">
        <v>3.8735397160053302E-2</v>
      </c>
      <c r="F37" s="70">
        <v>4.8137959092855502E-2</v>
      </c>
      <c r="G37" s="70">
        <v>0.11143653839826601</v>
      </c>
      <c r="H37" s="70">
        <v>0.13991771638393399</v>
      </c>
      <c r="I37" s="70">
        <v>0.122179836034775</v>
      </c>
      <c r="J37" s="70">
        <v>8.2780569791793795E-2</v>
      </c>
      <c r="K37" s="70">
        <v>0.12755846977233901</v>
      </c>
      <c r="L37" s="70">
        <v>0.31227064132690402</v>
      </c>
      <c r="M37" s="76">
        <v>2010.17602539062</v>
      </c>
      <c r="N37" s="76">
        <v>2016</v>
      </c>
    </row>
    <row r="38" spans="1:14" x14ac:dyDescent="0.2">
      <c r="A38" s="2" t="s">
        <v>44</v>
      </c>
      <c r="B38" s="73">
        <v>105</v>
      </c>
      <c r="C38" s="70">
        <v>6.7749610170721999E-3</v>
      </c>
      <c r="D38" s="70">
        <v>0</v>
      </c>
      <c r="E38" s="70">
        <v>0</v>
      </c>
      <c r="F38" s="70">
        <v>6.5443855710327599E-3</v>
      </c>
      <c r="G38" s="70">
        <v>6.9317273795604706E-2</v>
      </c>
      <c r="H38" s="70">
        <v>0.127224206924438</v>
      </c>
      <c r="I38" s="70">
        <v>0.10295020788908001</v>
      </c>
      <c r="J38" s="70">
        <v>0.173465430736542</v>
      </c>
      <c r="K38" s="70">
        <v>9.8059259355068207E-2</v>
      </c>
      <c r="L38" s="70">
        <v>0.41566425561904902</v>
      </c>
      <c r="M38" s="76">
        <v>2015.01159667969</v>
      </c>
      <c r="N38" s="76">
        <v>2018</v>
      </c>
    </row>
    <row r="39" spans="1:14" x14ac:dyDescent="0.2">
      <c r="A39" s="2" t="s">
        <v>45</v>
      </c>
      <c r="B39" s="73">
        <v>105</v>
      </c>
      <c r="C39" s="70">
        <v>0</v>
      </c>
      <c r="D39" s="70">
        <v>5.5375834926962896E-3</v>
      </c>
      <c r="E39" s="70">
        <v>7.7765434980392499E-3</v>
      </c>
      <c r="F39" s="70">
        <v>1.24410875141621E-2</v>
      </c>
      <c r="G39" s="70">
        <v>4.4632397592067698E-2</v>
      </c>
      <c r="H39" s="70">
        <v>0.164421021938324</v>
      </c>
      <c r="I39" s="70">
        <v>5.5076789110898999E-2</v>
      </c>
      <c r="J39" s="70">
        <v>0.153882220387459</v>
      </c>
      <c r="K39" s="70">
        <v>0.12352698296308499</v>
      </c>
      <c r="L39" s="70">
        <v>0.43270537257194502</v>
      </c>
      <c r="M39" s="76">
        <v>2015.57653808594</v>
      </c>
      <c r="N39" s="76">
        <v>2019</v>
      </c>
    </row>
    <row r="40" spans="1:14" x14ac:dyDescent="0.2">
      <c r="A40" s="2" t="s">
        <v>46</v>
      </c>
      <c r="B40" s="73">
        <v>103</v>
      </c>
      <c r="C40" s="70">
        <v>1.37672675773501E-2</v>
      </c>
      <c r="D40" s="70">
        <v>2.23525855690241E-2</v>
      </c>
      <c r="E40" s="70">
        <v>3.6148708313703502E-2</v>
      </c>
      <c r="F40" s="70">
        <v>6.5561026334762601E-2</v>
      </c>
      <c r="G40" s="70">
        <v>8.8319644331932096E-2</v>
      </c>
      <c r="H40" s="70">
        <v>0.18725061416625999</v>
      </c>
      <c r="I40" s="70">
        <v>9.61323082447052E-2</v>
      </c>
      <c r="J40" s="70">
        <v>0.10197155922651301</v>
      </c>
      <c r="K40" s="70">
        <v>8.0721065402030903E-2</v>
      </c>
      <c r="L40" s="70">
        <v>0.307775229215622</v>
      </c>
      <c r="M40" s="76">
        <v>2008.24780273438</v>
      </c>
      <c r="N40" s="76">
        <v>2013</v>
      </c>
    </row>
    <row r="41" spans="1:14" x14ac:dyDescent="0.2">
      <c r="A41" s="2" t="s">
        <v>47</v>
      </c>
      <c r="B41" s="73">
        <v>100</v>
      </c>
      <c r="C41" s="70">
        <v>0</v>
      </c>
      <c r="D41" s="70">
        <v>6.4273760654032196E-3</v>
      </c>
      <c r="E41" s="70">
        <v>4.4991631060838699E-2</v>
      </c>
      <c r="F41" s="70">
        <v>1.71534400433302E-2</v>
      </c>
      <c r="G41" s="70">
        <v>6.9134816527366597E-2</v>
      </c>
      <c r="H41" s="70">
        <v>0.226629704236984</v>
      </c>
      <c r="I41" s="70">
        <v>0.124084487557411</v>
      </c>
      <c r="J41" s="70">
        <v>9.1086924076080295E-2</v>
      </c>
      <c r="K41" s="70">
        <v>0.114612333476543</v>
      </c>
      <c r="L41" s="70">
        <v>0.30587929487228399</v>
      </c>
      <c r="M41" s="76">
        <v>2011.21887207031</v>
      </c>
      <c r="N41" s="76">
        <v>2014</v>
      </c>
    </row>
    <row r="42" spans="1:14" x14ac:dyDescent="0.2">
      <c r="A42" s="2" t="s">
        <v>48</v>
      </c>
      <c r="B42" s="73">
        <v>101</v>
      </c>
      <c r="C42" s="70">
        <v>9.9266143515706097E-3</v>
      </c>
      <c r="D42" s="70">
        <v>1.7346020787954299E-2</v>
      </c>
      <c r="E42" s="70">
        <v>2.97171212732792E-2</v>
      </c>
      <c r="F42" s="70">
        <v>3.8390129804611199E-2</v>
      </c>
      <c r="G42" s="70">
        <v>6.4182035624980899E-2</v>
      </c>
      <c r="H42" s="70">
        <v>0.18893517553806299</v>
      </c>
      <c r="I42" s="70">
        <v>0.148618549108505</v>
      </c>
      <c r="J42" s="70">
        <v>0.13039974868297599</v>
      </c>
      <c r="K42" s="70">
        <v>0.11324919015169101</v>
      </c>
      <c r="L42" s="70">
        <v>0.25923541188240101</v>
      </c>
      <c r="M42" s="76">
        <v>2009.97241210938</v>
      </c>
      <c r="N42" s="76">
        <v>2014</v>
      </c>
    </row>
    <row r="43" spans="1:14" x14ac:dyDescent="0.2">
      <c r="A43" s="2" t="s">
        <v>49</v>
      </c>
      <c r="B43" s="73">
        <v>92</v>
      </c>
      <c r="C43" s="70">
        <v>0</v>
      </c>
      <c r="D43" s="70">
        <v>0</v>
      </c>
      <c r="E43" s="70">
        <v>8.1961294636130298E-3</v>
      </c>
      <c r="F43" s="70">
        <v>8.1961294636130298E-3</v>
      </c>
      <c r="G43" s="70">
        <v>6.3590444624423995E-2</v>
      </c>
      <c r="H43" s="70">
        <v>0.24220308661460899</v>
      </c>
      <c r="I43" s="70">
        <v>9.0609021484851796E-2</v>
      </c>
      <c r="J43" s="70">
        <v>0.139129608869553</v>
      </c>
      <c r="K43" s="70">
        <v>0.12276405841112099</v>
      </c>
      <c r="L43" s="70">
        <v>0.32531151175499001</v>
      </c>
      <c r="M43" s="76">
        <v>2013.65942382812</v>
      </c>
      <c r="N43" s="76">
        <v>2016</v>
      </c>
    </row>
    <row r="44" spans="1:14" x14ac:dyDescent="0.2">
      <c r="A44" s="2" t="s">
        <v>50</v>
      </c>
      <c r="B44" s="73">
        <v>96</v>
      </c>
      <c r="C44" s="70">
        <v>0</v>
      </c>
      <c r="D44" s="70">
        <v>0</v>
      </c>
      <c r="E44" s="70">
        <v>6.2210010364651697E-3</v>
      </c>
      <c r="F44" s="70">
        <v>0</v>
      </c>
      <c r="G44" s="70">
        <v>7.69549794495106E-3</v>
      </c>
      <c r="H44" s="70">
        <v>0.177484691143036</v>
      </c>
      <c r="I44" s="70">
        <v>0.13559138774871801</v>
      </c>
      <c r="J44" s="70">
        <v>0.14311541616916701</v>
      </c>
      <c r="K44" s="70">
        <v>0.15871378779411299</v>
      </c>
      <c r="L44" s="70">
        <v>0.37117823958396901</v>
      </c>
      <c r="M44" s="76">
        <v>2016.17895507812</v>
      </c>
      <c r="N44" s="76">
        <v>2018</v>
      </c>
    </row>
    <row r="45" spans="1:14" x14ac:dyDescent="0.2">
      <c r="A45" s="2" t="s">
        <v>51</v>
      </c>
      <c r="B45" s="73">
        <v>102</v>
      </c>
      <c r="C45" s="70">
        <v>0</v>
      </c>
      <c r="D45" s="70">
        <v>0</v>
      </c>
      <c r="E45" s="70">
        <v>0</v>
      </c>
      <c r="F45" s="70">
        <v>8.4688849747180904E-3</v>
      </c>
      <c r="G45" s="70">
        <v>3.6955483257770497E-2</v>
      </c>
      <c r="H45" s="70">
        <v>0.103250712156296</v>
      </c>
      <c r="I45" s="70">
        <v>0.15320061147212999</v>
      </c>
      <c r="J45" s="70">
        <v>0.16836023330688499</v>
      </c>
      <c r="K45" s="70">
        <v>0.16501164436340299</v>
      </c>
      <c r="L45" s="70">
        <v>0.36475244164466902</v>
      </c>
      <c r="M45" s="76">
        <v>2016.240234375</v>
      </c>
      <c r="N45" s="76">
        <v>2018</v>
      </c>
    </row>
    <row r="46" spans="1:14" x14ac:dyDescent="0.2">
      <c r="A46" s="2" t="s">
        <v>52</v>
      </c>
      <c r="B46" s="73">
        <v>107</v>
      </c>
      <c r="C46" s="70">
        <v>0</v>
      </c>
      <c r="D46" s="70">
        <v>1.75722874701023E-2</v>
      </c>
      <c r="E46" s="70">
        <v>1.7792934551835098E-2</v>
      </c>
      <c r="F46" s="70">
        <v>4.5127801597118399E-2</v>
      </c>
      <c r="G46" s="70">
        <v>0.131337180733681</v>
      </c>
      <c r="H46" s="70">
        <v>0.15201900899410201</v>
      </c>
      <c r="I46" s="70">
        <v>8.3474300801753998E-2</v>
      </c>
      <c r="J46" s="70">
        <v>0.137838169932365</v>
      </c>
      <c r="K46" s="70">
        <v>0.12820728123187999</v>
      </c>
      <c r="L46" s="70">
        <v>0.28663101792335499</v>
      </c>
      <c r="M46" s="76">
        <v>2010.28625488281</v>
      </c>
      <c r="N46" s="76">
        <v>2015</v>
      </c>
    </row>
    <row r="47" spans="1:14" x14ac:dyDescent="0.2">
      <c r="A47" s="2" t="s">
        <v>53</v>
      </c>
      <c r="B47" s="73">
        <v>100</v>
      </c>
      <c r="C47" s="70">
        <v>1.24534713104367E-2</v>
      </c>
      <c r="D47" s="70">
        <v>1.3254079036414601E-2</v>
      </c>
      <c r="E47" s="70">
        <v>1.24534713104367E-2</v>
      </c>
      <c r="F47" s="70">
        <v>2.80460249632597E-2</v>
      </c>
      <c r="G47" s="70">
        <v>0.110162205994129</v>
      </c>
      <c r="H47" s="70">
        <v>0.26406511664390597</v>
      </c>
      <c r="I47" s="70">
        <v>0.13281001150608099</v>
      </c>
      <c r="J47" s="70">
        <v>0.10670588165521599</v>
      </c>
      <c r="K47" s="70">
        <v>0.13298968970775599</v>
      </c>
      <c r="L47" s="70">
        <v>0.18706004321575201</v>
      </c>
      <c r="M47" s="76">
        <v>2008.91564941406</v>
      </c>
      <c r="N47" s="76">
        <v>2011</v>
      </c>
    </row>
    <row r="48" spans="1:14" x14ac:dyDescent="0.2">
      <c r="A48" s="2" t="s">
        <v>54</v>
      </c>
      <c r="B48" s="73">
        <v>92</v>
      </c>
      <c r="C48" s="70">
        <v>1.80639587342739E-2</v>
      </c>
      <c r="D48" s="70">
        <v>0</v>
      </c>
      <c r="E48" s="70">
        <v>4.5552384108304998E-2</v>
      </c>
      <c r="F48" s="70">
        <v>0.10768564790487301</v>
      </c>
      <c r="G48" s="70">
        <v>0.108861140906811</v>
      </c>
      <c r="H48" s="70">
        <v>0.21797692775726299</v>
      </c>
      <c r="I48" s="70">
        <v>5.5707167834043503E-2</v>
      </c>
      <c r="J48" s="70">
        <v>0.105010658502579</v>
      </c>
      <c r="K48" s="70">
        <v>9.9452674388885498E-2</v>
      </c>
      <c r="L48" s="70">
        <v>0.241689443588257</v>
      </c>
      <c r="M48" s="76">
        <v>2006.53991699219</v>
      </c>
      <c r="N48" s="76">
        <v>2010</v>
      </c>
    </row>
    <row r="49" spans="1:14" x14ac:dyDescent="0.2">
      <c r="A49" s="2" t="s">
        <v>55</v>
      </c>
      <c r="B49" s="73">
        <v>91</v>
      </c>
      <c r="C49" s="70">
        <v>0</v>
      </c>
      <c r="D49" s="70">
        <v>0</v>
      </c>
      <c r="E49" s="70">
        <v>0</v>
      </c>
      <c r="F49" s="70">
        <v>2.8895366936922101E-2</v>
      </c>
      <c r="G49" s="70">
        <v>9.2703364789485904E-2</v>
      </c>
      <c r="H49" s="70">
        <v>0.170671761035919</v>
      </c>
      <c r="I49" s="70">
        <v>7.5481310486793504E-2</v>
      </c>
      <c r="J49" s="70">
        <v>0.294394731521606</v>
      </c>
      <c r="K49" s="70">
        <v>0.15774583816528301</v>
      </c>
      <c r="L49" s="70">
        <v>0.18010763823986101</v>
      </c>
      <c r="M49" s="76">
        <v>2012.45031738281</v>
      </c>
      <c r="N49" s="76">
        <v>2015</v>
      </c>
    </row>
    <row r="50" spans="1:14" x14ac:dyDescent="0.2">
      <c r="A50" s="2" t="s">
        <v>56</v>
      </c>
      <c r="B50" s="73">
        <v>71</v>
      </c>
      <c r="C50" s="70">
        <v>0</v>
      </c>
      <c r="D50" s="70">
        <v>0</v>
      </c>
      <c r="E50" s="70">
        <v>7.6106250286102295E-2</v>
      </c>
      <c r="F50" s="70">
        <v>5.7185415178537403E-2</v>
      </c>
      <c r="G50" s="70">
        <v>7.4657186865806593E-2</v>
      </c>
      <c r="H50" s="70">
        <v>0.157901376485825</v>
      </c>
      <c r="I50" s="70">
        <v>0.13316935300827001</v>
      </c>
      <c r="J50" s="70">
        <v>0.135000705718994</v>
      </c>
      <c r="K50" s="70">
        <v>5.1226943731307997E-2</v>
      </c>
      <c r="L50" s="70">
        <v>0.314752757549286</v>
      </c>
      <c r="M50" s="76">
        <v>2009.74377441406</v>
      </c>
      <c r="N50" s="76">
        <v>2014</v>
      </c>
    </row>
    <row r="51" spans="1:14" x14ac:dyDescent="0.2">
      <c r="A51" s="2" t="s">
        <v>57</v>
      </c>
      <c r="B51" s="73">
        <v>109</v>
      </c>
      <c r="C51" s="70">
        <v>7.1697160601615897E-3</v>
      </c>
      <c r="D51" s="70">
        <v>9.7856046631932293E-3</v>
      </c>
      <c r="E51" s="70">
        <v>4.9878763966262297E-3</v>
      </c>
      <c r="F51" s="70">
        <v>7.5751595199108096E-2</v>
      </c>
      <c r="G51" s="70">
        <v>0.100929595530033</v>
      </c>
      <c r="H51" s="70">
        <v>9.8901994526386303E-2</v>
      </c>
      <c r="I51" s="70">
        <v>5.77873326838017E-2</v>
      </c>
      <c r="J51" s="70">
        <v>0.13690446317195901</v>
      </c>
      <c r="K51" s="70">
        <v>0.18413491547107699</v>
      </c>
      <c r="L51" s="70">
        <v>0.32364690303802501</v>
      </c>
      <c r="M51" s="76">
        <v>2011.41186523438</v>
      </c>
      <c r="N51" s="76">
        <v>2018</v>
      </c>
    </row>
    <row r="52" spans="1:14" x14ac:dyDescent="0.2">
      <c r="A52" s="2" t="s">
        <v>58</v>
      </c>
      <c r="B52" s="73">
        <v>85</v>
      </c>
      <c r="C52" s="70">
        <v>2.0651958882808699E-2</v>
      </c>
      <c r="D52" s="70">
        <v>2.8664637356996502E-2</v>
      </c>
      <c r="E52" s="70">
        <v>3.9606865495443302E-2</v>
      </c>
      <c r="F52" s="70">
        <v>6.4647607505321503E-2</v>
      </c>
      <c r="G52" s="70">
        <v>0.19863095879554701</v>
      </c>
      <c r="H52" s="70">
        <v>0.27377966046333302</v>
      </c>
      <c r="I52" s="70">
        <v>9.9274568259716006E-2</v>
      </c>
      <c r="J52" s="70">
        <v>0.11132250726223</v>
      </c>
      <c r="K52" s="70">
        <v>9.0778768062591594E-2</v>
      </c>
      <c r="L52" s="70">
        <v>7.2642453014850603E-2</v>
      </c>
      <c r="M52" s="76">
        <v>2002.09106445312</v>
      </c>
      <c r="N52" s="76">
        <v>2003</v>
      </c>
    </row>
    <row r="53" spans="1:14" x14ac:dyDescent="0.2">
      <c r="A53" s="2" t="s">
        <v>59</v>
      </c>
      <c r="B53" s="73">
        <v>102</v>
      </c>
      <c r="C53" s="70">
        <v>6.0000466182827897E-3</v>
      </c>
      <c r="D53" s="70">
        <v>0</v>
      </c>
      <c r="E53" s="70">
        <v>0</v>
      </c>
      <c r="F53" s="70">
        <v>4.9016945064067799E-2</v>
      </c>
      <c r="G53" s="70">
        <v>6.0758616775274298E-2</v>
      </c>
      <c r="H53" s="70">
        <v>0.19981153309345201</v>
      </c>
      <c r="I53" s="70">
        <v>0.13278493285179099</v>
      </c>
      <c r="J53" s="70">
        <v>7.6715596020221696E-2</v>
      </c>
      <c r="K53" s="70">
        <v>0.151876345276833</v>
      </c>
      <c r="L53" s="70">
        <v>0.32303598523139998</v>
      </c>
      <c r="M53" s="76">
        <v>2012.853515625</v>
      </c>
      <c r="N53" s="76">
        <v>2016</v>
      </c>
    </row>
    <row r="54" spans="1:14" x14ac:dyDescent="0.2">
      <c r="A54" s="2" t="s">
        <v>60</v>
      </c>
      <c r="B54" s="73">
        <v>100</v>
      </c>
      <c r="C54" s="70">
        <v>0</v>
      </c>
      <c r="D54" s="70">
        <v>0</v>
      </c>
      <c r="E54" s="70">
        <v>9.17213875800371E-3</v>
      </c>
      <c r="F54" s="70">
        <v>0.13189247250556899</v>
      </c>
      <c r="G54" s="70">
        <v>3.4307051450014101E-2</v>
      </c>
      <c r="H54" s="70">
        <v>0.19009481370449099</v>
      </c>
      <c r="I54" s="70">
        <v>3.5042338073253597E-2</v>
      </c>
      <c r="J54" s="70">
        <v>0.173055574297905</v>
      </c>
      <c r="K54" s="70">
        <v>0.13146474957466101</v>
      </c>
      <c r="L54" s="70">
        <v>0.29497084021568298</v>
      </c>
      <c r="M54" s="76">
        <v>2011.08166503906</v>
      </c>
      <c r="N54" s="76">
        <v>2016</v>
      </c>
    </row>
    <row r="55" spans="1:14" x14ac:dyDescent="0.2">
      <c r="A55" s="2" t="s">
        <v>61</v>
      </c>
      <c r="B55" s="73">
        <v>94</v>
      </c>
      <c r="C55" s="70">
        <v>1.8167890608310699E-2</v>
      </c>
      <c r="D55" s="70">
        <v>1.8167890608310699E-2</v>
      </c>
      <c r="E55" s="70">
        <v>2.6738954707980201E-2</v>
      </c>
      <c r="F55" s="70">
        <v>7.2053447365760803E-2</v>
      </c>
      <c r="G55" s="70">
        <v>0.25640371441841098</v>
      </c>
      <c r="H55" s="70">
        <v>0.20864814519882199</v>
      </c>
      <c r="I55" s="70">
        <v>0.104353725910187</v>
      </c>
      <c r="J55" s="70">
        <v>7.3655106127262102E-2</v>
      </c>
      <c r="K55" s="70">
        <v>3.7267755717039101E-2</v>
      </c>
      <c r="L55" s="70">
        <v>0.184543371200562</v>
      </c>
      <c r="M55" s="76">
        <v>2004.44445800781</v>
      </c>
      <c r="N55" s="76">
        <v>2006</v>
      </c>
    </row>
    <row r="56" spans="1:14" x14ac:dyDescent="0.2">
      <c r="A56" s="2" t="s">
        <v>62</v>
      </c>
      <c r="B56" s="73">
        <v>105</v>
      </c>
      <c r="C56" s="70">
        <v>0</v>
      </c>
      <c r="D56" s="70">
        <v>0</v>
      </c>
      <c r="E56" s="70">
        <v>0</v>
      </c>
      <c r="F56" s="70">
        <v>0</v>
      </c>
      <c r="G56" s="70">
        <v>5.0421729683876003E-2</v>
      </c>
      <c r="H56" s="70">
        <v>0.11094790697097801</v>
      </c>
      <c r="I56" s="70">
        <v>0.12141674757003799</v>
      </c>
      <c r="J56" s="70">
        <v>0.20350536704063399</v>
      </c>
      <c r="K56" s="70">
        <v>0.17354065179824801</v>
      </c>
      <c r="L56" s="70">
        <v>0.34016761183738697</v>
      </c>
      <c r="M56" s="76">
        <v>2015.93786621094</v>
      </c>
      <c r="N56" s="76">
        <v>2019</v>
      </c>
    </row>
    <row r="57" spans="1:14" x14ac:dyDescent="0.2">
      <c r="A57" s="2" t="s">
        <v>63</v>
      </c>
      <c r="B57" s="73">
        <v>99</v>
      </c>
      <c r="C57" s="70">
        <v>8.0550163984298706E-3</v>
      </c>
      <c r="D57" s="70">
        <v>0</v>
      </c>
      <c r="E57" s="70">
        <v>0</v>
      </c>
      <c r="F57" s="70">
        <v>6.06306968256831E-3</v>
      </c>
      <c r="G57" s="70">
        <v>1.7398538067936901E-2</v>
      </c>
      <c r="H57" s="70">
        <v>0.171228006482124</v>
      </c>
      <c r="I57" s="70">
        <v>4.0751390159130103E-2</v>
      </c>
      <c r="J57" s="70">
        <v>0.103751480579376</v>
      </c>
      <c r="K57" s="70">
        <v>0.178748294711113</v>
      </c>
      <c r="L57" s="70">
        <v>0.47400420904159501</v>
      </c>
      <c r="M57" s="76">
        <v>2017.03186035156</v>
      </c>
      <c r="N57" s="76">
        <v>2020</v>
      </c>
    </row>
    <row r="58" spans="1:14" x14ac:dyDescent="0.2">
      <c r="A58" s="2" t="s">
        <v>64</v>
      </c>
      <c r="B58" s="73">
        <v>104</v>
      </c>
      <c r="C58" s="70">
        <v>0</v>
      </c>
      <c r="D58" s="70">
        <v>0</v>
      </c>
      <c r="E58" s="70">
        <v>5.3527737036347398E-3</v>
      </c>
      <c r="F58" s="70">
        <v>1.55511917546391E-2</v>
      </c>
      <c r="G58" s="70">
        <v>3.9626892656087903E-2</v>
      </c>
      <c r="H58" s="70">
        <v>0.15384028851985901</v>
      </c>
      <c r="I58" s="70">
        <v>0.137547522783279</v>
      </c>
      <c r="J58" s="70">
        <v>0.15192253887653401</v>
      </c>
      <c r="K58" s="70">
        <v>7.3527097702026395E-2</v>
      </c>
      <c r="L58" s="70">
        <v>0.42263168096542397</v>
      </c>
      <c r="M58" s="76">
        <v>2015.16052246094</v>
      </c>
      <c r="N58" s="76">
        <v>2017</v>
      </c>
    </row>
    <row r="59" spans="1:14" x14ac:dyDescent="0.2">
      <c r="A59" s="2" t="s">
        <v>65</v>
      </c>
      <c r="B59" s="73">
        <v>92</v>
      </c>
      <c r="C59" s="70">
        <v>0</v>
      </c>
      <c r="D59" s="70">
        <v>8.7022548541426693E-3</v>
      </c>
      <c r="E59" s="70">
        <v>3.74395661056042E-2</v>
      </c>
      <c r="F59" s="70">
        <v>1.46352704614401E-2</v>
      </c>
      <c r="G59" s="70">
        <v>8.9075654745101901E-2</v>
      </c>
      <c r="H59" s="70">
        <v>0.13226129114627799</v>
      </c>
      <c r="I59" s="70">
        <v>0.11941210180521</v>
      </c>
      <c r="J59" s="70">
        <v>0.14103533327579501</v>
      </c>
      <c r="K59" s="70">
        <v>0.156574696302414</v>
      </c>
      <c r="L59" s="70">
        <v>0.30086383223533603</v>
      </c>
      <c r="M59" s="76">
        <v>2012.77062988281</v>
      </c>
      <c r="N59" s="76">
        <v>2016</v>
      </c>
    </row>
    <row r="60" spans="1:14" x14ac:dyDescent="0.2">
      <c r="A60" s="2" t="s">
        <v>66</v>
      </c>
      <c r="B60" s="73">
        <v>90</v>
      </c>
      <c r="C60" s="70">
        <v>8.3941863849759102E-3</v>
      </c>
      <c r="D60" s="70">
        <v>2.8396375477313999E-2</v>
      </c>
      <c r="E60" s="70">
        <v>3.8801051676273297E-2</v>
      </c>
      <c r="F60" s="70">
        <v>4.9980942159891101E-2</v>
      </c>
      <c r="G60" s="70">
        <v>9.5165692269802094E-2</v>
      </c>
      <c r="H60" s="70">
        <v>0.18281826376915</v>
      </c>
      <c r="I60" s="70">
        <v>0.109267860651016</v>
      </c>
      <c r="J60" s="70">
        <v>4.3080851435661302E-2</v>
      </c>
      <c r="K60" s="70">
        <v>0.19759680330753299</v>
      </c>
      <c r="L60" s="70">
        <v>0.246497973799706</v>
      </c>
      <c r="M60" s="76">
        <v>2008.34252929688</v>
      </c>
      <c r="N60" s="76">
        <v>2013</v>
      </c>
    </row>
    <row r="61" spans="1:14" x14ac:dyDescent="0.2">
      <c r="A61" s="2" t="s">
        <v>67</v>
      </c>
      <c r="B61" s="73">
        <v>89</v>
      </c>
      <c r="C61" s="70">
        <v>1.12500721588731E-2</v>
      </c>
      <c r="D61" s="70">
        <v>2.0366337150335301E-2</v>
      </c>
      <c r="E61" s="70">
        <v>4.3787345290184E-2</v>
      </c>
      <c r="F61" s="70">
        <v>3.2958704978227601E-2</v>
      </c>
      <c r="G61" s="70">
        <v>0.21130147576332101</v>
      </c>
      <c r="H61" s="70">
        <v>0.18982794880866999</v>
      </c>
      <c r="I61" s="70">
        <v>0.12013992667198201</v>
      </c>
      <c r="J61" s="70">
        <v>9.2844195663928999E-2</v>
      </c>
      <c r="K61" s="70">
        <v>0.102548114955425</v>
      </c>
      <c r="L61" s="70">
        <v>0.17497587203979501</v>
      </c>
      <c r="M61" s="76">
        <v>2005.58044433594</v>
      </c>
      <c r="N61" s="76">
        <v>2009</v>
      </c>
    </row>
    <row r="62" spans="1:14" x14ac:dyDescent="0.2">
      <c r="A62" s="2" t="s">
        <v>68</v>
      </c>
      <c r="B62" s="73">
        <v>122</v>
      </c>
      <c r="C62" s="70">
        <v>0</v>
      </c>
      <c r="D62" s="70">
        <v>6.8234428763389596E-3</v>
      </c>
      <c r="E62" s="70">
        <v>3.4117214381694801E-2</v>
      </c>
      <c r="F62" s="70">
        <v>1.46821765229106E-2</v>
      </c>
      <c r="G62" s="70">
        <v>6.4025409519672394E-2</v>
      </c>
      <c r="H62" s="70">
        <v>9.9271997809410095E-2</v>
      </c>
      <c r="I62" s="70">
        <v>0.11339282989502</v>
      </c>
      <c r="J62" s="70">
        <v>7.5900532305240603E-2</v>
      </c>
      <c r="K62" s="70">
        <v>0.121675230562687</v>
      </c>
      <c r="L62" s="70">
        <v>0.47011116147041299</v>
      </c>
      <c r="M62" s="76">
        <v>2014.53625488281</v>
      </c>
      <c r="N62" s="76">
        <v>2020</v>
      </c>
    </row>
    <row r="63" spans="1:14" x14ac:dyDescent="0.2">
      <c r="A63" s="2" t="s">
        <v>69</v>
      </c>
      <c r="B63" s="73">
        <v>92</v>
      </c>
      <c r="C63" s="70">
        <v>0</v>
      </c>
      <c r="D63" s="70">
        <v>7.7439039014279799E-3</v>
      </c>
      <c r="E63" s="70">
        <v>1.45588954910636E-2</v>
      </c>
      <c r="F63" s="70">
        <v>1.7038356512785E-2</v>
      </c>
      <c r="G63" s="70">
        <v>7.0009492337703705E-2</v>
      </c>
      <c r="H63" s="70">
        <v>0.21754553914070099</v>
      </c>
      <c r="I63" s="70">
        <v>5.2910678088665002E-2</v>
      </c>
      <c r="J63" s="70">
        <v>0.13076560199260701</v>
      </c>
      <c r="K63" s="70">
        <v>0.15554286539554599</v>
      </c>
      <c r="L63" s="70">
        <v>0.33388465642929099</v>
      </c>
      <c r="M63" s="76">
        <v>2013.31823730469</v>
      </c>
      <c r="N63" s="76">
        <v>2017</v>
      </c>
    </row>
    <row r="64" spans="1:14" x14ac:dyDescent="0.2">
      <c r="A64" s="2" t="s">
        <v>70</v>
      </c>
      <c r="B64" s="73">
        <v>98</v>
      </c>
      <c r="C64" s="70">
        <v>2.2636542096733998E-2</v>
      </c>
      <c r="D64" s="70">
        <v>1.50952097028494E-2</v>
      </c>
      <c r="E64" s="70">
        <v>4.5254264026880299E-2</v>
      </c>
      <c r="F64" s="70">
        <v>3.0171601101756099E-2</v>
      </c>
      <c r="G64" s="70">
        <v>0.12202549725771</v>
      </c>
      <c r="H64" s="70">
        <v>0.23815959692001301</v>
      </c>
      <c r="I64" s="70">
        <v>0.119324371218681</v>
      </c>
      <c r="J64" s="70">
        <v>7.1379125118255601E-2</v>
      </c>
      <c r="K64" s="70">
        <v>0.15217924118042001</v>
      </c>
      <c r="L64" s="70">
        <v>0.18377454578876501</v>
      </c>
      <c r="M64" s="76">
        <v>2006.49353027344</v>
      </c>
      <c r="N64" s="76">
        <v>2010</v>
      </c>
    </row>
    <row r="65" spans="1:14" x14ac:dyDescent="0.2">
      <c r="A65" s="2" t="s">
        <v>71</v>
      </c>
      <c r="B65" s="73">
        <v>83</v>
      </c>
      <c r="C65" s="70">
        <v>1.01907905191183E-2</v>
      </c>
      <c r="D65" s="70">
        <v>0</v>
      </c>
      <c r="E65" s="70">
        <v>7.9135848209261894E-3</v>
      </c>
      <c r="F65" s="70">
        <v>1.01907905191183E-2</v>
      </c>
      <c r="G65" s="70">
        <v>0.12990722060203599</v>
      </c>
      <c r="H65" s="70">
        <v>0.26013508439063998</v>
      </c>
      <c r="I65" s="70">
        <v>7.3457188904285403E-2</v>
      </c>
      <c r="J65" s="70">
        <v>7.4897415935993195E-2</v>
      </c>
      <c r="K65" s="70">
        <v>0.175691768527031</v>
      </c>
      <c r="L65" s="70">
        <v>0.25761616230010997</v>
      </c>
      <c r="M65" s="76">
        <v>2011.02392578125</v>
      </c>
      <c r="N65" s="76">
        <v>2014</v>
      </c>
    </row>
    <row r="66" spans="1:14" x14ac:dyDescent="0.2">
      <c r="A66" s="2" t="s">
        <v>72</v>
      </c>
      <c r="B66" s="73">
        <v>95</v>
      </c>
      <c r="C66" s="70">
        <v>0</v>
      </c>
      <c r="D66" s="70">
        <v>0</v>
      </c>
      <c r="E66" s="70">
        <v>1.5701694414019599E-2</v>
      </c>
      <c r="F66" s="70">
        <v>1.5701694414019599E-2</v>
      </c>
      <c r="G66" s="70">
        <v>3.1403388828039197E-2</v>
      </c>
      <c r="H66" s="70">
        <v>0.118784733116627</v>
      </c>
      <c r="I66" s="70">
        <v>0.174171328544617</v>
      </c>
      <c r="J66" s="70">
        <v>8.93240496516228E-2</v>
      </c>
      <c r="K66" s="70">
        <v>0.150181204080582</v>
      </c>
      <c r="L66" s="70">
        <v>0.40473189949989302</v>
      </c>
      <c r="M66" s="76">
        <v>2015.28588867188</v>
      </c>
      <c r="N66" s="76">
        <v>2018</v>
      </c>
    </row>
    <row r="67" spans="1:14" x14ac:dyDescent="0.2">
      <c r="A67" s="2" t="s">
        <v>73</v>
      </c>
      <c r="B67" s="73">
        <v>105</v>
      </c>
      <c r="C67" s="70">
        <v>0</v>
      </c>
      <c r="D67" s="70">
        <v>0</v>
      </c>
      <c r="E67" s="70">
        <v>1.5233397483825699E-2</v>
      </c>
      <c r="F67" s="70">
        <v>0</v>
      </c>
      <c r="G67" s="70">
        <v>4.8260167241096497E-2</v>
      </c>
      <c r="H67" s="70">
        <v>0.16619293391704601</v>
      </c>
      <c r="I67" s="70">
        <v>7.7348783612251296E-2</v>
      </c>
      <c r="J67" s="70">
        <v>0.16694575548172</v>
      </c>
      <c r="K67" s="70">
        <v>0.107181504368782</v>
      </c>
      <c r="L67" s="70">
        <v>0.41883745789527899</v>
      </c>
      <c r="M67" s="76">
        <v>2015.16333007812</v>
      </c>
      <c r="N67" s="76">
        <v>2018</v>
      </c>
    </row>
    <row r="68" spans="1:14" x14ac:dyDescent="0.2">
      <c r="A68" s="2" t="s">
        <v>74</v>
      </c>
      <c r="B68" s="73">
        <v>92</v>
      </c>
      <c r="C68" s="70">
        <v>1.1617606505751599E-2</v>
      </c>
      <c r="D68" s="70">
        <v>0</v>
      </c>
      <c r="E68" s="70">
        <v>1.83685552328825E-2</v>
      </c>
      <c r="F68" s="70">
        <v>1.6420276835560799E-2</v>
      </c>
      <c r="G68" s="70">
        <v>5.6075766682624803E-2</v>
      </c>
      <c r="H68" s="70">
        <v>0.14201669394969901</v>
      </c>
      <c r="I68" s="70">
        <v>5.50312362611294E-2</v>
      </c>
      <c r="J68" s="70">
        <v>9.9506802856922094E-2</v>
      </c>
      <c r="K68" s="70">
        <v>0.16619715094566301</v>
      </c>
      <c r="L68" s="70">
        <v>0.43476590514183</v>
      </c>
      <c r="M68" s="76">
        <v>2014.54528808594</v>
      </c>
      <c r="N68" s="76">
        <v>2019</v>
      </c>
    </row>
    <row r="69" spans="1:14" x14ac:dyDescent="0.2">
      <c r="A69" s="2" t="s">
        <v>75</v>
      </c>
      <c r="B69" s="73">
        <v>111</v>
      </c>
      <c r="C69" s="70">
        <v>0</v>
      </c>
      <c r="D69" s="70">
        <v>0</v>
      </c>
      <c r="E69" s="70">
        <v>7.6220417395234099E-3</v>
      </c>
      <c r="F69" s="70">
        <v>3.2803103327751201E-2</v>
      </c>
      <c r="G69" s="70">
        <v>4.5787952840328203E-2</v>
      </c>
      <c r="H69" s="70">
        <v>0.14147274196147899</v>
      </c>
      <c r="I69" s="70">
        <v>0.11561534553766301</v>
      </c>
      <c r="J69" s="70">
        <v>0.13032832741737399</v>
      </c>
      <c r="K69" s="70">
        <v>0.17656813561916401</v>
      </c>
      <c r="L69" s="70">
        <v>0.34980234503745999</v>
      </c>
      <c r="M69" s="76">
        <v>2014.45324707031</v>
      </c>
      <c r="N69" s="76">
        <v>2018</v>
      </c>
    </row>
    <row r="70" spans="1:14" x14ac:dyDescent="0.2">
      <c r="A70" s="2" t="s">
        <v>76</v>
      </c>
      <c r="B70" s="73">
        <v>103</v>
      </c>
      <c r="C70" s="70">
        <v>2.6977406814694401E-2</v>
      </c>
      <c r="D70" s="70">
        <v>0</v>
      </c>
      <c r="E70" s="70">
        <v>2.60413717478514E-2</v>
      </c>
      <c r="F70" s="70">
        <v>3.6819264292717001E-2</v>
      </c>
      <c r="G70" s="70">
        <v>0.12863878905773199</v>
      </c>
      <c r="H70" s="70">
        <v>0.22862215340137501</v>
      </c>
      <c r="I70" s="70">
        <v>8.3260282874107402E-2</v>
      </c>
      <c r="J70" s="70">
        <v>0.107937075197697</v>
      </c>
      <c r="K70" s="70">
        <v>9.2994786798953996E-2</v>
      </c>
      <c r="L70" s="70">
        <v>0.26870888471603399</v>
      </c>
      <c r="M70" s="76">
        <v>2008.78979492188</v>
      </c>
      <c r="N70" s="76">
        <v>2013</v>
      </c>
    </row>
    <row r="71" spans="1:14" x14ac:dyDescent="0.2">
      <c r="A71" s="3" t="s">
        <v>77</v>
      </c>
      <c r="B71" s="74">
        <v>79</v>
      </c>
      <c r="C71" s="71">
        <v>1.0275567881763E-2</v>
      </c>
      <c r="D71" s="71">
        <v>1.1134819127619299E-2</v>
      </c>
      <c r="E71" s="71">
        <v>1.0275567881763E-2</v>
      </c>
      <c r="F71" s="71">
        <v>2.2269638255238498E-2</v>
      </c>
      <c r="G71" s="71">
        <v>0.13388422131538399</v>
      </c>
      <c r="H71" s="71">
        <v>0.20357957482337999</v>
      </c>
      <c r="I71" s="71">
        <v>0.15098735690116899</v>
      </c>
      <c r="J71" s="71">
        <v>0.116998471319675</v>
      </c>
      <c r="K71" s="71">
        <v>0.113544218242168</v>
      </c>
      <c r="L71" s="71">
        <v>0.22705055773258201</v>
      </c>
      <c r="M71" s="77">
        <v>2009.60913085938</v>
      </c>
      <c r="N71" s="77">
        <v>2012</v>
      </c>
    </row>
    <row r="73" spans="1:1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L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443</v>
      </c>
    </row>
    <row r="4" spans="1:12" x14ac:dyDescent="0.2">
      <c r="A4" t="s">
        <v>444</v>
      </c>
    </row>
    <row r="5" spans="1:12" ht="25.5" x14ac:dyDescent="0.2">
      <c r="A5" s="4" t="s">
        <v>4</v>
      </c>
      <c r="B5" s="4" t="s">
        <v>5</v>
      </c>
      <c r="C5" s="4" t="s">
        <v>435</v>
      </c>
      <c r="D5" s="4" t="s">
        <v>436</v>
      </c>
      <c r="E5" s="4" t="s">
        <v>437</v>
      </c>
      <c r="F5" s="4" t="s">
        <v>438</v>
      </c>
      <c r="G5" s="4" t="s">
        <v>439</v>
      </c>
      <c r="H5" s="4" t="s">
        <v>440</v>
      </c>
      <c r="I5" s="4" t="s">
        <v>441</v>
      </c>
      <c r="J5" s="4" t="s">
        <v>442</v>
      </c>
      <c r="K5" s="4" t="s">
        <v>11</v>
      </c>
      <c r="L5" s="4" t="s">
        <v>131</v>
      </c>
    </row>
    <row r="6" spans="1:12" x14ac:dyDescent="0.2">
      <c r="A6" s="5" t="s">
        <v>13</v>
      </c>
      <c r="B6" s="777" t="s">
        <v>1</v>
      </c>
      <c r="C6" s="774" t="s">
        <v>1</v>
      </c>
      <c r="D6" s="774" t="s">
        <v>1</v>
      </c>
      <c r="E6" s="774" t="s">
        <v>1</v>
      </c>
      <c r="F6" s="774" t="s">
        <v>1</v>
      </c>
      <c r="G6" s="774" t="s">
        <v>1</v>
      </c>
      <c r="H6" s="774" t="s">
        <v>1</v>
      </c>
      <c r="I6" s="774" t="s">
        <v>1</v>
      </c>
      <c r="J6" s="774" t="s">
        <v>1</v>
      </c>
      <c r="K6" s="780" t="s">
        <v>1</v>
      </c>
      <c r="L6" s="780" t="s">
        <v>1</v>
      </c>
    </row>
    <row r="7" spans="1:12" x14ac:dyDescent="0.2">
      <c r="A7" s="2" t="s">
        <v>13</v>
      </c>
      <c r="B7" s="778">
        <v>3776</v>
      </c>
      <c r="C7" s="775">
        <v>0.20339782536029799</v>
      </c>
      <c r="D7" s="775">
        <v>1.1781814508140099E-2</v>
      </c>
      <c r="E7" s="775">
        <v>1.34106371551752E-2</v>
      </c>
      <c r="F7" s="775">
        <v>4.9616489559412003E-2</v>
      </c>
      <c r="G7" s="775">
        <v>0.103384785354137</v>
      </c>
      <c r="H7" s="775">
        <v>0.207520201802254</v>
      </c>
      <c r="I7" s="775">
        <v>0.380590170621872</v>
      </c>
      <c r="J7" s="775">
        <v>3.02980653941631E-2</v>
      </c>
      <c r="K7" s="781">
        <v>34.572956085205099</v>
      </c>
      <c r="L7" s="781">
        <v>39</v>
      </c>
    </row>
    <row r="8" spans="1:12" x14ac:dyDescent="0.2">
      <c r="A8" s="5" t="s">
        <v>14</v>
      </c>
      <c r="B8" s="777" t="s">
        <v>1</v>
      </c>
      <c r="C8" s="774" t="s">
        <v>1</v>
      </c>
      <c r="D8" s="774" t="s">
        <v>1</v>
      </c>
      <c r="E8" s="774" t="s">
        <v>1</v>
      </c>
      <c r="F8" s="774" t="s">
        <v>1</v>
      </c>
      <c r="G8" s="774" t="s">
        <v>1</v>
      </c>
      <c r="H8" s="774" t="s">
        <v>1</v>
      </c>
      <c r="I8" s="774" t="s">
        <v>1</v>
      </c>
      <c r="J8" s="774" t="s">
        <v>1</v>
      </c>
      <c r="K8" s="780" t="s">
        <v>1</v>
      </c>
      <c r="L8" s="780" t="s">
        <v>1</v>
      </c>
    </row>
    <row r="9" spans="1:12" x14ac:dyDescent="0.2">
      <c r="A9" s="2" t="s">
        <v>15</v>
      </c>
      <c r="B9" s="778">
        <v>43</v>
      </c>
      <c r="C9" s="775">
        <v>0.31360894441604598</v>
      </c>
      <c r="D9" s="775">
        <v>0</v>
      </c>
      <c r="E9" s="775">
        <v>3.0615171417594001E-2</v>
      </c>
      <c r="F9" s="775">
        <v>0</v>
      </c>
      <c r="G9" s="775">
        <v>3.85508090257645E-2</v>
      </c>
      <c r="H9" s="775">
        <v>0.12176451832056</v>
      </c>
      <c r="I9" s="775">
        <v>0.44679108262062101</v>
      </c>
      <c r="J9" s="775">
        <v>4.8669457435607903E-2</v>
      </c>
      <c r="K9" s="781">
        <v>35.883716583252003</v>
      </c>
      <c r="L9" s="781">
        <v>40</v>
      </c>
    </row>
    <row r="10" spans="1:12" x14ac:dyDescent="0.2">
      <c r="A10" s="2" t="s">
        <v>16</v>
      </c>
      <c r="B10" s="778">
        <v>58</v>
      </c>
      <c r="C10" s="775">
        <v>0.21560297906398801</v>
      </c>
      <c r="D10" s="775">
        <v>0</v>
      </c>
      <c r="E10" s="775">
        <v>0</v>
      </c>
      <c r="F10" s="775">
        <v>7.1973904967308003E-2</v>
      </c>
      <c r="G10" s="775">
        <v>3.5986952483654001E-2</v>
      </c>
      <c r="H10" s="775">
        <v>0.26144388318061801</v>
      </c>
      <c r="I10" s="775">
        <v>0.37795984745025601</v>
      </c>
      <c r="J10" s="775">
        <v>3.7032458931207698E-2</v>
      </c>
      <c r="K10" s="781">
        <v>36.148807525634801</v>
      </c>
      <c r="L10" s="781">
        <v>40</v>
      </c>
    </row>
    <row r="11" spans="1:12" x14ac:dyDescent="0.2">
      <c r="A11" s="2" t="s">
        <v>17</v>
      </c>
      <c r="B11" s="778">
        <v>51</v>
      </c>
      <c r="C11" s="775">
        <v>0.18478374183177901</v>
      </c>
      <c r="D11" s="775">
        <v>0</v>
      </c>
      <c r="E11" s="775">
        <v>1.62246935069561E-2</v>
      </c>
      <c r="F11" s="775">
        <v>3.7279076874256099E-2</v>
      </c>
      <c r="G11" s="775">
        <v>7.1990884840488406E-2</v>
      </c>
      <c r="H11" s="775">
        <v>0.209910929203033</v>
      </c>
      <c r="I11" s="775">
        <v>0.432543784379959</v>
      </c>
      <c r="J11" s="775">
        <v>4.7266878187656403E-2</v>
      </c>
      <c r="K11" s="781">
        <v>35.590141296386697</v>
      </c>
      <c r="L11" s="781">
        <v>40</v>
      </c>
    </row>
    <row r="12" spans="1:12" x14ac:dyDescent="0.2">
      <c r="A12" s="2" t="s">
        <v>18</v>
      </c>
      <c r="B12" s="778">
        <v>41</v>
      </c>
      <c r="C12" s="775">
        <v>0.14099593460559801</v>
      </c>
      <c r="D12" s="775">
        <v>2.5757307186722801E-2</v>
      </c>
      <c r="E12" s="775">
        <v>4.9441583454608903E-2</v>
      </c>
      <c r="F12" s="775">
        <v>5.6411586701869999E-2</v>
      </c>
      <c r="G12" s="775">
        <v>7.7891699969768496E-2</v>
      </c>
      <c r="H12" s="775">
        <v>0.24479283392429399</v>
      </c>
      <c r="I12" s="775">
        <v>0.40470904111862199</v>
      </c>
      <c r="J12" s="775">
        <v>0</v>
      </c>
      <c r="K12" s="781">
        <v>33.8721923828125</v>
      </c>
      <c r="L12" s="781">
        <v>38</v>
      </c>
    </row>
    <row r="13" spans="1:12" x14ac:dyDescent="0.2">
      <c r="A13" s="2" t="s">
        <v>19</v>
      </c>
      <c r="B13" s="778">
        <v>56</v>
      </c>
      <c r="C13" s="775">
        <v>0.16320414841175099</v>
      </c>
      <c r="D13" s="775">
        <v>0</v>
      </c>
      <c r="E13" s="775">
        <v>1.9794465973973299E-2</v>
      </c>
      <c r="F13" s="775">
        <v>0.126967117190361</v>
      </c>
      <c r="G13" s="775">
        <v>0.18550293147563901</v>
      </c>
      <c r="H13" s="775">
        <v>0.13308325409889199</v>
      </c>
      <c r="I13" s="775">
        <v>0.35596707463264499</v>
      </c>
      <c r="J13" s="775">
        <v>1.54810072854161E-2</v>
      </c>
      <c r="K13" s="781">
        <v>33.998119354247997</v>
      </c>
      <c r="L13" s="781">
        <v>38</v>
      </c>
    </row>
    <row r="14" spans="1:12" x14ac:dyDescent="0.2">
      <c r="A14" s="2" t="s">
        <v>20</v>
      </c>
      <c r="B14" s="778">
        <v>48</v>
      </c>
      <c r="C14" s="775">
        <v>0.2358717918396</v>
      </c>
      <c r="D14" s="775">
        <v>0</v>
      </c>
      <c r="E14" s="775">
        <v>2.4844441562891E-2</v>
      </c>
      <c r="F14" s="775">
        <v>9.5190495252609295E-2</v>
      </c>
      <c r="G14" s="775">
        <v>1.43609354272485E-2</v>
      </c>
      <c r="H14" s="775">
        <v>0.22123111784458199</v>
      </c>
      <c r="I14" s="775">
        <v>0.371146351099014</v>
      </c>
      <c r="J14" s="775">
        <v>3.7354860454797703E-2</v>
      </c>
      <c r="K14" s="781">
        <v>37.169944763183601</v>
      </c>
      <c r="L14" s="781">
        <v>40</v>
      </c>
    </row>
    <row r="15" spans="1:12" x14ac:dyDescent="0.2">
      <c r="A15" s="2" t="s">
        <v>21</v>
      </c>
      <c r="B15" s="778">
        <v>40</v>
      </c>
      <c r="C15" s="775">
        <v>0.304172873497009</v>
      </c>
      <c r="D15" s="775">
        <v>0</v>
      </c>
      <c r="E15" s="775">
        <v>1.7907191067934002E-2</v>
      </c>
      <c r="F15" s="775">
        <v>7.7551066875457805E-2</v>
      </c>
      <c r="G15" s="775">
        <v>6.1242338269949001E-2</v>
      </c>
      <c r="H15" s="775">
        <v>0.13493236899375899</v>
      </c>
      <c r="I15" s="775">
        <v>0.38271439075469998</v>
      </c>
      <c r="J15" s="775">
        <v>2.1479757502675102E-2</v>
      </c>
      <c r="K15" s="781" t="s">
        <v>1</v>
      </c>
      <c r="L15" s="781" t="s">
        <v>1</v>
      </c>
    </row>
    <row r="16" spans="1:12" x14ac:dyDescent="0.2">
      <c r="A16" s="2" t="s">
        <v>22</v>
      </c>
      <c r="B16" s="778">
        <v>41</v>
      </c>
      <c r="C16" s="775">
        <v>0.11492793262004899</v>
      </c>
      <c r="D16" s="775">
        <v>0</v>
      </c>
      <c r="E16" s="775">
        <v>1.09980860725045E-2</v>
      </c>
      <c r="F16" s="775">
        <v>9.8848327994346605E-2</v>
      </c>
      <c r="G16" s="775">
        <v>3.0583243817090999E-2</v>
      </c>
      <c r="H16" s="775">
        <v>0.255132377147675</v>
      </c>
      <c r="I16" s="775">
        <v>0.48951002955436701</v>
      </c>
      <c r="J16" s="775">
        <v>0</v>
      </c>
      <c r="K16" s="781">
        <v>35.197532653808601</v>
      </c>
      <c r="L16" s="781">
        <v>40</v>
      </c>
    </row>
    <row r="17" spans="1:12" x14ac:dyDescent="0.2">
      <c r="A17" s="2" t="s">
        <v>23</v>
      </c>
      <c r="B17" s="778">
        <v>23</v>
      </c>
      <c r="C17" s="775" t="s">
        <v>1</v>
      </c>
      <c r="D17" s="775" t="s">
        <v>1</v>
      </c>
      <c r="E17" s="775" t="s">
        <v>1</v>
      </c>
      <c r="F17" s="775" t="s">
        <v>1</v>
      </c>
      <c r="G17" s="775" t="s">
        <v>1</v>
      </c>
      <c r="H17" s="775" t="s">
        <v>1</v>
      </c>
      <c r="I17" s="775" t="s">
        <v>1</v>
      </c>
      <c r="J17" s="775" t="s">
        <v>1</v>
      </c>
      <c r="K17" s="781" t="s">
        <v>1</v>
      </c>
      <c r="L17" s="781" t="s">
        <v>1</v>
      </c>
    </row>
    <row r="18" spans="1:12" x14ac:dyDescent="0.2">
      <c r="A18" s="2" t="s">
        <v>24</v>
      </c>
      <c r="B18" s="778">
        <v>32</v>
      </c>
      <c r="C18" s="775">
        <v>0.22508187592029599</v>
      </c>
      <c r="D18" s="775">
        <v>0</v>
      </c>
      <c r="E18" s="775">
        <v>0</v>
      </c>
      <c r="F18" s="775">
        <v>4.7268930822610897E-2</v>
      </c>
      <c r="G18" s="775">
        <v>0.132028043270111</v>
      </c>
      <c r="H18" s="775">
        <v>0.25826853513717701</v>
      </c>
      <c r="I18" s="775">
        <v>0.28409877419471702</v>
      </c>
      <c r="J18" s="775">
        <v>5.3253840655088397E-2</v>
      </c>
      <c r="K18" s="781" t="s">
        <v>1</v>
      </c>
      <c r="L18" s="781" t="s">
        <v>1</v>
      </c>
    </row>
    <row r="19" spans="1:12" x14ac:dyDescent="0.2">
      <c r="A19" s="2" t="s">
        <v>25</v>
      </c>
      <c r="B19" s="778">
        <v>40</v>
      </c>
      <c r="C19" s="775">
        <v>0.26595461368560802</v>
      </c>
      <c r="D19" s="775">
        <v>2.5843255221843699E-2</v>
      </c>
      <c r="E19" s="775">
        <v>0</v>
      </c>
      <c r="F19" s="775">
        <v>5.4141853004693999E-2</v>
      </c>
      <c r="G19" s="775">
        <v>8.2510538399219499E-2</v>
      </c>
      <c r="H19" s="775">
        <v>0.113452829420567</v>
      </c>
      <c r="I19" s="775">
        <v>0.40881997346878102</v>
      </c>
      <c r="J19" s="775">
        <v>4.9276933073997498E-2</v>
      </c>
      <c r="K19" s="781">
        <v>32.349998474121101</v>
      </c>
      <c r="L19" s="781">
        <v>40</v>
      </c>
    </row>
    <row r="20" spans="1:12" x14ac:dyDescent="0.2">
      <c r="A20" s="2" t="s">
        <v>26</v>
      </c>
      <c r="B20" s="778">
        <v>35</v>
      </c>
      <c r="C20" s="775">
        <v>0.15172956883907299</v>
      </c>
      <c r="D20" s="775">
        <v>0</v>
      </c>
      <c r="E20" s="775">
        <v>0</v>
      </c>
      <c r="F20" s="775">
        <v>2.42431294173002E-2</v>
      </c>
      <c r="G20" s="775">
        <v>0.15637440979480699</v>
      </c>
      <c r="H20" s="775">
        <v>0.22704085707664501</v>
      </c>
      <c r="I20" s="775">
        <v>0.41761478781700101</v>
      </c>
      <c r="J20" s="775">
        <v>2.2997258231043798E-2</v>
      </c>
      <c r="K20" s="781">
        <v>32.260456085205099</v>
      </c>
      <c r="L20" s="781">
        <v>38</v>
      </c>
    </row>
    <row r="21" spans="1:12" x14ac:dyDescent="0.2">
      <c r="A21" s="2" t="s">
        <v>27</v>
      </c>
      <c r="B21" s="778">
        <v>33</v>
      </c>
      <c r="C21" s="775">
        <v>0.203703433275223</v>
      </c>
      <c r="D21" s="775">
        <v>0</v>
      </c>
      <c r="E21" s="775">
        <v>0</v>
      </c>
      <c r="F21" s="775">
        <v>3.8802977651357699E-2</v>
      </c>
      <c r="G21" s="775">
        <v>0.121879808604717</v>
      </c>
      <c r="H21" s="775">
        <v>0.29245379567146301</v>
      </c>
      <c r="I21" s="775">
        <v>0.34315997362136802</v>
      </c>
      <c r="J21" s="775">
        <v>0</v>
      </c>
      <c r="K21" s="781" t="s">
        <v>1</v>
      </c>
      <c r="L21" s="781" t="s">
        <v>1</v>
      </c>
    </row>
    <row r="22" spans="1:12" x14ac:dyDescent="0.2">
      <c r="A22" s="2" t="s">
        <v>28</v>
      </c>
      <c r="B22" s="778">
        <v>43</v>
      </c>
      <c r="C22" s="775">
        <v>0.22338621318340299</v>
      </c>
      <c r="D22" s="775">
        <v>5.5813670158386203E-2</v>
      </c>
      <c r="E22" s="775">
        <v>4.0575578808784499E-2</v>
      </c>
      <c r="F22" s="775">
        <v>2.2594593465328199E-2</v>
      </c>
      <c r="G22" s="775">
        <v>0.21467746794223799</v>
      </c>
      <c r="H22" s="775">
        <v>4.90002147853374E-2</v>
      </c>
      <c r="I22" s="775">
        <v>0.39395225048065202</v>
      </c>
      <c r="J22" s="775">
        <v>0</v>
      </c>
      <c r="K22" s="781">
        <v>32.8144721984863</v>
      </c>
      <c r="L22" s="781">
        <v>40</v>
      </c>
    </row>
    <row r="23" spans="1:12" x14ac:dyDescent="0.2">
      <c r="A23" s="2" t="s">
        <v>29</v>
      </c>
      <c r="B23" s="778">
        <v>35</v>
      </c>
      <c r="C23" s="775">
        <v>0.15957178175449399</v>
      </c>
      <c r="D23" s="775">
        <v>0</v>
      </c>
      <c r="E23" s="775">
        <v>2.06203199923038E-2</v>
      </c>
      <c r="F23" s="775">
        <v>0.13434426486492199</v>
      </c>
      <c r="G23" s="775">
        <v>0.15003867447376301</v>
      </c>
      <c r="H23" s="775">
        <v>0.222428172826767</v>
      </c>
      <c r="I23" s="775">
        <v>0.29244956374168402</v>
      </c>
      <c r="J23" s="775">
        <v>2.0547237247228602E-2</v>
      </c>
      <c r="K23" s="781">
        <v>32.145069122314503</v>
      </c>
      <c r="L23" s="781">
        <v>35</v>
      </c>
    </row>
    <row r="24" spans="1:12" x14ac:dyDescent="0.2">
      <c r="A24" s="2" t="s">
        <v>30</v>
      </c>
      <c r="B24" s="778">
        <v>41</v>
      </c>
      <c r="C24" s="775">
        <v>8.8642843067645999E-2</v>
      </c>
      <c r="D24" s="775">
        <v>0</v>
      </c>
      <c r="E24" s="775">
        <v>1.9321529194712601E-2</v>
      </c>
      <c r="F24" s="775">
        <v>0.15087854862213099</v>
      </c>
      <c r="G24" s="775">
        <v>0</v>
      </c>
      <c r="H24" s="775">
        <v>0.197955667972565</v>
      </c>
      <c r="I24" s="775">
        <v>0.47265458106994601</v>
      </c>
      <c r="J24" s="775">
        <v>7.0546828210353907E-2</v>
      </c>
      <c r="K24" s="781">
        <v>35.223720550537102</v>
      </c>
      <c r="L24" s="781">
        <v>40</v>
      </c>
    </row>
    <row r="25" spans="1:12" x14ac:dyDescent="0.2">
      <c r="A25" s="2" t="s">
        <v>31</v>
      </c>
      <c r="B25" s="778">
        <v>40</v>
      </c>
      <c r="C25" s="775">
        <v>0.27398455142974898</v>
      </c>
      <c r="D25" s="775">
        <v>4.7764241695404101E-2</v>
      </c>
      <c r="E25" s="775">
        <v>0</v>
      </c>
      <c r="F25" s="775">
        <v>2.0663257688283899E-2</v>
      </c>
      <c r="G25" s="775">
        <v>7.3935069143772097E-2</v>
      </c>
      <c r="H25" s="775">
        <v>0.125764414668083</v>
      </c>
      <c r="I25" s="775">
        <v>0.457888454198837</v>
      </c>
      <c r="J25" s="775">
        <v>0</v>
      </c>
      <c r="K25" s="781">
        <v>32.316078186035199</v>
      </c>
      <c r="L25" s="781">
        <v>40</v>
      </c>
    </row>
    <row r="26" spans="1:12" x14ac:dyDescent="0.2">
      <c r="A26" s="2" t="s">
        <v>32</v>
      </c>
      <c r="B26" s="778">
        <v>29</v>
      </c>
      <c r="C26" s="775" t="s">
        <v>1</v>
      </c>
      <c r="D26" s="775" t="s">
        <v>1</v>
      </c>
      <c r="E26" s="775" t="s">
        <v>1</v>
      </c>
      <c r="F26" s="775" t="s">
        <v>1</v>
      </c>
      <c r="G26" s="775" t="s">
        <v>1</v>
      </c>
      <c r="H26" s="775" t="s">
        <v>1</v>
      </c>
      <c r="I26" s="775" t="s">
        <v>1</v>
      </c>
      <c r="J26" s="775" t="s">
        <v>1</v>
      </c>
      <c r="K26" s="781" t="s">
        <v>1</v>
      </c>
      <c r="L26" s="781" t="s">
        <v>1</v>
      </c>
    </row>
    <row r="27" spans="1:12" x14ac:dyDescent="0.2">
      <c r="A27" s="2" t="s">
        <v>33</v>
      </c>
      <c r="B27" s="778">
        <v>36</v>
      </c>
      <c r="C27" s="775">
        <v>2.9133820906281499E-2</v>
      </c>
      <c r="D27" s="775">
        <v>0</v>
      </c>
      <c r="E27" s="775">
        <v>0</v>
      </c>
      <c r="F27" s="775">
        <v>4.8136871308088303E-2</v>
      </c>
      <c r="G27" s="775">
        <v>5.74066787958145E-2</v>
      </c>
      <c r="H27" s="775">
        <v>0.32291823625564597</v>
      </c>
      <c r="I27" s="775">
        <v>0.50316464900970503</v>
      </c>
      <c r="J27" s="775">
        <v>3.9239726960658999E-2</v>
      </c>
      <c r="K27" s="781">
        <v>37.721733093261697</v>
      </c>
      <c r="L27" s="781">
        <v>40</v>
      </c>
    </row>
    <row r="28" spans="1:12" x14ac:dyDescent="0.2">
      <c r="A28" s="2" t="s">
        <v>34</v>
      </c>
      <c r="B28" s="778">
        <v>51</v>
      </c>
      <c r="C28" s="775">
        <v>0.165303900837898</v>
      </c>
      <c r="D28" s="775">
        <v>0</v>
      </c>
      <c r="E28" s="775">
        <v>1.4797612093389E-2</v>
      </c>
      <c r="F28" s="775">
        <v>0</v>
      </c>
      <c r="G28" s="775">
        <v>0.105585277080536</v>
      </c>
      <c r="H28" s="775">
        <v>0.230318903923035</v>
      </c>
      <c r="I28" s="775">
        <v>0.45439907908439597</v>
      </c>
      <c r="J28" s="775">
        <v>2.95952241867781E-2</v>
      </c>
      <c r="K28" s="781">
        <v>35.749355316162102</v>
      </c>
      <c r="L28" s="781">
        <v>40</v>
      </c>
    </row>
    <row r="29" spans="1:12" x14ac:dyDescent="0.2">
      <c r="A29" s="2" t="s">
        <v>35</v>
      </c>
      <c r="B29" s="778">
        <v>44</v>
      </c>
      <c r="C29" s="775">
        <v>0.17906069755554199</v>
      </c>
      <c r="D29" s="775">
        <v>1.9986368715763099E-2</v>
      </c>
      <c r="E29" s="775">
        <v>2.5955719873309101E-2</v>
      </c>
      <c r="F29" s="775">
        <v>2.5438137352466601E-2</v>
      </c>
      <c r="G29" s="775">
        <v>0.10628074407577499</v>
      </c>
      <c r="H29" s="775">
        <v>0.27024844288826</v>
      </c>
      <c r="I29" s="775">
        <v>0.33010235428810097</v>
      </c>
      <c r="J29" s="775">
        <v>4.2927548289298997E-2</v>
      </c>
      <c r="K29" s="781">
        <v>32.9811401367188</v>
      </c>
      <c r="L29" s="781">
        <v>38</v>
      </c>
    </row>
    <row r="30" spans="1:12" x14ac:dyDescent="0.2">
      <c r="A30" s="2" t="s">
        <v>36</v>
      </c>
      <c r="B30" s="778">
        <v>48</v>
      </c>
      <c r="C30" s="775">
        <v>0.176928460597992</v>
      </c>
      <c r="D30" s="775">
        <v>0</v>
      </c>
      <c r="E30" s="775">
        <v>2.4717971682548499E-2</v>
      </c>
      <c r="F30" s="775">
        <v>4.9692310392856598E-2</v>
      </c>
      <c r="G30" s="775">
        <v>0.100695580244064</v>
      </c>
      <c r="H30" s="775">
        <v>0.236415565013885</v>
      </c>
      <c r="I30" s="775">
        <v>0.31864035129547102</v>
      </c>
      <c r="J30" s="775">
        <v>9.2909768223762498E-2</v>
      </c>
      <c r="K30" s="781">
        <v>35.226818084716797</v>
      </c>
      <c r="L30" s="781">
        <v>39</v>
      </c>
    </row>
    <row r="31" spans="1:12" x14ac:dyDescent="0.2">
      <c r="A31" s="2" t="s">
        <v>37</v>
      </c>
      <c r="B31" s="778">
        <v>44</v>
      </c>
      <c r="C31" s="775">
        <v>0.135413363575935</v>
      </c>
      <c r="D31" s="775">
        <v>0</v>
      </c>
      <c r="E31" s="775">
        <v>0</v>
      </c>
      <c r="F31" s="775">
        <v>2.6103207841515499E-2</v>
      </c>
      <c r="G31" s="775">
        <v>0.107955522835255</v>
      </c>
      <c r="H31" s="775">
        <v>0.29561787843704201</v>
      </c>
      <c r="I31" s="775">
        <v>0.35502856969833402</v>
      </c>
      <c r="J31" s="775">
        <v>7.9881466925144196E-2</v>
      </c>
      <c r="K31" s="781">
        <v>38.265296936035199</v>
      </c>
      <c r="L31" s="781">
        <v>40</v>
      </c>
    </row>
    <row r="32" spans="1:12" x14ac:dyDescent="0.2">
      <c r="A32" s="2" t="s">
        <v>38</v>
      </c>
      <c r="B32" s="778">
        <v>45</v>
      </c>
      <c r="C32" s="775">
        <v>0.135101407766342</v>
      </c>
      <c r="D32" s="775">
        <v>2.81629972159863E-2</v>
      </c>
      <c r="E32" s="775">
        <v>1.8177740275859802E-2</v>
      </c>
      <c r="F32" s="775">
        <v>4.6340737491846098E-2</v>
      </c>
      <c r="G32" s="775">
        <v>0.13445398211479201</v>
      </c>
      <c r="H32" s="775">
        <v>0.13663940131664301</v>
      </c>
      <c r="I32" s="775">
        <v>0.48371499776840199</v>
      </c>
      <c r="J32" s="775">
        <v>1.7408749088644999E-2</v>
      </c>
      <c r="K32" s="781">
        <v>35.434707641601598</v>
      </c>
      <c r="L32" s="781">
        <v>40</v>
      </c>
    </row>
    <row r="33" spans="1:12" x14ac:dyDescent="0.2">
      <c r="A33" s="2" t="s">
        <v>39</v>
      </c>
      <c r="B33" s="778">
        <v>45</v>
      </c>
      <c r="C33" s="775">
        <v>0.23138114809989899</v>
      </c>
      <c r="D33" s="775">
        <v>0</v>
      </c>
      <c r="E33" s="775">
        <v>0</v>
      </c>
      <c r="F33" s="775">
        <v>0</v>
      </c>
      <c r="G33" s="775">
        <v>0.16079182922840099</v>
      </c>
      <c r="H33" s="775">
        <v>0.14677383005618999</v>
      </c>
      <c r="I33" s="775">
        <v>0.44158577919006298</v>
      </c>
      <c r="J33" s="775">
        <v>1.94674171507359E-2</v>
      </c>
      <c r="K33" s="781">
        <v>36.383819580078097</v>
      </c>
      <c r="L33" s="781">
        <v>40</v>
      </c>
    </row>
    <row r="34" spans="1:12" x14ac:dyDescent="0.2">
      <c r="A34" s="2" t="s">
        <v>40</v>
      </c>
      <c r="B34" s="778">
        <v>52</v>
      </c>
      <c r="C34" s="775">
        <v>0.21178199350833901</v>
      </c>
      <c r="D34" s="775">
        <v>0</v>
      </c>
      <c r="E34" s="775">
        <v>3.6230117082595797E-2</v>
      </c>
      <c r="F34" s="775">
        <v>4.80069890618324E-2</v>
      </c>
      <c r="G34" s="775">
        <v>9.4278477132320404E-2</v>
      </c>
      <c r="H34" s="775">
        <v>0.209906950592995</v>
      </c>
      <c r="I34" s="775">
        <v>0.34977224469184898</v>
      </c>
      <c r="J34" s="775">
        <v>5.0023224204778699E-2</v>
      </c>
      <c r="K34" s="781">
        <v>34.977066040039098</v>
      </c>
      <c r="L34" s="781">
        <v>39</v>
      </c>
    </row>
    <row r="35" spans="1:12" x14ac:dyDescent="0.2">
      <c r="A35" s="2" t="s">
        <v>41</v>
      </c>
      <c r="B35" s="778">
        <v>47</v>
      </c>
      <c r="C35" s="775">
        <v>0.113678395748138</v>
      </c>
      <c r="D35" s="775">
        <v>4.8321392387151697E-2</v>
      </c>
      <c r="E35" s="775">
        <v>0</v>
      </c>
      <c r="F35" s="775">
        <v>8.14632177352905E-2</v>
      </c>
      <c r="G35" s="775">
        <v>0.17498059570789301</v>
      </c>
      <c r="H35" s="775">
        <v>0.22593005001545</v>
      </c>
      <c r="I35" s="775">
        <v>0.35562634468078602</v>
      </c>
      <c r="J35" s="775">
        <v>0</v>
      </c>
      <c r="K35" s="781">
        <v>33.469467163085902</v>
      </c>
      <c r="L35" s="781">
        <v>38</v>
      </c>
    </row>
    <row r="36" spans="1:12" x14ac:dyDescent="0.2">
      <c r="A36" s="2" t="s">
        <v>42</v>
      </c>
      <c r="B36" s="778">
        <v>36</v>
      </c>
      <c r="C36" s="775">
        <v>2.6858350262045898E-2</v>
      </c>
      <c r="D36" s="775">
        <v>0</v>
      </c>
      <c r="E36" s="775">
        <v>1.3429175131022901E-2</v>
      </c>
      <c r="F36" s="775">
        <v>4.9481850117444999E-2</v>
      </c>
      <c r="G36" s="775">
        <v>0.19759072363376601</v>
      </c>
      <c r="H36" s="775">
        <v>0.239235028624535</v>
      </c>
      <c r="I36" s="775">
        <v>0.47340488433837902</v>
      </c>
      <c r="J36" s="775">
        <v>0</v>
      </c>
      <c r="K36" s="781">
        <v>36.647037506103501</v>
      </c>
      <c r="L36" s="781">
        <v>39</v>
      </c>
    </row>
    <row r="37" spans="1:12" x14ac:dyDescent="0.2">
      <c r="A37" s="2" t="s">
        <v>43</v>
      </c>
      <c r="B37" s="778">
        <v>37</v>
      </c>
      <c r="C37" s="775">
        <v>0.16322627663612399</v>
      </c>
      <c r="D37" s="775">
        <v>0</v>
      </c>
      <c r="E37" s="775">
        <v>0</v>
      </c>
      <c r="F37" s="775">
        <v>0.11587792634964</v>
      </c>
      <c r="G37" s="775">
        <v>0.118135638535023</v>
      </c>
      <c r="H37" s="775">
        <v>0.247220873832703</v>
      </c>
      <c r="I37" s="775">
        <v>0.30151462554931602</v>
      </c>
      <c r="J37" s="775">
        <v>5.4024647921323797E-2</v>
      </c>
      <c r="K37" s="781">
        <v>34.236480712890597</v>
      </c>
      <c r="L37" s="781">
        <v>38</v>
      </c>
    </row>
    <row r="38" spans="1:12" x14ac:dyDescent="0.2">
      <c r="A38" s="2" t="s">
        <v>44</v>
      </c>
      <c r="B38" s="778">
        <v>60</v>
      </c>
      <c r="C38" s="775">
        <v>0.19180402159690901</v>
      </c>
      <c r="D38" s="775">
        <v>3.8740605115890503E-2</v>
      </c>
      <c r="E38" s="775">
        <v>4.3278843164443997E-2</v>
      </c>
      <c r="F38" s="775">
        <v>8.4727674722671495E-2</v>
      </c>
      <c r="G38" s="775">
        <v>7.4926994740962996E-2</v>
      </c>
      <c r="H38" s="775">
        <v>0.16895934939384499</v>
      </c>
      <c r="I38" s="775">
        <v>0.31595075130462602</v>
      </c>
      <c r="J38" s="775">
        <v>8.1611774861812605E-2</v>
      </c>
      <c r="K38" s="781">
        <v>33.010520935058601</v>
      </c>
      <c r="L38" s="781">
        <v>39</v>
      </c>
    </row>
    <row r="39" spans="1:12" x14ac:dyDescent="0.2">
      <c r="A39" s="2" t="s">
        <v>45</v>
      </c>
      <c r="B39" s="778">
        <v>40</v>
      </c>
      <c r="C39" s="775">
        <v>0.22279177606105799</v>
      </c>
      <c r="D39" s="775">
        <v>0</v>
      </c>
      <c r="E39" s="775">
        <v>0</v>
      </c>
      <c r="F39" s="775">
        <v>4.67535145580769E-2</v>
      </c>
      <c r="G39" s="775">
        <v>0.17125457525253299</v>
      </c>
      <c r="H39" s="775">
        <v>0.228327602148056</v>
      </c>
      <c r="I39" s="775">
        <v>0.33087253570556602</v>
      </c>
      <c r="J39" s="775">
        <v>0</v>
      </c>
      <c r="K39" s="781">
        <v>34.618358612060497</v>
      </c>
      <c r="L39" s="781">
        <v>38</v>
      </c>
    </row>
    <row r="40" spans="1:12" x14ac:dyDescent="0.2">
      <c r="A40" s="2" t="s">
        <v>46</v>
      </c>
      <c r="B40" s="778">
        <v>44</v>
      </c>
      <c r="C40" s="775">
        <v>0.15003295242786399</v>
      </c>
      <c r="D40" s="775">
        <v>1.6886319965124099E-2</v>
      </c>
      <c r="E40" s="775">
        <v>0</v>
      </c>
      <c r="F40" s="775">
        <v>6.5651103854179396E-2</v>
      </c>
      <c r="G40" s="775">
        <v>9.2981681227683993E-2</v>
      </c>
      <c r="H40" s="775">
        <v>0.39836350083351102</v>
      </c>
      <c r="I40" s="775">
        <v>0.25785383582115201</v>
      </c>
      <c r="J40" s="775">
        <v>1.8230605870485299E-2</v>
      </c>
      <c r="K40" s="781">
        <v>33.602550506591797</v>
      </c>
      <c r="L40" s="781">
        <v>37</v>
      </c>
    </row>
    <row r="41" spans="1:12" x14ac:dyDescent="0.2">
      <c r="A41" s="2" t="s">
        <v>47</v>
      </c>
      <c r="B41" s="778">
        <v>24</v>
      </c>
      <c r="C41" s="775" t="s">
        <v>1</v>
      </c>
      <c r="D41" s="775" t="s">
        <v>1</v>
      </c>
      <c r="E41" s="775" t="s">
        <v>1</v>
      </c>
      <c r="F41" s="775" t="s">
        <v>1</v>
      </c>
      <c r="G41" s="775" t="s">
        <v>1</v>
      </c>
      <c r="H41" s="775" t="s">
        <v>1</v>
      </c>
      <c r="I41" s="775" t="s">
        <v>1</v>
      </c>
      <c r="J41" s="775" t="s">
        <v>1</v>
      </c>
      <c r="K41" s="781" t="s">
        <v>1</v>
      </c>
      <c r="L41" s="781" t="s">
        <v>1</v>
      </c>
    </row>
    <row r="42" spans="1:12" x14ac:dyDescent="0.2">
      <c r="A42" s="2" t="s">
        <v>48</v>
      </c>
      <c r="B42" s="778">
        <v>43</v>
      </c>
      <c r="C42" s="775">
        <v>0.118735529482365</v>
      </c>
      <c r="D42" s="775">
        <v>0</v>
      </c>
      <c r="E42" s="775">
        <v>0</v>
      </c>
      <c r="F42" s="775">
        <v>4.5687790960073499E-2</v>
      </c>
      <c r="G42" s="775">
        <v>0.120422080159187</v>
      </c>
      <c r="H42" s="775">
        <v>0.20920617878437001</v>
      </c>
      <c r="I42" s="775">
        <v>0.36915484070777899</v>
      </c>
      <c r="J42" s="775">
        <v>0.136793583631516</v>
      </c>
      <c r="K42" s="781">
        <v>36.164913177490199</v>
      </c>
      <c r="L42" s="781">
        <v>40</v>
      </c>
    </row>
    <row r="43" spans="1:12" x14ac:dyDescent="0.2">
      <c r="A43" s="2" t="s">
        <v>49</v>
      </c>
      <c r="B43" s="778">
        <v>45</v>
      </c>
      <c r="C43" s="775">
        <v>0.148151710629463</v>
      </c>
      <c r="D43" s="775">
        <v>0</v>
      </c>
      <c r="E43" s="775">
        <v>0</v>
      </c>
      <c r="F43" s="775">
        <v>9.7315587103366893E-2</v>
      </c>
      <c r="G43" s="775">
        <v>0.203014820814133</v>
      </c>
      <c r="H43" s="775">
        <v>0.24636800587177299</v>
      </c>
      <c r="I43" s="775">
        <v>0.30514988303184498</v>
      </c>
      <c r="J43" s="775">
        <v>0</v>
      </c>
      <c r="K43" s="781">
        <v>34.077823638916001</v>
      </c>
      <c r="L43" s="781">
        <v>35</v>
      </c>
    </row>
    <row r="44" spans="1:12" x14ac:dyDescent="0.2">
      <c r="A44" s="2" t="s">
        <v>50</v>
      </c>
      <c r="B44" s="778">
        <v>41</v>
      </c>
      <c r="C44" s="775">
        <v>0.27735581994056702</v>
      </c>
      <c r="D44" s="775">
        <v>0</v>
      </c>
      <c r="E44" s="775">
        <v>0</v>
      </c>
      <c r="F44" s="775">
        <v>0.12151041626930199</v>
      </c>
      <c r="G44" s="775">
        <v>0.13286535441875499</v>
      </c>
      <c r="H44" s="775">
        <v>0.15179136395454401</v>
      </c>
      <c r="I44" s="775">
        <v>0.316477060317993</v>
      </c>
      <c r="J44" s="775">
        <v>0</v>
      </c>
      <c r="K44" s="781">
        <v>33.7455024719238</v>
      </c>
      <c r="L44" s="781">
        <v>35</v>
      </c>
    </row>
    <row r="45" spans="1:12" x14ac:dyDescent="0.2">
      <c r="A45" s="2" t="s">
        <v>51</v>
      </c>
      <c r="B45" s="778">
        <v>36</v>
      </c>
      <c r="C45" s="775">
        <v>0.21895499527454401</v>
      </c>
      <c r="D45" s="775">
        <v>2.4000495672226001E-2</v>
      </c>
      <c r="E45" s="775">
        <v>0</v>
      </c>
      <c r="F45" s="775">
        <v>0.110363237559795</v>
      </c>
      <c r="G45" s="775">
        <v>7.3899880051612896E-2</v>
      </c>
      <c r="H45" s="775">
        <v>0.125014528632164</v>
      </c>
      <c r="I45" s="775">
        <v>0.44776687026023898</v>
      </c>
      <c r="J45" s="775">
        <v>0</v>
      </c>
      <c r="K45" s="781" t="s">
        <v>1</v>
      </c>
      <c r="L45" s="781" t="s">
        <v>1</v>
      </c>
    </row>
    <row r="46" spans="1:12" x14ac:dyDescent="0.2">
      <c r="A46" s="2" t="s">
        <v>52</v>
      </c>
      <c r="B46" s="778">
        <v>43</v>
      </c>
      <c r="C46" s="775">
        <v>0.23017415404319799</v>
      </c>
      <c r="D46" s="775">
        <v>2.2748949006199799E-2</v>
      </c>
      <c r="E46" s="775">
        <v>0</v>
      </c>
      <c r="F46" s="775">
        <v>0</v>
      </c>
      <c r="G46" s="775">
        <v>6.5311856567859594E-2</v>
      </c>
      <c r="H46" s="775">
        <v>0.31272071599960299</v>
      </c>
      <c r="I46" s="775">
        <v>0.34727367758750899</v>
      </c>
      <c r="J46" s="775">
        <v>2.1770618855953199E-2</v>
      </c>
      <c r="K46" s="781">
        <v>33.510948181152301</v>
      </c>
      <c r="L46" s="781">
        <v>38</v>
      </c>
    </row>
    <row r="47" spans="1:12" x14ac:dyDescent="0.2">
      <c r="A47" s="2" t="s">
        <v>53</v>
      </c>
      <c r="B47" s="778">
        <v>49</v>
      </c>
      <c r="C47" s="775">
        <v>0.16531562805175801</v>
      </c>
      <c r="D47" s="775">
        <v>0</v>
      </c>
      <c r="E47" s="775">
        <v>0</v>
      </c>
      <c r="F47" s="775">
        <v>4.3431989848613697E-2</v>
      </c>
      <c r="G47" s="775">
        <v>0.120108462870121</v>
      </c>
      <c r="H47" s="775">
        <v>0.24693661928176899</v>
      </c>
      <c r="I47" s="775">
        <v>0.41066351532936102</v>
      </c>
      <c r="J47" s="775">
        <v>1.3543763197958501E-2</v>
      </c>
      <c r="K47" s="781">
        <v>34.514884948730497</v>
      </c>
      <c r="L47" s="781">
        <v>38</v>
      </c>
    </row>
    <row r="48" spans="1:12" x14ac:dyDescent="0.2">
      <c r="A48" s="2" t="s">
        <v>54</v>
      </c>
      <c r="B48" s="778">
        <v>46</v>
      </c>
      <c r="C48" s="775">
        <v>0.120433464646339</v>
      </c>
      <c r="D48" s="775">
        <v>0</v>
      </c>
      <c r="E48" s="775">
        <v>0</v>
      </c>
      <c r="F48" s="775">
        <v>9.2971824109554305E-2</v>
      </c>
      <c r="G48" s="775">
        <v>0.12276165187358901</v>
      </c>
      <c r="H48" s="775">
        <v>0.227916315197945</v>
      </c>
      <c r="I48" s="775">
        <v>0.376008361577988</v>
      </c>
      <c r="J48" s="775">
        <v>5.9908375144004801E-2</v>
      </c>
      <c r="K48" s="781">
        <v>36.031833648681598</v>
      </c>
      <c r="L48" s="781">
        <v>39</v>
      </c>
    </row>
    <row r="49" spans="1:12" x14ac:dyDescent="0.2">
      <c r="A49" s="2" t="s">
        <v>55</v>
      </c>
      <c r="B49" s="778">
        <v>39</v>
      </c>
      <c r="C49" s="775">
        <v>0.17558741569519001</v>
      </c>
      <c r="D49" s="775">
        <v>0</v>
      </c>
      <c r="E49" s="775">
        <v>3.6435190588235897E-2</v>
      </c>
      <c r="F49" s="775">
        <v>7.8851491212844793E-2</v>
      </c>
      <c r="G49" s="775">
        <v>0.17392894625663799</v>
      </c>
      <c r="H49" s="775">
        <v>0.24255582690239</v>
      </c>
      <c r="I49" s="775">
        <v>0.29264113306999201</v>
      </c>
      <c r="J49" s="775">
        <v>0</v>
      </c>
      <c r="K49" s="781">
        <v>32.350833892822301</v>
      </c>
      <c r="L49" s="781">
        <v>38</v>
      </c>
    </row>
    <row r="50" spans="1:12" x14ac:dyDescent="0.2">
      <c r="A50" s="2" t="s">
        <v>56</v>
      </c>
      <c r="B50" s="778">
        <v>9</v>
      </c>
      <c r="C50" s="775" t="s">
        <v>1</v>
      </c>
      <c r="D50" s="775" t="s">
        <v>1</v>
      </c>
      <c r="E50" s="775" t="s">
        <v>1</v>
      </c>
      <c r="F50" s="775" t="s">
        <v>1</v>
      </c>
      <c r="G50" s="775" t="s">
        <v>1</v>
      </c>
      <c r="H50" s="775" t="s">
        <v>1</v>
      </c>
      <c r="I50" s="775" t="s">
        <v>1</v>
      </c>
      <c r="J50" s="775" t="s">
        <v>1</v>
      </c>
      <c r="K50" s="781" t="s">
        <v>1</v>
      </c>
      <c r="L50" s="781" t="s">
        <v>1</v>
      </c>
    </row>
    <row r="51" spans="1:12" x14ac:dyDescent="0.2">
      <c r="A51" s="2" t="s">
        <v>57</v>
      </c>
      <c r="B51" s="778">
        <v>36</v>
      </c>
      <c r="C51" s="775">
        <v>0.40039697289466902</v>
      </c>
      <c r="D51" s="775">
        <v>2.6526072993874501E-2</v>
      </c>
      <c r="E51" s="775">
        <v>1.8505344167351698E-2</v>
      </c>
      <c r="F51" s="775">
        <v>8.9912474155425998E-2</v>
      </c>
      <c r="G51" s="775">
        <v>9.4681918621063205E-2</v>
      </c>
      <c r="H51" s="775">
        <v>0.150311544537544</v>
      </c>
      <c r="I51" s="775">
        <v>0.19440862536430401</v>
      </c>
      <c r="J51" s="775">
        <v>2.5257064029574401E-2</v>
      </c>
      <c r="K51" s="781">
        <v>23.264896392822301</v>
      </c>
      <c r="L51" s="781">
        <v>30</v>
      </c>
    </row>
    <row r="52" spans="1:12" x14ac:dyDescent="0.2">
      <c r="A52" s="2" t="s">
        <v>58</v>
      </c>
      <c r="B52" s="778">
        <v>36</v>
      </c>
      <c r="C52" s="775">
        <v>0.24828149378299699</v>
      </c>
      <c r="D52" s="775">
        <v>0</v>
      </c>
      <c r="E52" s="775">
        <v>0</v>
      </c>
      <c r="F52" s="775">
        <v>0.14473488926887501</v>
      </c>
      <c r="G52" s="775">
        <v>0.100727677345276</v>
      </c>
      <c r="H52" s="775">
        <v>0.10709602385759399</v>
      </c>
      <c r="I52" s="775">
        <v>0.39915990829467801</v>
      </c>
      <c r="J52" s="775">
        <v>0</v>
      </c>
      <c r="K52" s="781" t="s">
        <v>1</v>
      </c>
      <c r="L52" s="781" t="s">
        <v>1</v>
      </c>
    </row>
    <row r="53" spans="1:12" x14ac:dyDescent="0.2">
      <c r="A53" s="2" t="s">
        <v>59</v>
      </c>
      <c r="B53" s="778">
        <v>37</v>
      </c>
      <c r="C53" s="775">
        <v>0.165765926241875</v>
      </c>
      <c r="D53" s="775">
        <v>0</v>
      </c>
      <c r="E53" s="775">
        <v>0</v>
      </c>
      <c r="F53" s="775">
        <v>2.3971270769834501E-2</v>
      </c>
      <c r="G53" s="775">
        <v>0.19083312153816201</v>
      </c>
      <c r="H53" s="775">
        <v>0.121920838952065</v>
      </c>
      <c r="I53" s="775">
        <v>0.49750885367393499</v>
      </c>
      <c r="J53" s="775">
        <v>0</v>
      </c>
      <c r="K53" s="781">
        <v>33.271171569824197</v>
      </c>
      <c r="L53" s="781">
        <v>40</v>
      </c>
    </row>
    <row r="54" spans="1:12" x14ac:dyDescent="0.2">
      <c r="A54" s="2" t="s">
        <v>60</v>
      </c>
      <c r="B54" s="778">
        <v>19</v>
      </c>
      <c r="C54" s="775" t="s">
        <v>1</v>
      </c>
      <c r="D54" s="775" t="s">
        <v>1</v>
      </c>
      <c r="E54" s="775" t="s">
        <v>1</v>
      </c>
      <c r="F54" s="775" t="s">
        <v>1</v>
      </c>
      <c r="G54" s="775" t="s">
        <v>1</v>
      </c>
      <c r="H54" s="775" t="s">
        <v>1</v>
      </c>
      <c r="I54" s="775" t="s">
        <v>1</v>
      </c>
      <c r="J54" s="775" t="s">
        <v>1</v>
      </c>
      <c r="K54" s="781" t="s">
        <v>1</v>
      </c>
      <c r="L54" s="781" t="s">
        <v>1</v>
      </c>
    </row>
    <row r="55" spans="1:12" x14ac:dyDescent="0.2">
      <c r="A55" s="2" t="s">
        <v>61</v>
      </c>
      <c r="B55" s="778">
        <v>41</v>
      </c>
      <c r="C55" s="775">
        <v>0.25059375166893</v>
      </c>
      <c r="D55" s="775">
        <v>0</v>
      </c>
      <c r="E55" s="775">
        <v>1.86562407761812E-2</v>
      </c>
      <c r="F55" s="775">
        <v>9.3503549695014995E-2</v>
      </c>
      <c r="G55" s="775">
        <v>9.7376137971878093E-2</v>
      </c>
      <c r="H55" s="775">
        <v>0.29231891036033603</v>
      </c>
      <c r="I55" s="775">
        <v>0.24755141139030501</v>
      </c>
      <c r="J55" s="775">
        <v>0</v>
      </c>
      <c r="K55" s="781">
        <v>32.570987701416001</v>
      </c>
      <c r="L55" s="781">
        <v>37</v>
      </c>
    </row>
    <row r="56" spans="1:12" x14ac:dyDescent="0.2">
      <c r="A56" s="2" t="s">
        <v>62</v>
      </c>
      <c r="B56" s="778">
        <v>49</v>
      </c>
      <c r="C56" s="775">
        <v>0.23185764253139499</v>
      </c>
      <c r="D56" s="775">
        <v>3.0763644725084301E-2</v>
      </c>
      <c r="E56" s="775">
        <v>0</v>
      </c>
      <c r="F56" s="775">
        <v>8.2222662866115598E-2</v>
      </c>
      <c r="G56" s="775">
        <v>0.14485146105289501</v>
      </c>
      <c r="H56" s="775">
        <v>0.24965821206569699</v>
      </c>
      <c r="I56" s="775">
        <v>0.24352043867111201</v>
      </c>
      <c r="J56" s="775">
        <v>1.7125930637121201E-2</v>
      </c>
      <c r="K56" s="781">
        <v>32.530101776122997</v>
      </c>
      <c r="L56" s="781">
        <v>36</v>
      </c>
    </row>
    <row r="57" spans="1:12" x14ac:dyDescent="0.2">
      <c r="A57" s="2" t="s">
        <v>63</v>
      </c>
      <c r="B57" s="778">
        <v>40</v>
      </c>
      <c r="C57" s="775">
        <v>3.6276932805776603E-2</v>
      </c>
      <c r="D57" s="775">
        <v>0</v>
      </c>
      <c r="E57" s="775">
        <v>0</v>
      </c>
      <c r="F57" s="775">
        <v>0.119977846741676</v>
      </c>
      <c r="G57" s="775">
        <v>8.8600888848304707E-2</v>
      </c>
      <c r="H57" s="775">
        <v>0.206322535872459</v>
      </c>
      <c r="I57" s="775">
        <v>0.53443711996078502</v>
      </c>
      <c r="J57" s="775">
        <v>1.4384654350578801E-2</v>
      </c>
      <c r="K57" s="781">
        <v>35.859756469726598</v>
      </c>
      <c r="L57" s="781">
        <v>40</v>
      </c>
    </row>
    <row r="58" spans="1:12" x14ac:dyDescent="0.2">
      <c r="A58" s="2" t="s">
        <v>64</v>
      </c>
      <c r="B58" s="778">
        <v>38</v>
      </c>
      <c r="C58" s="775">
        <v>0.105134040117264</v>
      </c>
      <c r="D58" s="775">
        <v>1.6404256224632301E-2</v>
      </c>
      <c r="E58" s="775">
        <v>0</v>
      </c>
      <c r="F58" s="775">
        <v>5.8485392481088597E-2</v>
      </c>
      <c r="G58" s="775">
        <v>0.272749543190002</v>
      </c>
      <c r="H58" s="775">
        <v>0.24821507930755601</v>
      </c>
      <c r="I58" s="775">
        <v>0.27844190597534202</v>
      </c>
      <c r="J58" s="775">
        <v>2.0569765940308599E-2</v>
      </c>
      <c r="K58" s="781">
        <v>34.518180847167997</v>
      </c>
      <c r="L58" s="781">
        <v>38</v>
      </c>
    </row>
    <row r="59" spans="1:12" x14ac:dyDescent="0.2">
      <c r="A59" s="2" t="s">
        <v>65</v>
      </c>
      <c r="B59" s="778">
        <v>32</v>
      </c>
      <c r="C59" s="775">
        <v>8.4935836493969005E-2</v>
      </c>
      <c r="D59" s="775">
        <v>2.06417515873909E-2</v>
      </c>
      <c r="E59" s="775">
        <v>0</v>
      </c>
      <c r="F59" s="775">
        <v>0.170928180217743</v>
      </c>
      <c r="G59" s="775">
        <v>0.197547897696495</v>
      </c>
      <c r="H59" s="775">
        <v>0.113120250403881</v>
      </c>
      <c r="I59" s="775">
        <v>0.38649624586105302</v>
      </c>
      <c r="J59" s="775">
        <v>2.6329832151532201E-2</v>
      </c>
      <c r="K59" s="781">
        <v>32.837200164794901</v>
      </c>
      <c r="L59" s="781">
        <v>37</v>
      </c>
    </row>
    <row r="60" spans="1:12" x14ac:dyDescent="0.2">
      <c r="A60" s="2" t="s">
        <v>66</v>
      </c>
      <c r="B60" s="778">
        <v>33</v>
      </c>
      <c r="C60" s="775">
        <v>0.20787514746189101</v>
      </c>
      <c r="D60" s="775">
        <v>0</v>
      </c>
      <c r="E60" s="775">
        <v>4.1570145636797E-2</v>
      </c>
      <c r="F60" s="775">
        <v>4.8396065831184401E-2</v>
      </c>
      <c r="G60" s="775">
        <v>0.21063357591629001</v>
      </c>
      <c r="H60" s="775">
        <v>0.23170167207717901</v>
      </c>
      <c r="I60" s="775">
        <v>0.178704634308815</v>
      </c>
      <c r="J60" s="775">
        <v>8.1118755042552906E-2</v>
      </c>
      <c r="K60" s="781" t="s">
        <v>1</v>
      </c>
      <c r="L60" s="781" t="s">
        <v>1</v>
      </c>
    </row>
    <row r="61" spans="1:12" x14ac:dyDescent="0.2">
      <c r="A61" s="2" t="s">
        <v>67</v>
      </c>
      <c r="B61" s="778">
        <v>43</v>
      </c>
      <c r="C61" s="775">
        <v>0.20146891474723799</v>
      </c>
      <c r="D61" s="775">
        <v>0</v>
      </c>
      <c r="E61" s="775">
        <v>4.4359907507896403E-2</v>
      </c>
      <c r="F61" s="775">
        <v>6.2210306525230401E-2</v>
      </c>
      <c r="G61" s="775">
        <v>4.9082119017839397E-2</v>
      </c>
      <c r="H61" s="775">
        <v>0.32367596030235302</v>
      </c>
      <c r="I61" s="775">
        <v>0.27467021346092202</v>
      </c>
      <c r="J61" s="775">
        <v>4.45325709879398E-2</v>
      </c>
      <c r="K61" s="781">
        <v>34.865974426269503</v>
      </c>
      <c r="L61" s="781">
        <v>38</v>
      </c>
    </row>
    <row r="62" spans="1:12" x14ac:dyDescent="0.2">
      <c r="A62" s="2" t="s">
        <v>68</v>
      </c>
      <c r="B62" s="778">
        <v>49</v>
      </c>
      <c r="C62" s="775">
        <v>0.19301827251911199</v>
      </c>
      <c r="D62" s="775">
        <v>0</v>
      </c>
      <c r="E62" s="775">
        <v>0</v>
      </c>
      <c r="F62" s="775">
        <v>0.103088483214378</v>
      </c>
      <c r="G62" s="775">
        <v>8.0438382923603099E-2</v>
      </c>
      <c r="H62" s="775">
        <v>0.25393983721733099</v>
      </c>
      <c r="I62" s="775">
        <v>0.34727030992507901</v>
      </c>
      <c r="J62" s="775">
        <v>2.22447197884321E-2</v>
      </c>
      <c r="K62" s="781">
        <v>32.961170196533203</v>
      </c>
      <c r="L62" s="781">
        <v>36</v>
      </c>
    </row>
    <row r="63" spans="1:12" x14ac:dyDescent="0.2">
      <c r="A63" s="2" t="s">
        <v>69</v>
      </c>
      <c r="B63" s="778">
        <v>37</v>
      </c>
      <c r="C63" s="775">
        <v>0.17738920450210599</v>
      </c>
      <c r="D63" s="775">
        <v>0</v>
      </c>
      <c r="E63" s="775">
        <v>0</v>
      </c>
      <c r="F63" s="775">
        <v>1.494802813977E-2</v>
      </c>
      <c r="G63" s="775">
        <v>0.106681384146214</v>
      </c>
      <c r="H63" s="775">
        <v>0.31830745935440102</v>
      </c>
      <c r="I63" s="775">
        <v>0.38267391920089699</v>
      </c>
      <c r="J63" s="775">
        <v>0</v>
      </c>
      <c r="K63" s="781">
        <v>35.716781616210902</v>
      </c>
      <c r="L63" s="781">
        <v>39</v>
      </c>
    </row>
    <row r="64" spans="1:12" x14ac:dyDescent="0.2">
      <c r="A64" s="2" t="s">
        <v>70</v>
      </c>
      <c r="B64" s="778">
        <v>50</v>
      </c>
      <c r="C64" s="775">
        <v>0.18532025814056399</v>
      </c>
      <c r="D64" s="775">
        <v>0</v>
      </c>
      <c r="E64" s="775">
        <v>0</v>
      </c>
      <c r="F64" s="775">
        <v>3.33470106124878E-2</v>
      </c>
      <c r="G64" s="775">
        <v>0.161339551210403</v>
      </c>
      <c r="H64" s="775">
        <v>0.25986582040786699</v>
      </c>
      <c r="I64" s="775">
        <v>0.30257228016853299</v>
      </c>
      <c r="J64" s="775">
        <v>5.75550831854343E-2</v>
      </c>
      <c r="K64" s="781">
        <v>35.036739349365199</v>
      </c>
      <c r="L64" s="781">
        <v>38</v>
      </c>
    </row>
    <row r="65" spans="1:12" x14ac:dyDescent="0.2">
      <c r="A65" s="2" t="s">
        <v>71</v>
      </c>
      <c r="B65" s="778">
        <v>35</v>
      </c>
      <c r="C65" s="775">
        <v>0.23108756542205799</v>
      </c>
      <c r="D65" s="775">
        <v>2.74632517248392E-2</v>
      </c>
      <c r="E65" s="775">
        <v>0</v>
      </c>
      <c r="F65" s="775">
        <v>2.6402020826935799E-2</v>
      </c>
      <c r="G65" s="775">
        <v>0</v>
      </c>
      <c r="H65" s="775">
        <v>0.29957464337348899</v>
      </c>
      <c r="I65" s="775">
        <v>0.34504210948944097</v>
      </c>
      <c r="J65" s="775">
        <v>7.0430412888526903E-2</v>
      </c>
      <c r="K65" s="781">
        <v>34.504310607910199</v>
      </c>
      <c r="L65" s="781">
        <v>39</v>
      </c>
    </row>
    <row r="66" spans="1:12" x14ac:dyDescent="0.2">
      <c r="A66" s="2" t="s">
        <v>72</v>
      </c>
      <c r="B66" s="778">
        <v>49</v>
      </c>
      <c r="C66" s="775">
        <v>0.330813258886337</v>
      </c>
      <c r="D66" s="775">
        <v>0</v>
      </c>
      <c r="E66" s="775">
        <v>2.4582553654909099E-2</v>
      </c>
      <c r="F66" s="775">
        <v>1.19917904958129E-2</v>
      </c>
      <c r="G66" s="775">
        <v>3.4548267722129801E-2</v>
      </c>
      <c r="H66" s="775">
        <v>0.21375791728496599</v>
      </c>
      <c r="I66" s="775">
        <v>0.33485886454582198</v>
      </c>
      <c r="J66" s="775">
        <v>4.9447335302829701E-2</v>
      </c>
      <c r="K66" s="781">
        <v>37.436271667480497</v>
      </c>
      <c r="L66" s="781">
        <v>40</v>
      </c>
    </row>
    <row r="67" spans="1:12" x14ac:dyDescent="0.2">
      <c r="A67" s="2" t="s">
        <v>73</v>
      </c>
      <c r="B67" s="778">
        <v>50</v>
      </c>
      <c r="C67" s="775">
        <v>0.139043688774109</v>
      </c>
      <c r="D67" s="775">
        <v>0</v>
      </c>
      <c r="E67" s="775">
        <v>0</v>
      </c>
      <c r="F67" s="775">
        <v>6.3459374010562897E-2</v>
      </c>
      <c r="G67" s="775">
        <v>0.18848256766796101</v>
      </c>
      <c r="H67" s="775">
        <v>0.24285489320754999</v>
      </c>
      <c r="I67" s="775">
        <v>0.36615946888923601</v>
      </c>
      <c r="J67" s="775">
        <v>0</v>
      </c>
      <c r="K67" s="781">
        <v>34.5107231140137</v>
      </c>
      <c r="L67" s="781">
        <v>38</v>
      </c>
    </row>
    <row r="68" spans="1:12" x14ac:dyDescent="0.2">
      <c r="A68" s="2" t="s">
        <v>74</v>
      </c>
      <c r="B68" s="778">
        <v>36</v>
      </c>
      <c r="C68" s="775">
        <v>0.106931820511818</v>
      </c>
      <c r="D68" s="775">
        <v>1.9777497276663801E-2</v>
      </c>
      <c r="E68" s="775">
        <v>3.9897076785564402E-2</v>
      </c>
      <c r="F68" s="775">
        <v>8.4651753306388897E-2</v>
      </c>
      <c r="G68" s="775">
        <v>4.7257244586944601E-2</v>
      </c>
      <c r="H68" s="775">
        <v>0.44652873277664201</v>
      </c>
      <c r="I68" s="775">
        <v>0.21759673953056299</v>
      </c>
      <c r="J68" s="775">
        <v>3.7359129637479803E-2</v>
      </c>
      <c r="K68" s="781">
        <v>32.5332641601562</v>
      </c>
      <c r="L68" s="781">
        <v>38</v>
      </c>
    </row>
    <row r="69" spans="1:12" x14ac:dyDescent="0.2">
      <c r="A69" s="2" t="s">
        <v>75</v>
      </c>
      <c r="B69" s="778">
        <v>45</v>
      </c>
      <c r="C69" s="775">
        <v>0.13843010365962999</v>
      </c>
      <c r="D69" s="775">
        <v>1.9389625638723401E-2</v>
      </c>
      <c r="E69" s="775">
        <v>0</v>
      </c>
      <c r="F69" s="775">
        <v>2.1984796971082701E-2</v>
      </c>
      <c r="G69" s="775">
        <v>9.9249489605426802E-2</v>
      </c>
      <c r="H69" s="775">
        <v>0.25622165203094499</v>
      </c>
      <c r="I69" s="775">
        <v>0.464724332094193</v>
      </c>
      <c r="J69" s="775">
        <v>0</v>
      </c>
      <c r="K69" s="781">
        <v>35.694023132324197</v>
      </c>
      <c r="L69" s="781">
        <v>40</v>
      </c>
    </row>
    <row r="70" spans="1:12" x14ac:dyDescent="0.2">
      <c r="A70" s="2" t="s">
        <v>76</v>
      </c>
      <c r="B70" s="778">
        <v>55</v>
      </c>
      <c r="C70" s="775">
        <v>0.18065607547759999</v>
      </c>
      <c r="D70" s="775">
        <v>0</v>
      </c>
      <c r="E70" s="775">
        <v>1.9991759210825001E-2</v>
      </c>
      <c r="F70" s="775">
        <v>1.7764016985893201E-2</v>
      </c>
      <c r="G70" s="775">
        <v>0.127763122320175</v>
      </c>
      <c r="H70" s="775">
        <v>0.240029692649841</v>
      </c>
      <c r="I70" s="775">
        <v>0.36235237121581998</v>
      </c>
      <c r="J70" s="775">
        <v>5.1442973315715797E-2</v>
      </c>
      <c r="K70" s="781">
        <v>33.855312347412102</v>
      </c>
      <c r="L70" s="781">
        <v>39</v>
      </c>
    </row>
    <row r="71" spans="1:12" x14ac:dyDescent="0.2">
      <c r="A71" s="3" t="s">
        <v>77</v>
      </c>
      <c r="B71" s="779">
        <v>38</v>
      </c>
      <c r="C71" s="776">
        <v>0.12664547562599199</v>
      </c>
      <c r="D71" s="776">
        <v>0</v>
      </c>
      <c r="E71" s="776">
        <v>0</v>
      </c>
      <c r="F71" s="776">
        <v>4.8557095229625702E-2</v>
      </c>
      <c r="G71" s="776">
        <v>7.4691452085971805E-2</v>
      </c>
      <c r="H71" s="776">
        <v>0.25351557135581998</v>
      </c>
      <c r="I71" s="776">
        <v>0.496590375900269</v>
      </c>
      <c r="J71" s="776">
        <v>0</v>
      </c>
      <c r="K71" s="782">
        <v>36.002483367919901</v>
      </c>
      <c r="L71" s="782">
        <v>40</v>
      </c>
    </row>
    <row r="73" spans="1:12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445</v>
      </c>
    </row>
    <row r="4" spans="1:5" x14ac:dyDescent="0.2">
      <c r="A4" t="s">
        <v>3</v>
      </c>
    </row>
    <row r="5" spans="1:5" x14ac:dyDescent="0.2">
      <c r="A5" s="4" t="s">
        <v>4</v>
      </c>
      <c r="B5" s="4" t="s">
        <v>5</v>
      </c>
      <c r="C5" s="4" t="s">
        <v>133</v>
      </c>
      <c r="D5" s="4" t="s">
        <v>446</v>
      </c>
      <c r="E5" s="4" t="s">
        <v>134</v>
      </c>
    </row>
    <row r="6" spans="1:5" x14ac:dyDescent="0.2">
      <c r="A6" s="5" t="s">
        <v>13</v>
      </c>
      <c r="B6" s="786" t="s">
        <v>1</v>
      </c>
      <c r="C6" s="783" t="s">
        <v>1</v>
      </c>
      <c r="D6" s="783" t="s">
        <v>1</v>
      </c>
      <c r="E6" s="783" t="s">
        <v>1</v>
      </c>
    </row>
    <row r="7" spans="1:5" x14ac:dyDescent="0.2">
      <c r="A7" s="2" t="s">
        <v>13</v>
      </c>
      <c r="B7" s="787">
        <v>7239</v>
      </c>
      <c r="C7" s="784">
        <v>0.11589588969945901</v>
      </c>
      <c r="D7" s="784">
        <v>0.277872145175934</v>
      </c>
      <c r="E7" s="784">
        <v>0.60623198747634899</v>
      </c>
    </row>
    <row r="8" spans="1:5" x14ac:dyDescent="0.2">
      <c r="A8" s="5" t="s">
        <v>14</v>
      </c>
      <c r="B8" s="786" t="s">
        <v>1</v>
      </c>
      <c r="C8" s="783" t="s">
        <v>1</v>
      </c>
      <c r="D8" s="783" t="s">
        <v>1</v>
      </c>
      <c r="E8" s="783" t="s">
        <v>1</v>
      </c>
    </row>
    <row r="9" spans="1:5" x14ac:dyDescent="0.2">
      <c r="A9" s="2" t="s">
        <v>15</v>
      </c>
      <c r="B9" s="787">
        <v>106</v>
      </c>
      <c r="C9" s="784">
        <v>0.185405284166336</v>
      </c>
      <c r="D9" s="784">
        <v>0.31855714321136502</v>
      </c>
      <c r="E9" s="784">
        <v>0.49603757262229897</v>
      </c>
    </row>
    <row r="10" spans="1:5" x14ac:dyDescent="0.2">
      <c r="A10" s="2" t="s">
        <v>16</v>
      </c>
      <c r="B10" s="787">
        <v>106</v>
      </c>
      <c r="C10" s="784">
        <v>0.14922001957893399</v>
      </c>
      <c r="D10" s="784">
        <v>0.29351365566253701</v>
      </c>
      <c r="E10" s="784">
        <v>0.55726629495620705</v>
      </c>
    </row>
    <row r="11" spans="1:5" x14ac:dyDescent="0.2">
      <c r="A11" s="2" t="s">
        <v>17</v>
      </c>
      <c r="B11" s="787">
        <v>127</v>
      </c>
      <c r="C11" s="784">
        <v>0.12027858942747099</v>
      </c>
      <c r="D11" s="784">
        <v>0.32515731453895602</v>
      </c>
      <c r="E11" s="784">
        <v>0.55456411838531505</v>
      </c>
    </row>
    <row r="12" spans="1:5" x14ac:dyDescent="0.2">
      <c r="A12" s="2" t="s">
        <v>18</v>
      </c>
      <c r="B12" s="787">
        <v>109</v>
      </c>
      <c r="C12" s="784">
        <v>0.16062143445015001</v>
      </c>
      <c r="D12" s="784">
        <v>0.29949983954429599</v>
      </c>
      <c r="E12" s="784">
        <v>0.53987872600555398</v>
      </c>
    </row>
    <row r="13" spans="1:5" x14ac:dyDescent="0.2">
      <c r="A13" s="2" t="s">
        <v>19</v>
      </c>
      <c r="B13" s="787">
        <v>108</v>
      </c>
      <c r="C13" s="784">
        <v>0.183299675583839</v>
      </c>
      <c r="D13" s="784">
        <v>0.329011410474777</v>
      </c>
      <c r="E13" s="784">
        <v>0.487688928842545</v>
      </c>
    </row>
    <row r="14" spans="1:5" x14ac:dyDescent="0.2">
      <c r="A14" s="2" t="s">
        <v>20</v>
      </c>
      <c r="B14" s="787">
        <v>98</v>
      </c>
      <c r="C14" s="784">
        <v>0.131439834833145</v>
      </c>
      <c r="D14" s="784">
        <v>0.27457603812217701</v>
      </c>
      <c r="E14" s="784">
        <v>0.59398412704467796</v>
      </c>
    </row>
    <row r="15" spans="1:5" x14ac:dyDescent="0.2">
      <c r="A15" s="2" t="s">
        <v>21</v>
      </c>
      <c r="B15" s="787">
        <v>95</v>
      </c>
      <c r="C15" s="784">
        <v>8.1751272082328796E-2</v>
      </c>
      <c r="D15" s="784">
        <v>0.23543240129947701</v>
      </c>
      <c r="E15" s="784">
        <v>0.68281632661819502</v>
      </c>
    </row>
    <row r="16" spans="1:5" x14ac:dyDescent="0.2">
      <c r="A16" s="2" t="s">
        <v>22</v>
      </c>
      <c r="B16" s="787">
        <v>107</v>
      </c>
      <c r="C16" s="784">
        <v>6.5703868865966797E-2</v>
      </c>
      <c r="D16" s="784">
        <v>0.33297419548034701</v>
      </c>
      <c r="E16" s="784">
        <v>0.60132193565368697</v>
      </c>
    </row>
    <row r="17" spans="1:5" x14ac:dyDescent="0.2">
      <c r="A17" s="2" t="s">
        <v>23</v>
      </c>
      <c r="B17" s="787">
        <v>78</v>
      </c>
      <c r="C17" s="784">
        <v>8.1458508968353299E-2</v>
      </c>
      <c r="D17" s="784">
        <v>0.22513493895530701</v>
      </c>
      <c r="E17" s="784">
        <v>0.693406581878662</v>
      </c>
    </row>
    <row r="18" spans="1:5" x14ac:dyDescent="0.2">
      <c r="A18" s="2" t="s">
        <v>24</v>
      </c>
      <c r="B18" s="787">
        <v>79</v>
      </c>
      <c r="C18" s="784">
        <v>0.174403712153435</v>
      </c>
      <c r="D18" s="784">
        <v>0.172393202781677</v>
      </c>
      <c r="E18" s="784">
        <v>0.65320307016372703</v>
      </c>
    </row>
    <row r="19" spans="1:5" x14ac:dyDescent="0.2">
      <c r="A19" s="2" t="s">
        <v>25</v>
      </c>
      <c r="B19" s="787">
        <v>100</v>
      </c>
      <c r="C19" s="784">
        <v>8.3405673503875705E-2</v>
      </c>
      <c r="D19" s="784">
        <v>0.227473869919777</v>
      </c>
      <c r="E19" s="784">
        <v>0.68912047147750899</v>
      </c>
    </row>
    <row r="20" spans="1:5" x14ac:dyDescent="0.2">
      <c r="A20" s="2" t="s">
        <v>26</v>
      </c>
      <c r="B20" s="787">
        <v>101</v>
      </c>
      <c r="C20" s="784">
        <v>0.144314229488373</v>
      </c>
      <c r="D20" s="784">
        <v>0.18151386082172399</v>
      </c>
      <c r="E20" s="784">
        <v>0.67417192459106401</v>
      </c>
    </row>
    <row r="21" spans="1:5" x14ac:dyDescent="0.2">
      <c r="A21" s="2" t="s">
        <v>27</v>
      </c>
      <c r="B21" s="787">
        <v>85</v>
      </c>
      <c r="C21" s="784">
        <v>4.9111455678939799E-2</v>
      </c>
      <c r="D21" s="784">
        <v>0.100311629474163</v>
      </c>
      <c r="E21" s="784">
        <v>0.85057693719863903</v>
      </c>
    </row>
    <row r="22" spans="1:5" x14ac:dyDescent="0.2">
      <c r="A22" s="2" t="s">
        <v>28</v>
      </c>
      <c r="B22" s="787">
        <v>106</v>
      </c>
      <c r="C22" s="784">
        <v>0.178770586848259</v>
      </c>
      <c r="D22" s="784">
        <v>0.43557077646255499</v>
      </c>
      <c r="E22" s="784">
        <v>0.38565865159034701</v>
      </c>
    </row>
    <row r="23" spans="1:5" x14ac:dyDescent="0.2">
      <c r="A23" s="2" t="s">
        <v>29</v>
      </c>
      <c r="B23" s="787">
        <v>103</v>
      </c>
      <c r="C23" s="784">
        <v>0.17649127542972601</v>
      </c>
      <c r="D23" s="784">
        <v>0.38660469651222201</v>
      </c>
      <c r="E23" s="784">
        <v>0.43690404295921298</v>
      </c>
    </row>
    <row r="24" spans="1:5" x14ac:dyDescent="0.2">
      <c r="A24" s="2" t="s">
        <v>30</v>
      </c>
      <c r="B24" s="787">
        <v>102</v>
      </c>
      <c r="C24" s="784">
        <v>0.21472287178039601</v>
      </c>
      <c r="D24" s="784">
        <v>0.28732228279113797</v>
      </c>
      <c r="E24" s="784">
        <v>0.49795484542846702</v>
      </c>
    </row>
    <row r="25" spans="1:5" x14ac:dyDescent="0.2">
      <c r="A25" s="2" t="s">
        <v>31</v>
      </c>
      <c r="B25" s="787">
        <v>100</v>
      </c>
      <c r="C25" s="784">
        <v>7.3517851531505599E-2</v>
      </c>
      <c r="D25" s="784">
        <v>0.32588091492652899</v>
      </c>
      <c r="E25" s="784">
        <v>0.60060125589370705</v>
      </c>
    </row>
    <row r="26" spans="1:5" x14ac:dyDescent="0.2">
      <c r="A26" s="2" t="s">
        <v>32</v>
      </c>
      <c r="B26" s="787">
        <v>94</v>
      </c>
      <c r="C26" s="784">
        <v>0.121642611920834</v>
      </c>
      <c r="D26" s="784">
        <v>0.23443573713302601</v>
      </c>
      <c r="E26" s="784">
        <v>0.64392167329788197</v>
      </c>
    </row>
    <row r="27" spans="1:5" x14ac:dyDescent="0.2">
      <c r="A27" s="2" t="s">
        <v>33</v>
      </c>
      <c r="B27" s="787">
        <v>94</v>
      </c>
      <c r="C27" s="784">
        <v>0.116101652383804</v>
      </c>
      <c r="D27" s="784">
        <v>0.191877841949463</v>
      </c>
      <c r="E27" s="784">
        <v>0.69202047586440996</v>
      </c>
    </row>
    <row r="28" spans="1:5" x14ac:dyDescent="0.2">
      <c r="A28" s="2" t="s">
        <v>34</v>
      </c>
      <c r="B28" s="787">
        <v>105</v>
      </c>
      <c r="C28" s="784">
        <v>7.8568391501903506E-2</v>
      </c>
      <c r="D28" s="784">
        <v>0.17288881540298501</v>
      </c>
      <c r="E28" s="784">
        <v>0.74854278564453103</v>
      </c>
    </row>
    <row r="29" spans="1:5" x14ac:dyDescent="0.2">
      <c r="A29" s="2" t="s">
        <v>35</v>
      </c>
      <c r="B29" s="787">
        <v>99</v>
      </c>
      <c r="C29" s="784">
        <v>6.4232259988784804E-2</v>
      </c>
      <c r="D29" s="784">
        <v>0.197538316249847</v>
      </c>
      <c r="E29" s="784">
        <v>0.73822945356368996</v>
      </c>
    </row>
    <row r="30" spans="1:5" x14ac:dyDescent="0.2">
      <c r="A30" s="2" t="s">
        <v>36</v>
      </c>
      <c r="B30" s="787">
        <v>91</v>
      </c>
      <c r="C30" s="784">
        <v>2.51842252910137E-2</v>
      </c>
      <c r="D30" s="784">
        <v>8.6607523262500805E-2</v>
      </c>
      <c r="E30" s="784">
        <v>0.88820827007293701</v>
      </c>
    </row>
    <row r="31" spans="1:5" x14ac:dyDescent="0.2">
      <c r="A31" s="2" t="s">
        <v>37</v>
      </c>
      <c r="B31" s="787">
        <v>82</v>
      </c>
      <c r="C31" s="784">
        <v>5.5021394044160801E-2</v>
      </c>
      <c r="D31" s="784">
        <v>0.17154456675052601</v>
      </c>
      <c r="E31" s="784">
        <v>0.77343404293060303</v>
      </c>
    </row>
    <row r="32" spans="1:5" x14ac:dyDescent="0.2">
      <c r="A32" s="2" t="s">
        <v>38</v>
      </c>
      <c r="B32" s="787">
        <v>106</v>
      </c>
      <c r="C32" s="784">
        <v>0.15955881774425501</v>
      </c>
      <c r="D32" s="784">
        <v>0.334933072328568</v>
      </c>
      <c r="E32" s="784">
        <v>0.50550812482833896</v>
      </c>
    </row>
    <row r="33" spans="1:5" x14ac:dyDescent="0.2">
      <c r="A33" s="2" t="s">
        <v>39</v>
      </c>
      <c r="B33" s="787">
        <v>97</v>
      </c>
      <c r="C33" s="784">
        <v>0.114349648356438</v>
      </c>
      <c r="D33" s="784">
        <v>0.27876877784728998</v>
      </c>
      <c r="E33" s="784">
        <v>0.60688155889511097</v>
      </c>
    </row>
    <row r="34" spans="1:5" x14ac:dyDescent="0.2">
      <c r="A34" s="2" t="s">
        <v>40</v>
      </c>
      <c r="B34" s="787">
        <v>99</v>
      </c>
      <c r="C34" s="784">
        <v>9.3159571290016202E-2</v>
      </c>
      <c r="D34" s="784">
        <v>0.107197158038616</v>
      </c>
      <c r="E34" s="784">
        <v>0.79964327812194802</v>
      </c>
    </row>
    <row r="35" spans="1:5" x14ac:dyDescent="0.2">
      <c r="A35" s="2" t="s">
        <v>41</v>
      </c>
      <c r="B35" s="787">
        <v>106</v>
      </c>
      <c r="C35" s="784">
        <v>3.1279489398002597E-2</v>
      </c>
      <c r="D35" s="784">
        <v>0.21450386941433</v>
      </c>
      <c r="E35" s="784">
        <v>0.75421667098999001</v>
      </c>
    </row>
    <row r="36" spans="1:5" x14ac:dyDescent="0.2">
      <c r="A36" s="2" t="s">
        <v>42</v>
      </c>
      <c r="B36" s="787">
        <v>87</v>
      </c>
      <c r="C36" s="784">
        <v>2.1588517352938701E-2</v>
      </c>
      <c r="D36" s="784">
        <v>0.22742857038974801</v>
      </c>
      <c r="E36" s="784">
        <v>0.75098288059234597</v>
      </c>
    </row>
    <row r="37" spans="1:5" x14ac:dyDescent="0.2">
      <c r="A37" s="2" t="s">
        <v>43</v>
      </c>
      <c r="B37" s="787">
        <v>88</v>
      </c>
      <c r="C37" s="784">
        <v>0.13687536120414701</v>
      </c>
      <c r="D37" s="784">
        <v>0.150692254304886</v>
      </c>
      <c r="E37" s="784">
        <v>0.71243238449096702</v>
      </c>
    </row>
    <row r="38" spans="1:5" x14ac:dyDescent="0.2">
      <c r="A38" s="2" t="s">
        <v>44</v>
      </c>
      <c r="B38" s="787">
        <v>104</v>
      </c>
      <c r="C38" s="784">
        <v>0.15205274522304499</v>
      </c>
      <c r="D38" s="784">
        <v>0.28400567173957803</v>
      </c>
      <c r="E38" s="784">
        <v>0.56394159793853804</v>
      </c>
    </row>
    <row r="39" spans="1:5" x14ac:dyDescent="0.2">
      <c r="A39" s="2" t="s">
        <v>45</v>
      </c>
      <c r="B39" s="787">
        <v>104</v>
      </c>
      <c r="C39" s="784">
        <v>6.3533790409565E-2</v>
      </c>
      <c r="D39" s="784">
        <v>0.32950362563133201</v>
      </c>
      <c r="E39" s="784">
        <v>0.60696256160736095</v>
      </c>
    </row>
    <row r="40" spans="1:5" x14ac:dyDescent="0.2">
      <c r="A40" s="2" t="s">
        <v>46</v>
      </c>
      <c r="B40" s="787">
        <v>104</v>
      </c>
      <c r="C40" s="784">
        <v>0.135101318359375</v>
      </c>
      <c r="D40" s="784">
        <v>0.216808035969734</v>
      </c>
      <c r="E40" s="784">
        <v>0.648090660572052</v>
      </c>
    </row>
    <row r="41" spans="1:5" x14ac:dyDescent="0.2">
      <c r="A41" s="2" t="s">
        <v>47</v>
      </c>
      <c r="B41" s="787">
        <v>98</v>
      </c>
      <c r="C41" s="784">
        <v>9.8375998437404605E-2</v>
      </c>
      <c r="D41" s="784">
        <v>0.24042405188083599</v>
      </c>
      <c r="E41" s="784">
        <v>0.66119992733001698</v>
      </c>
    </row>
    <row r="42" spans="1:5" x14ac:dyDescent="0.2">
      <c r="A42" s="2" t="s">
        <v>48</v>
      </c>
      <c r="B42" s="787">
        <v>100</v>
      </c>
      <c r="C42" s="784">
        <v>7.2045318782329601E-2</v>
      </c>
      <c r="D42" s="784">
        <v>0.182612374424934</v>
      </c>
      <c r="E42" s="784">
        <v>0.74534231424331698</v>
      </c>
    </row>
    <row r="43" spans="1:5" x14ac:dyDescent="0.2">
      <c r="A43" s="2" t="s">
        <v>49</v>
      </c>
      <c r="B43" s="787">
        <v>92</v>
      </c>
      <c r="C43" s="784">
        <v>5.92901520431042E-2</v>
      </c>
      <c r="D43" s="784">
        <v>0.33729767799377403</v>
      </c>
      <c r="E43" s="784">
        <v>0.60341215133667003</v>
      </c>
    </row>
    <row r="44" spans="1:5" x14ac:dyDescent="0.2">
      <c r="A44" s="2" t="s">
        <v>50</v>
      </c>
      <c r="B44" s="787">
        <v>96</v>
      </c>
      <c r="C44" s="784">
        <v>0.13170248270034801</v>
      </c>
      <c r="D44" s="784">
        <v>0.30085459351539601</v>
      </c>
      <c r="E44" s="784">
        <v>0.56744289398193404</v>
      </c>
    </row>
    <row r="45" spans="1:5" x14ac:dyDescent="0.2">
      <c r="A45" s="2" t="s">
        <v>51</v>
      </c>
      <c r="B45" s="787">
        <v>102</v>
      </c>
      <c r="C45" s="784">
        <v>0.11744774132966999</v>
      </c>
      <c r="D45" s="784">
        <v>0.30876526236534102</v>
      </c>
      <c r="E45" s="784">
        <v>0.57378697395324696</v>
      </c>
    </row>
    <row r="46" spans="1:5" x14ac:dyDescent="0.2">
      <c r="A46" s="2" t="s">
        <v>52</v>
      </c>
      <c r="B46" s="787">
        <v>106</v>
      </c>
      <c r="C46" s="784">
        <v>8.8389039039611803E-2</v>
      </c>
      <c r="D46" s="784">
        <v>0.19647330045700101</v>
      </c>
      <c r="E46" s="784">
        <v>0.71513766050338701</v>
      </c>
    </row>
    <row r="47" spans="1:5" x14ac:dyDescent="0.2">
      <c r="A47" s="2" t="s">
        <v>53</v>
      </c>
      <c r="B47" s="787">
        <v>104</v>
      </c>
      <c r="C47" s="784">
        <v>3.9147131145000499E-2</v>
      </c>
      <c r="D47" s="784">
        <v>0.174129202961922</v>
      </c>
      <c r="E47" s="784">
        <v>0.786723673343658</v>
      </c>
    </row>
    <row r="48" spans="1:5" x14ac:dyDescent="0.2">
      <c r="A48" s="2" t="s">
        <v>54</v>
      </c>
      <c r="B48" s="787">
        <v>90</v>
      </c>
      <c r="C48" s="784">
        <v>3.1646147370338398E-2</v>
      </c>
      <c r="D48" s="784">
        <v>0.15542151033878299</v>
      </c>
      <c r="E48" s="784">
        <v>0.81293237209320102</v>
      </c>
    </row>
    <row r="49" spans="1:5" x14ac:dyDescent="0.2">
      <c r="A49" s="2" t="s">
        <v>55</v>
      </c>
      <c r="B49" s="787">
        <v>90</v>
      </c>
      <c r="C49" s="784">
        <v>8.9881479740142795E-2</v>
      </c>
      <c r="D49" s="784">
        <v>0.197229593992233</v>
      </c>
      <c r="E49" s="784">
        <v>0.71288895606994596</v>
      </c>
    </row>
    <row r="50" spans="1:5" x14ac:dyDescent="0.2">
      <c r="A50" s="2" t="s">
        <v>56</v>
      </c>
      <c r="B50" s="787">
        <v>66</v>
      </c>
      <c r="C50" s="784">
        <v>2.70129721611738E-2</v>
      </c>
      <c r="D50" s="784">
        <v>0.26796969771385198</v>
      </c>
      <c r="E50" s="784">
        <v>0.70501732826232899</v>
      </c>
    </row>
    <row r="51" spans="1:5" x14ac:dyDescent="0.2">
      <c r="A51" s="2" t="s">
        <v>57</v>
      </c>
      <c r="B51" s="787">
        <v>108</v>
      </c>
      <c r="C51" s="784">
        <v>3.33805344998837E-2</v>
      </c>
      <c r="D51" s="784">
        <v>0.23984986543655401</v>
      </c>
      <c r="E51" s="784">
        <v>0.72676962614059404</v>
      </c>
    </row>
    <row r="52" spans="1:5" x14ac:dyDescent="0.2">
      <c r="A52" s="2" t="s">
        <v>58</v>
      </c>
      <c r="B52" s="787">
        <v>82</v>
      </c>
      <c r="C52" s="784">
        <v>4.1551802307367297E-2</v>
      </c>
      <c r="D52" s="784">
        <v>0.10446356236934699</v>
      </c>
      <c r="E52" s="784">
        <v>0.85398465394973799</v>
      </c>
    </row>
    <row r="53" spans="1:5" x14ac:dyDescent="0.2">
      <c r="A53" s="2" t="s">
        <v>59</v>
      </c>
      <c r="B53" s="787">
        <v>99</v>
      </c>
      <c r="C53" s="784">
        <v>6.6067531704902593E-2</v>
      </c>
      <c r="D53" s="784">
        <v>0.20580796897411299</v>
      </c>
      <c r="E53" s="784">
        <v>0.728124499320984</v>
      </c>
    </row>
    <row r="54" spans="1:5" x14ac:dyDescent="0.2">
      <c r="A54" s="2" t="s">
        <v>60</v>
      </c>
      <c r="B54" s="787">
        <v>99</v>
      </c>
      <c r="C54" s="784">
        <v>8.6965754628181499E-2</v>
      </c>
      <c r="D54" s="784">
        <v>0.32229578495025601</v>
      </c>
      <c r="E54" s="784">
        <v>0.59073847532272294</v>
      </c>
    </row>
    <row r="55" spans="1:5" x14ac:dyDescent="0.2">
      <c r="A55" s="2" t="s">
        <v>61</v>
      </c>
      <c r="B55" s="787">
        <v>96</v>
      </c>
      <c r="C55" s="784">
        <v>8.6210317909717601E-2</v>
      </c>
      <c r="D55" s="784">
        <v>8.3766229450702695E-2</v>
      </c>
      <c r="E55" s="784">
        <v>0.83002346754074097</v>
      </c>
    </row>
    <row r="56" spans="1:5" x14ac:dyDescent="0.2">
      <c r="A56" s="2" t="s">
        <v>62</v>
      </c>
      <c r="B56" s="787">
        <v>106</v>
      </c>
      <c r="C56" s="784">
        <v>9.6971072256565094E-2</v>
      </c>
      <c r="D56" s="784">
        <v>0.34787034988403298</v>
      </c>
      <c r="E56" s="784">
        <v>0.55515855550766002</v>
      </c>
    </row>
    <row r="57" spans="1:5" x14ac:dyDescent="0.2">
      <c r="A57" s="2" t="s">
        <v>63</v>
      </c>
      <c r="B57" s="787">
        <v>99</v>
      </c>
      <c r="C57" s="784">
        <v>0.15187513828277599</v>
      </c>
      <c r="D57" s="784">
        <v>0.292311191558838</v>
      </c>
      <c r="E57" s="784">
        <v>0.55581367015838601</v>
      </c>
    </row>
    <row r="58" spans="1:5" x14ac:dyDescent="0.2">
      <c r="A58" s="2" t="s">
        <v>64</v>
      </c>
      <c r="B58" s="787">
        <v>101</v>
      </c>
      <c r="C58" s="784">
        <v>4.1004560887813603E-2</v>
      </c>
      <c r="D58" s="784">
        <v>0.24993777275085399</v>
      </c>
      <c r="E58" s="784">
        <v>0.70905768871307395</v>
      </c>
    </row>
    <row r="59" spans="1:5" x14ac:dyDescent="0.2">
      <c r="A59" s="2" t="s">
        <v>65</v>
      </c>
      <c r="B59" s="787">
        <v>92</v>
      </c>
      <c r="C59" s="784">
        <v>0.10348384082317399</v>
      </c>
      <c r="D59" s="784">
        <v>0.301977097988129</v>
      </c>
      <c r="E59" s="784">
        <v>0.59453904628753695</v>
      </c>
    </row>
    <row r="60" spans="1:5" x14ac:dyDescent="0.2">
      <c r="A60" s="2" t="s">
        <v>66</v>
      </c>
      <c r="B60" s="787">
        <v>93</v>
      </c>
      <c r="C60" s="784">
        <v>9.2441044747829396E-2</v>
      </c>
      <c r="D60" s="784">
        <v>0.21492099761962899</v>
      </c>
      <c r="E60" s="784">
        <v>0.692637979984283</v>
      </c>
    </row>
    <row r="61" spans="1:5" x14ac:dyDescent="0.2">
      <c r="A61" s="2" t="s">
        <v>67</v>
      </c>
      <c r="B61" s="787">
        <v>88</v>
      </c>
      <c r="C61" s="784">
        <v>2.0598066970706E-2</v>
      </c>
      <c r="D61" s="784">
        <v>0.18293716013431499</v>
      </c>
      <c r="E61" s="784">
        <v>0.79646480083465598</v>
      </c>
    </row>
    <row r="62" spans="1:5" x14ac:dyDescent="0.2">
      <c r="A62" s="2" t="s">
        <v>68</v>
      </c>
      <c r="B62" s="787">
        <v>120</v>
      </c>
      <c r="C62" s="784">
        <v>0.101912468671799</v>
      </c>
      <c r="D62" s="784">
        <v>0.229051187634468</v>
      </c>
      <c r="E62" s="784">
        <v>0.66903632879257202</v>
      </c>
    </row>
    <row r="63" spans="1:5" x14ac:dyDescent="0.2">
      <c r="A63" s="2" t="s">
        <v>69</v>
      </c>
      <c r="B63" s="787">
        <v>90</v>
      </c>
      <c r="C63" s="784">
        <v>0.113727800548077</v>
      </c>
      <c r="D63" s="784">
        <v>0.16975517570972401</v>
      </c>
      <c r="E63" s="784">
        <v>0.71651703119277999</v>
      </c>
    </row>
    <row r="64" spans="1:5" x14ac:dyDescent="0.2">
      <c r="A64" s="2" t="s">
        <v>70</v>
      </c>
      <c r="B64" s="787">
        <v>100</v>
      </c>
      <c r="C64" s="784">
        <v>3.83991561830044E-2</v>
      </c>
      <c r="D64" s="784">
        <v>0.14581885933875999</v>
      </c>
      <c r="E64" s="784">
        <v>0.815781950950623</v>
      </c>
    </row>
    <row r="65" spans="1:5" x14ac:dyDescent="0.2">
      <c r="A65" s="2" t="s">
        <v>71</v>
      </c>
      <c r="B65" s="787">
        <v>83</v>
      </c>
      <c r="C65" s="784">
        <v>0.13351145386695901</v>
      </c>
      <c r="D65" s="784">
        <v>0.16069614887237499</v>
      </c>
      <c r="E65" s="784">
        <v>0.70579242706298795</v>
      </c>
    </row>
    <row r="66" spans="1:5" x14ac:dyDescent="0.2">
      <c r="A66" s="2" t="s">
        <v>72</v>
      </c>
      <c r="B66" s="787">
        <v>96</v>
      </c>
      <c r="C66" s="784">
        <v>9.2355191707611098E-2</v>
      </c>
      <c r="D66" s="784">
        <v>0.23440109193325001</v>
      </c>
      <c r="E66" s="784">
        <v>0.67324370145797696</v>
      </c>
    </row>
    <row r="67" spans="1:5" x14ac:dyDescent="0.2">
      <c r="A67" s="2" t="s">
        <v>73</v>
      </c>
      <c r="B67" s="787">
        <v>103</v>
      </c>
      <c r="C67" s="784">
        <v>0.103684395551682</v>
      </c>
      <c r="D67" s="784">
        <v>0.302710860967636</v>
      </c>
      <c r="E67" s="784">
        <v>0.59360474348068204</v>
      </c>
    </row>
    <row r="68" spans="1:5" x14ac:dyDescent="0.2">
      <c r="A68" s="2" t="s">
        <v>74</v>
      </c>
      <c r="B68" s="787">
        <v>91</v>
      </c>
      <c r="C68" s="784">
        <v>0.104501895606518</v>
      </c>
      <c r="D68" s="784">
        <v>0.23803186416625999</v>
      </c>
      <c r="E68" s="784">
        <v>0.65746623277664196</v>
      </c>
    </row>
    <row r="69" spans="1:5" x14ac:dyDescent="0.2">
      <c r="A69" s="2" t="s">
        <v>75</v>
      </c>
      <c r="B69" s="787">
        <v>110</v>
      </c>
      <c r="C69" s="784">
        <v>0.12438043951988199</v>
      </c>
      <c r="D69" s="784">
        <v>0.27511155605316201</v>
      </c>
      <c r="E69" s="784">
        <v>0.60050797462463401</v>
      </c>
    </row>
    <row r="70" spans="1:5" x14ac:dyDescent="0.2">
      <c r="A70" s="2" t="s">
        <v>76</v>
      </c>
      <c r="B70" s="787">
        <v>100</v>
      </c>
      <c r="C70" s="784">
        <v>7.0065967738628401E-2</v>
      </c>
      <c r="D70" s="784">
        <v>0.16341905295848799</v>
      </c>
      <c r="E70" s="784">
        <v>0.76651495695114102</v>
      </c>
    </row>
    <row r="71" spans="1:5" x14ac:dyDescent="0.2">
      <c r="A71" s="3" t="s">
        <v>77</v>
      </c>
      <c r="B71" s="788">
        <v>77</v>
      </c>
      <c r="C71" s="785">
        <v>0.11903640627860999</v>
      </c>
      <c r="D71" s="785">
        <v>0.122337475419044</v>
      </c>
      <c r="E71" s="785">
        <v>0.75862610340118397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74"/>
  <sheetViews>
    <sheetView showGridLines="0" workbookViewId="0">
      <pane xSplit="1" ySplit="5" topLeftCell="B60" activePane="bottomRight" state="frozen"/>
      <selection pane="topRight"/>
      <selection pane="bottomLeft"/>
      <selection pane="bottomRight" activeCell="A73" sqref="A73:XFD73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447</v>
      </c>
    </row>
    <row r="4" spans="1:5" x14ac:dyDescent="0.2">
      <c r="A4" t="s">
        <v>3</v>
      </c>
    </row>
    <row r="5" spans="1:5" x14ac:dyDescent="0.2">
      <c r="A5" s="4" t="s">
        <v>4</v>
      </c>
      <c r="B5" s="4" t="s">
        <v>5</v>
      </c>
      <c r="C5" s="4" t="s">
        <v>11</v>
      </c>
      <c r="D5" s="4" t="s">
        <v>131</v>
      </c>
      <c r="E5" s="4" t="s">
        <v>432</v>
      </c>
    </row>
    <row r="6" spans="1:5" x14ac:dyDescent="0.2">
      <c r="A6" s="5" t="s">
        <v>13</v>
      </c>
      <c r="B6" s="789" t="s">
        <v>1</v>
      </c>
      <c r="C6" s="792" t="s">
        <v>1</v>
      </c>
      <c r="D6" s="792" t="s">
        <v>1</v>
      </c>
      <c r="E6" s="792" t="s">
        <v>1</v>
      </c>
    </row>
    <row r="7" spans="1:5" x14ac:dyDescent="0.2">
      <c r="A7" s="2" t="s">
        <v>13</v>
      </c>
      <c r="B7" s="790">
        <v>9610</v>
      </c>
      <c r="C7" s="793">
        <v>46.814483642578097</v>
      </c>
      <c r="D7" s="793">
        <v>44</v>
      </c>
      <c r="E7" s="793">
        <v>18.204298019409201</v>
      </c>
    </row>
    <row r="8" spans="1:5" x14ac:dyDescent="0.2">
      <c r="A8" s="5" t="s">
        <v>14</v>
      </c>
      <c r="B8" s="789" t="s">
        <v>1</v>
      </c>
      <c r="C8" s="792" t="s">
        <v>1</v>
      </c>
      <c r="D8" s="792" t="s">
        <v>1</v>
      </c>
      <c r="E8" s="792" t="s">
        <v>1</v>
      </c>
    </row>
    <row r="9" spans="1:5" x14ac:dyDescent="0.2">
      <c r="A9" s="2" t="s">
        <v>15</v>
      </c>
      <c r="B9" s="790">
        <v>106</v>
      </c>
      <c r="C9" s="793">
        <v>44.037918090820298</v>
      </c>
      <c r="D9" s="793">
        <v>38</v>
      </c>
      <c r="E9" s="793">
        <v>17.659309387206999</v>
      </c>
    </row>
    <row r="10" spans="1:5" x14ac:dyDescent="0.2">
      <c r="A10" s="2" t="s">
        <v>16</v>
      </c>
      <c r="B10" s="790">
        <v>105</v>
      </c>
      <c r="C10" s="793">
        <v>41.951259613037102</v>
      </c>
      <c r="D10" s="793">
        <v>37</v>
      </c>
      <c r="E10" s="793">
        <v>16.913051605224599</v>
      </c>
    </row>
    <row r="11" spans="1:5" x14ac:dyDescent="0.2">
      <c r="A11" s="2" t="s">
        <v>17</v>
      </c>
      <c r="B11" s="790">
        <v>128</v>
      </c>
      <c r="C11" s="793">
        <v>39.766708374023402</v>
      </c>
      <c r="D11" s="793">
        <v>34</v>
      </c>
      <c r="E11" s="793">
        <v>17.074268341064499</v>
      </c>
    </row>
    <row r="12" spans="1:5" x14ac:dyDescent="0.2">
      <c r="A12" s="2" t="s">
        <v>18</v>
      </c>
      <c r="B12" s="790">
        <v>111</v>
      </c>
      <c r="C12" s="793">
        <v>45.138195037841797</v>
      </c>
      <c r="D12" s="793">
        <v>41</v>
      </c>
      <c r="E12" s="793">
        <v>17.1459560394287</v>
      </c>
    </row>
    <row r="13" spans="1:5" x14ac:dyDescent="0.2">
      <c r="A13" s="2" t="s">
        <v>19</v>
      </c>
      <c r="B13" s="790">
        <v>109</v>
      </c>
      <c r="C13" s="793">
        <v>43.340934753417997</v>
      </c>
      <c r="D13" s="793">
        <v>40</v>
      </c>
      <c r="E13" s="793">
        <v>15.7229299545288</v>
      </c>
    </row>
    <row r="14" spans="1:5" x14ac:dyDescent="0.2">
      <c r="A14" s="2" t="s">
        <v>20</v>
      </c>
      <c r="B14" s="790">
        <v>98</v>
      </c>
      <c r="C14" s="793">
        <v>45.6737060546875</v>
      </c>
      <c r="D14" s="793">
        <v>44</v>
      </c>
      <c r="E14" s="793">
        <v>16.090988159179702</v>
      </c>
    </row>
    <row r="15" spans="1:5" x14ac:dyDescent="0.2">
      <c r="A15" s="2" t="s">
        <v>21</v>
      </c>
      <c r="B15" s="790">
        <v>95</v>
      </c>
      <c r="C15" s="793">
        <v>41.886741638183601</v>
      </c>
      <c r="D15" s="793">
        <v>36</v>
      </c>
      <c r="E15" s="793">
        <v>17.1708583831787</v>
      </c>
    </row>
    <row r="16" spans="1:5" x14ac:dyDescent="0.2">
      <c r="A16" s="2" t="s">
        <v>22</v>
      </c>
      <c r="B16" s="790">
        <v>106</v>
      </c>
      <c r="C16" s="793">
        <v>42.7008666992188</v>
      </c>
      <c r="D16" s="793">
        <v>38</v>
      </c>
      <c r="E16" s="793">
        <v>16.288221359252901</v>
      </c>
    </row>
    <row r="17" spans="1:5" x14ac:dyDescent="0.2">
      <c r="A17" s="2" t="s">
        <v>23</v>
      </c>
      <c r="B17" s="790">
        <v>79</v>
      </c>
      <c r="C17" s="793">
        <v>52.466480255127003</v>
      </c>
      <c r="D17" s="793">
        <v>52</v>
      </c>
      <c r="E17" s="793">
        <v>19.0240993499756</v>
      </c>
    </row>
    <row r="18" spans="1:5" x14ac:dyDescent="0.2">
      <c r="A18" s="2" t="s">
        <v>24</v>
      </c>
      <c r="B18" s="790">
        <v>78</v>
      </c>
      <c r="C18" s="793">
        <v>46.304862976074197</v>
      </c>
      <c r="D18" s="793">
        <v>42</v>
      </c>
      <c r="E18" s="793">
        <v>18.784305572509801</v>
      </c>
    </row>
    <row r="19" spans="1:5" x14ac:dyDescent="0.2">
      <c r="A19" s="2" t="s">
        <v>25</v>
      </c>
      <c r="B19" s="790">
        <v>102</v>
      </c>
      <c r="C19" s="793">
        <v>51.436222076416001</v>
      </c>
      <c r="D19" s="793">
        <v>52</v>
      </c>
      <c r="E19" s="793">
        <v>18.974573135376001</v>
      </c>
    </row>
    <row r="20" spans="1:5" x14ac:dyDescent="0.2">
      <c r="A20" s="2" t="s">
        <v>26</v>
      </c>
      <c r="B20" s="790">
        <v>101</v>
      </c>
      <c r="C20" s="793">
        <v>53.448432922363303</v>
      </c>
      <c r="D20" s="793">
        <v>56</v>
      </c>
      <c r="E20" s="793">
        <v>19.101078033447301</v>
      </c>
    </row>
    <row r="21" spans="1:5" x14ac:dyDescent="0.2">
      <c r="A21" s="2" t="s">
        <v>27</v>
      </c>
      <c r="B21" s="790">
        <v>83</v>
      </c>
      <c r="C21" s="793">
        <v>55.680572509765597</v>
      </c>
      <c r="D21" s="793">
        <v>56</v>
      </c>
      <c r="E21" s="793">
        <v>16.176589965820298</v>
      </c>
    </row>
    <row r="22" spans="1:5" x14ac:dyDescent="0.2">
      <c r="A22" s="2" t="s">
        <v>28</v>
      </c>
      <c r="B22" s="790">
        <v>105</v>
      </c>
      <c r="C22" s="793">
        <v>38.950954437255902</v>
      </c>
      <c r="D22" s="793">
        <v>33</v>
      </c>
      <c r="E22" s="793">
        <v>15.3687648773193</v>
      </c>
    </row>
    <row r="23" spans="1:5" x14ac:dyDescent="0.2">
      <c r="A23" s="2" t="s">
        <v>29</v>
      </c>
      <c r="B23" s="790">
        <v>104</v>
      </c>
      <c r="C23" s="793">
        <v>39.899562835693402</v>
      </c>
      <c r="D23" s="793">
        <v>34</v>
      </c>
      <c r="E23" s="793">
        <v>14.749828338623001</v>
      </c>
    </row>
    <row r="24" spans="1:5" x14ac:dyDescent="0.2">
      <c r="A24" s="2" t="s">
        <v>30</v>
      </c>
      <c r="B24" s="790">
        <v>101</v>
      </c>
      <c r="C24" s="793">
        <v>41.094924926757798</v>
      </c>
      <c r="D24" s="793">
        <v>36</v>
      </c>
      <c r="E24" s="793">
        <v>16.708156585693398</v>
      </c>
    </row>
    <row r="25" spans="1:5" x14ac:dyDescent="0.2">
      <c r="A25" s="2" t="s">
        <v>31</v>
      </c>
      <c r="B25" s="790">
        <v>101</v>
      </c>
      <c r="C25" s="793">
        <v>47.066898345947301</v>
      </c>
      <c r="D25" s="793">
        <v>42</v>
      </c>
      <c r="E25" s="793">
        <v>18.030796051025401</v>
      </c>
    </row>
    <row r="26" spans="1:5" x14ac:dyDescent="0.2">
      <c r="A26" s="2" t="s">
        <v>32</v>
      </c>
      <c r="B26" s="790">
        <v>98</v>
      </c>
      <c r="C26" s="793">
        <v>49.403717041015597</v>
      </c>
      <c r="D26" s="793">
        <v>49</v>
      </c>
      <c r="E26" s="793">
        <v>19.3264865875244</v>
      </c>
    </row>
    <row r="27" spans="1:5" x14ac:dyDescent="0.2">
      <c r="A27" s="2" t="s">
        <v>33</v>
      </c>
      <c r="B27" s="790">
        <v>94</v>
      </c>
      <c r="C27" s="793">
        <v>56.785427093505902</v>
      </c>
      <c r="D27" s="793">
        <v>62</v>
      </c>
      <c r="E27" s="793">
        <v>17.310012817382798</v>
      </c>
    </row>
    <row r="28" spans="1:5" x14ac:dyDescent="0.2">
      <c r="A28" s="2" t="s">
        <v>34</v>
      </c>
      <c r="B28" s="790">
        <v>105</v>
      </c>
      <c r="C28" s="793">
        <v>54.616241455078097</v>
      </c>
      <c r="D28" s="793">
        <v>56</v>
      </c>
      <c r="E28" s="793">
        <v>17.710151672363299</v>
      </c>
    </row>
    <row r="29" spans="1:5" x14ac:dyDescent="0.2">
      <c r="A29" s="2" t="s">
        <v>35</v>
      </c>
      <c r="B29" s="790">
        <v>98</v>
      </c>
      <c r="C29" s="793">
        <v>53.290664672851598</v>
      </c>
      <c r="D29" s="793">
        <v>56</v>
      </c>
      <c r="E29" s="793">
        <v>17.3500785827637</v>
      </c>
    </row>
    <row r="30" spans="1:5" x14ac:dyDescent="0.2">
      <c r="A30" s="2" t="s">
        <v>36</v>
      </c>
      <c r="B30" s="790">
        <v>92</v>
      </c>
      <c r="C30" s="793">
        <v>53.349124908447301</v>
      </c>
      <c r="D30" s="793">
        <v>54</v>
      </c>
      <c r="E30" s="793">
        <v>16.273586273193398</v>
      </c>
    </row>
    <row r="31" spans="1:5" x14ac:dyDescent="0.2">
      <c r="A31" s="2" t="s">
        <v>37</v>
      </c>
      <c r="B31" s="790">
        <v>82</v>
      </c>
      <c r="C31" s="793">
        <v>51.193401336669901</v>
      </c>
      <c r="D31" s="793">
        <v>54</v>
      </c>
      <c r="E31" s="793">
        <v>15.9517059326172</v>
      </c>
    </row>
    <row r="32" spans="1:5" x14ac:dyDescent="0.2">
      <c r="A32" s="2" t="s">
        <v>38</v>
      </c>
      <c r="B32" s="790">
        <v>107</v>
      </c>
      <c r="C32" s="793">
        <v>39.2770805358887</v>
      </c>
      <c r="D32" s="793">
        <v>35</v>
      </c>
      <c r="E32" s="793">
        <v>16.2371826171875</v>
      </c>
    </row>
    <row r="33" spans="1:5" x14ac:dyDescent="0.2">
      <c r="A33" s="2" t="s">
        <v>39</v>
      </c>
      <c r="B33" s="790">
        <v>98</v>
      </c>
      <c r="C33" s="793">
        <v>46.263683319091797</v>
      </c>
      <c r="D33" s="793">
        <v>46</v>
      </c>
      <c r="E33" s="793">
        <v>18.515680313110401</v>
      </c>
    </row>
    <row r="34" spans="1:5" x14ac:dyDescent="0.2">
      <c r="A34" s="2" t="s">
        <v>40</v>
      </c>
      <c r="B34" s="790">
        <v>99</v>
      </c>
      <c r="C34" s="793">
        <v>53.766613006591797</v>
      </c>
      <c r="D34" s="793">
        <v>55</v>
      </c>
      <c r="E34" s="793">
        <v>17.9213466644287</v>
      </c>
    </row>
    <row r="35" spans="1:5" x14ac:dyDescent="0.2">
      <c r="A35" s="2" t="s">
        <v>41</v>
      </c>
      <c r="B35" s="790">
        <v>108</v>
      </c>
      <c r="C35" s="793">
        <v>51.205207824707003</v>
      </c>
      <c r="D35" s="793">
        <v>51</v>
      </c>
      <c r="E35" s="793">
        <v>17.832275390625</v>
      </c>
    </row>
    <row r="36" spans="1:5" x14ac:dyDescent="0.2">
      <c r="A36" s="2" t="s">
        <v>42</v>
      </c>
      <c r="B36" s="790">
        <v>87</v>
      </c>
      <c r="C36" s="793">
        <v>53.569801330566399</v>
      </c>
      <c r="D36" s="793">
        <v>55</v>
      </c>
      <c r="E36" s="793">
        <v>17.374540328979499</v>
      </c>
    </row>
    <row r="37" spans="1:5" x14ac:dyDescent="0.2">
      <c r="A37" s="2" t="s">
        <v>43</v>
      </c>
      <c r="B37" s="790">
        <v>91</v>
      </c>
      <c r="C37" s="793">
        <v>54.156009674072301</v>
      </c>
      <c r="D37" s="793">
        <v>56</v>
      </c>
      <c r="E37" s="793">
        <v>17.443241119384801</v>
      </c>
    </row>
    <row r="38" spans="1:5" x14ac:dyDescent="0.2">
      <c r="A38" s="2" t="s">
        <v>44</v>
      </c>
      <c r="B38" s="790">
        <v>103</v>
      </c>
      <c r="C38" s="793">
        <v>42.894721984863303</v>
      </c>
      <c r="D38" s="793">
        <v>40</v>
      </c>
      <c r="E38" s="793">
        <v>15.4379873275757</v>
      </c>
    </row>
    <row r="39" spans="1:5" x14ac:dyDescent="0.2">
      <c r="A39" s="2" t="s">
        <v>45</v>
      </c>
      <c r="B39" s="790">
        <v>105</v>
      </c>
      <c r="C39" s="793">
        <v>44.3813667297363</v>
      </c>
      <c r="D39" s="793">
        <v>41</v>
      </c>
      <c r="E39" s="793">
        <v>16.3558540344238</v>
      </c>
    </row>
    <row r="40" spans="1:5" x14ac:dyDescent="0.2">
      <c r="A40" s="2" t="s">
        <v>46</v>
      </c>
      <c r="B40" s="790">
        <v>103</v>
      </c>
      <c r="C40" s="793">
        <v>51.616695404052699</v>
      </c>
      <c r="D40" s="793">
        <v>51</v>
      </c>
      <c r="E40" s="793">
        <v>20.8558864593506</v>
      </c>
    </row>
    <row r="41" spans="1:5" x14ac:dyDescent="0.2">
      <c r="A41" s="2" t="s">
        <v>47</v>
      </c>
      <c r="B41" s="790">
        <v>101</v>
      </c>
      <c r="C41" s="793">
        <v>51.082721710205099</v>
      </c>
      <c r="D41" s="793">
        <v>54</v>
      </c>
      <c r="E41" s="793">
        <v>19.766628265380898</v>
      </c>
    </row>
    <row r="42" spans="1:5" x14ac:dyDescent="0.2">
      <c r="A42" s="2" t="s">
        <v>48</v>
      </c>
      <c r="B42" s="790">
        <v>103</v>
      </c>
      <c r="C42" s="793">
        <v>50.589996337890597</v>
      </c>
      <c r="D42" s="793">
        <v>50</v>
      </c>
      <c r="E42" s="793">
        <v>16.809608459472699</v>
      </c>
    </row>
    <row r="43" spans="1:5" x14ac:dyDescent="0.2">
      <c r="A43" s="2" t="s">
        <v>49</v>
      </c>
      <c r="B43" s="790">
        <v>92</v>
      </c>
      <c r="C43" s="793">
        <v>46.061901092529297</v>
      </c>
      <c r="D43" s="793">
        <v>45</v>
      </c>
      <c r="E43" s="793">
        <v>14.528934478759799</v>
      </c>
    </row>
    <row r="44" spans="1:5" x14ac:dyDescent="0.2">
      <c r="A44" s="2" t="s">
        <v>50</v>
      </c>
      <c r="B44" s="790">
        <v>97</v>
      </c>
      <c r="C44" s="793">
        <v>43.524757385253899</v>
      </c>
      <c r="D44" s="793">
        <v>39</v>
      </c>
      <c r="E44" s="793">
        <v>14.094214439392101</v>
      </c>
    </row>
    <row r="45" spans="1:5" x14ac:dyDescent="0.2">
      <c r="A45" s="2" t="s">
        <v>51</v>
      </c>
      <c r="B45" s="790">
        <v>102</v>
      </c>
      <c r="C45" s="793">
        <v>44.652153015136697</v>
      </c>
      <c r="D45" s="793">
        <v>41</v>
      </c>
      <c r="E45" s="793">
        <v>17.28369140625</v>
      </c>
    </row>
    <row r="46" spans="1:5" x14ac:dyDescent="0.2">
      <c r="A46" s="2" t="s">
        <v>52</v>
      </c>
      <c r="B46" s="790">
        <v>106</v>
      </c>
      <c r="C46" s="793">
        <v>51.984611511230497</v>
      </c>
      <c r="D46" s="793">
        <v>54</v>
      </c>
      <c r="E46" s="793">
        <v>18.405817031860401</v>
      </c>
    </row>
    <row r="47" spans="1:5" x14ac:dyDescent="0.2">
      <c r="A47" s="2" t="s">
        <v>53</v>
      </c>
      <c r="B47" s="790">
        <v>104</v>
      </c>
      <c r="C47" s="793">
        <v>52.830665588378899</v>
      </c>
      <c r="D47" s="793">
        <v>53</v>
      </c>
      <c r="E47" s="793">
        <v>15.983238220214799</v>
      </c>
    </row>
    <row r="48" spans="1:5" x14ac:dyDescent="0.2">
      <c r="A48" s="2" t="s">
        <v>54</v>
      </c>
      <c r="B48" s="790">
        <v>93</v>
      </c>
      <c r="C48" s="793">
        <v>53.814647674560497</v>
      </c>
      <c r="D48" s="793">
        <v>53</v>
      </c>
      <c r="E48" s="793">
        <v>17.728113174438501</v>
      </c>
    </row>
    <row r="49" spans="1:5" x14ac:dyDescent="0.2">
      <c r="A49" s="2" t="s">
        <v>55</v>
      </c>
      <c r="B49" s="790">
        <v>91</v>
      </c>
      <c r="C49" s="793">
        <v>51.967639923095703</v>
      </c>
      <c r="D49" s="793">
        <v>51</v>
      </c>
      <c r="E49" s="793">
        <v>18.265058517456101</v>
      </c>
    </row>
    <row r="50" spans="1:5" x14ac:dyDescent="0.2">
      <c r="A50" s="2" t="s">
        <v>56</v>
      </c>
      <c r="B50" s="790">
        <v>71</v>
      </c>
      <c r="C50" s="793">
        <v>55.117893218994098</v>
      </c>
      <c r="D50" s="793">
        <v>57</v>
      </c>
      <c r="E50" s="793">
        <v>19.081033706665</v>
      </c>
    </row>
    <row r="51" spans="1:5" x14ac:dyDescent="0.2">
      <c r="A51" s="2" t="s">
        <v>57</v>
      </c>
      <c r="B51" s="790">
        <v>107</v>
      </c>
      <c r="C51" s="793">
        <v>51.056297302246101</v>
      </c>
      <c r="D51" s="793">
        <v>50</v>
      </c>
      <c r="E51" s="793">
        <v>19.725606918335</v>
      </c>
    </row>
    <row r="52" spans="1:5" x14ac:dyDescent="0.2">
      <c r="A52" s="2" t="s">
        <v>58</v>
      </c>
      <c r="B52" s="790">
        <v>85</v>
      </c>
      <c r="C52" s="793">
        <v>59.979564666747997</v>
      </c>
      <c r="D52" s="793">
        <v>62</v>
      </c>
      <c r="E52" s="793">
        <v>16.837474822998001</v>
      </c>
    </row>
    <row r="53" spans="1:5" x14ac:dyDescent="0.2">
      <c r="A53" s="2" t="s">
        <v>59</v>
      </c>
      <c r="B53" s="790">
        <v>102</v>
      </c>
      <c r="C53" s="793">
        <v>51.669364929199197</v>
      </c>
      <c r="D53" s="793">
        <v>53</v>
      </c>
      <c r="E53" s="793">
        <v>18.636114120483398</v>
      </c>
    </row>
    <row r="54" spans="1:5" x14ac:dyDescent="0.2">
      <c r="A54" s="2" t="s">
        <v>60</v>
      </c>
      <c r="B54" s="790">
        <v>100</v>
      </c>
      <c r="C54" s="793">
        <v>49.245765686035199</v>
      </c>
      <c r="D54" s="793">
        <v>48</v>
      </c>
      <c r="E54" s="793">
        <v>19.253332138061499</v>
      </c>
    </row>
    <row r="55" spans="1:5" x14ac:dyDescent="0.2">
      <c r="A55" s="2" t="s">
        <v>61</v>
      </c>
      <c r="B55" s="790">
        <v>98</v>
      </c>
      <c r="C55" s="793">
        <v>56.013740539550803</v>
      </c>
      <c r="D55" s="793">
        <v>57</v>
      </c>
      <c r="E55" s="793">
        <v>16.433860778808601</v>
      </c>
    </row>
    <row r="56" spans="1:5" x14ac:dyDescent="0.2">
      <c r="A56" s="2" t="s">
        <v>62</v>
      </c>
      <c r="B56" s="790">
        <v>106</v>
      </c>
      <c r="C56" s="793">
        <v>41.053802490234403</v>
      </c>
      <c r="D56" s="793">
        <v>38</v>
      </c>
      <c r="E56" s="793">
        <v>13.236375808715801</v>
      </c>
    </row>
    <row r="57" spans="1:5" x14ac:dyDescent="0.2">
      <c r="A57" s="2" t="s">
        <v>63</v>
      </c>
      <c r="B57" s="790">
        <v>98</v>
      </c>
      <c r="C57" s="793">
        <v>41.136936187744098</v>
      </c>
      <c r="D57" s="793">
        <v>39</v>
      </c>
      <c r="E57" s="793">
        <v>14.738598823547401</v>
      </c>
    </row>
    <row r="58" spans="1:5" x14ac:dyDescent="0.2">
      <c r="A58" s="2" t="s">
        <v>64</v>
      </c>
      <c r="B58" s="790">
        <v>103</v>
      </c>
      <c r="C58" s="793">
        <v>47.771732330322301</v>
      </c>
      <c r="D58" s="793">
        <v>44</v>
      </c>
      <c r="E58" s="793">
        <v>16.7890739440918</v>
      </c>
    </row>
    <row r="59" spans="1:5" x14ac:dyDescent="0.2">
      <c r="A59" s="2" t="s">
        <v>65</v>
      </c>
      <c r="B59" s="790">
        <v>91</v>
      </c>
      <c r="C59" s="793">
        <v>47.341957092285199</v>
      </c>
      <c r="D59" s="793">
        <v>46</v>
      </c>
      <c r="E59" s="793">
        <v>18.000440597534201</v>
      </c>
    </row>
    <row r="60" spans="1:5" x14ac:dyDescent="0.2">
      <c r="A60" s="2" t="s">
        <v>66</v>
      </c>
      <c r="B60" s="790">
        <v>93</v>
      </c>
      <c r="C60" s="793">
        <v>52.774734497070298</v>
      </c>
      <c r="D60" s="793">
        <v>53</v>
      </c>
      <c r="E60" s="793">
        <v>17.605525970458999</v>
      </c>
    </row>
    <row r="61" spans="1:5" x14ac:dyDescent="0.2">
      <c r="A61" s="2" t="s">
        <v>67</v>
      </c>
      <c r="B61" s="790">
        <v>89</v>
      </c>
      <c r="C61" s="793">
        <v>55.456584930419901</v>
      </c>
      <c r="D61" s="793">
        <v>57</v>
      </c>
      <c r="E61" s="793">
        <v>17.636091232299801</v>
      </c>
    </row>
    <row r="62" spans="1:5" x14ac:dyDescent="0.2">
      <c r="A62" s="2" t="s">
        <v>68</v>
      </c>
      <c r="B62" s="790">
        <v>119</v>
      </c>
      <c r="C62" s="793">
        <v>45.744522094726598</v>
      </c>
      <c r="D62" s="793">
        <v>43</v>
      </c>
      <c r="E62" s="793">
        <v>17.968320846557599</v>
      </c>
    </row>
    <row r="63" spans="1:5" x14ac:dyDescent="0.2">
      <c r="A63" s="2" t="s">
        <v>69</v>
      </c>
      <c r="B63" s="790">
        <v>93</v>
      </c>
      <c r="C63" s="793">
        <v>49.488048553466797</v>
      </c>
      <c r="D63" s="793">
        <v>47</v>
      </c>
      <c r="E63" s="793">
        <v>18.244226455688501</v>
      </c>
    </row>
    <row r="64" spans="1:5" x14ac:dyDescent="0.2">
      <c r="A64" s="2" t="s">
        <v>70</v>
      </c>
      <c r="B64" s="790">
        <v>99</v>
      </c>
      <c r="C64" s="793">
        <v>55.466976165771499</v>
      </c>
      <c r="D64" s="793">
        <v>56</v>
      </c>
      <c r="E64" s="793">
        <v>17.3217163085938</v>
      </c>
    </row>
    <row r="65" spans="1:5" x14ac:dyDescent="0.2">
      <c r="A65" s="2" t="s">
        <v>71</v>
      </c>
      <c r="B65" s="790">
        <v>82</v>
      </c>
      <c r="C65" s="793">
        <v>52.277675628662102</v>
      </c>
      <c r="D65" s="793">
        <v>55</v>
      </c>
      <c r="E65" s="793">
        <v>17.575344085693398</v>
      </c>
    </row>
    <row r="66" spans="1:5" x14ac:dyDescent="0.2">
      <c r="A66" s="2" t="s">
        <v>72</v>
      </c>
      <c r="B66" s="790">
        <v>96</v>
      </c>
      <c r="C66" s="793">
        <v>45.664699554443402</v>
      </c>
      <c r="D66" s="793">
        <v>42</v>
      </c>
      <c r="E66" s="793">
        <v>17.722618103027301</v>
      </c>
    </row>
    <row r="67" spans="1:5" x14ac:dyDescent="0.2">
      <c r="A67" s="2" t="s">
        <v>73</v>
      </c>
      <c r="B67" s="790">
        <v>104</v>
      </c>
      <c r="C67" s="793">
        <v>44.692283630371101</v>
      </c>
      <c r="D67" s="793">
        <v>41</v>
      </c>
      <c r="E67" s="793">
        <v>16.693702697753899</v>
      </c>
    </row>
    <row r="68" spans="1:5" x14ac:dyDescent="0.2">
      <c r="A68" s="2" t="s">
        <v>74</v>
      </c>
      <c r="B68" s="790">
        <v>92</v>
      </c>
      <c r="C68" s="793">
        <v>48.918582916259801</v>
      </c>
      <c r="D68" s="793">
        <v>47</v>
      </c>
      <c r="E68" s="793">
        <v>17.936780929565401</v>
      </c>
    </row>
    <row r="69" spans="1:5" x14ac:dyDescent="0.2">
      <c r="A69" s="2" t="s">
        <v>75</v>
      </c>
      <c r="B69" s="790">
        <v>110</v>
      </c>
      <c r="C69" s="793">
        <v>46.054019927978501</v>
      </c>
      <c r="D69" s="793">
        <v>43</v>
      </c>
      <c r="E69" s="793">
        <v>17.341739654541001</v>
      </c>
    </row>
    <row r="70" spans="1:5" x14ac:dyDescent="0.2">
      <c r="A70" s="2" t="s">
        <v>76</v>
      </c>
      <c r="B70" s="790">
        <v>103</v>
      </c>
      <c r="C70" s="793">
        <v>50.420547485351598</v>
      </c>
      <c r="D70" s="793">
        <v>49</v>
      </c>
      <c r="E70" s="793">
        <v>16.754661560058601</v>
      </c>
    </row>
    <row r="71" spans="1:5" x14ac:dyDescent="0.2">
      <c r="A71" s="3" t="s">
        <v>77</v>
      </c>
      <c r="B71" s="791">
        <v>79</v>
      </c>
      <c r="C71" s="794">
        <v>51.279445648193402</v>
      </c>
      <c r="D71" s="794">
        <v>52</v>
      </c>
      <c r="E71" s="794">
        <v>17.958457946777301</v>
      </c>
    </row>
    <row r="74" spans="1:5" x14ac:dyDescent="0.2">
      <c r="A74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448</v>
      </c>
    </row>
    <row r="4" spans="1:6" x14ac:dyDescent="0.2">
      <c r="A4" t="s">
        <v>3</v>
      </c>
    </row>
    <row r="5" spans="1:6" x14ac:dyDescent="0.2">
      <c r="A5" s="4" t="s">
        <v>4</v>
      </c>
      <c r="B5" s="4" t="s">
        <v>5</v>
      </c>
      <c r="C5" s="4" t="s">
        <v>449</v>
      </c>
      <c r="D5" s="4" t="s">
        <v>450</v>
      </c>
      <c r="E5" s="4" t="s">
        <v>451</v>
      </c>
      <c r="F5" s="4" t="s">
        <v>452</v>
      </c>
    </row>
    <row r="6" spans="1:6" x14ac:dyDescent="0.2">
      <c r="A6" s="5" t="s">
        <v>13</v>
      </c>
      <c r="B6" s="798" t="s">
        <v>1</v>
      </c>
      <c r="C6" s="795" t="s">
        <v>1</v>
      </c>
      <c r="D6" s="795" t="s">
        <v>1</v>
      </c>
      <c r="E6" s="795" t="s">
        <v>1</v>
      </c>
      <c r="F6" s="795" t="s">
        <v>1</v>
      </c>
    </row>
    <row r="7" spans="1:6" x14ac:dyDescent="0.2">
      <c r="A7" s="2" t="s">
        <v>13</v>
      </c>
      <c r="B7" s="799">
        <v>9637</v>
      </c>
      <c r="C7" s="796">
        <v>0.483832716941833</v>
      </c>
      <c r="D7" s="796">
        <v>0.50745785236358598</v>
      </c>
      <c r="E7" s="796">
        <v>5.9984931722283398E-3</v>
      </c>
      <c r="F7" s="796">
        <v>2.71095475181937E-3</v>
      </c>
    </row>
    <row r="8" spans="1:6" x14ac:dyDescent="0.2">
      <c r="A8" s="5" t="s">
        <v>14</v>
      </c>
      <c r="B8" s="798" t="s">
        <v>1</v>
      </c>
      <c r="C8" s="795" t="s">
        <v>1</v>
      </c>
      <c r="D8" s="795" t="s">
        <v>1</v>
      </c>
      <c r="E8" s="795" t="s">
        <v>1</v>
      </c>
      <c r="F8" s="795" t="s">
        <v>1</v>
      </c>
    </row>
    <row r="9" spans="1:6" x14ac:dyDescent="0.2">
      <c r="A9" s="2" t="s">
        <v>15</v>
      </c>
      <c r="B9" s="799">
        <v>106</v>
      </c>
      <c r="C9" s="796">
        <v>0.57045334577560403</v>
      </c>
      <c r="D9" s="796">
        <v>0.39624634385108898</v>
      </c>
      <c r="E9" s="796">
        <v>1.29561647772789E-2</v>
      </c>
      <c r="F9" s="796">
        <v>2.0344110205769501E-2</v>
      </c>
    </row>
    <row r="10" spans="1:6" x14ac:dyDescent="0.2">
      <c r="A10" s="2" t="s">
        <v>16</v>
      </c>
      <c r="B10" s="799">
        <v>105</v>
      </c>
      <c r="C10" s="796">
        <v>0.52177995443344105</v>
      </c>
      <c r="D10" s="796">
        <v>0.478220045566559</v>
      </c>
      <c r="E10" s="796">
        <v>0</v>
      </c>
      <c r="F10" s="796">
        <v>0</v>
      </c>
    </row>
    <row r="11" spans="1:6" x14ac:dyDescent="0.2">
      <c r="A11" s="2" t="s">
        <v>17</v>
      </c>
      <c r="B11" s="799">
        <v>128</v>
      </c>
      <c r="C11" s="796">
        <v>0.49968528747558599</v>
      </c>
      <c r="D11" s="796">
        <v>0.50031471252441395</v>
      </c>
      <c r="E11" s="796">
        <v>0</v>
      </c>
      <c r="F11" s="796">
        <v>0</v>
      </c>
    </row>
    <row r="12" spans="1:6" x14ac:dyDescent="0.2">
      <c r="A12" s="2" t="s">
        <v>18</v>
      </c>
      <c r="B12" s="799">
        <v>111</v>
      </c>
      <c r="C12" s="796">
        <v>0.46732616424560502</v>
      </c>
      <c r="D12" s="796">
        <v>0.51347041130065896</v>
      </c>
      <c r="E12" s="796">
        <v>1.0301460511982399E-2</v>
      </c>
      <c r="F12" s="796">
        <v>8.9019602164626104E-3</v>
      </c>
    </row>
    <row r="13" spans="1:6" x14ac:dyDescent="0.2">
      <c r="A13" s="2" t="s">
        <v>19</v>
      </c>
      <c r="B13" s="799">
        <v>109</v>
      </c>
      <c r="C13" s="796">
        <v>0.49512186646461498</v>
      </c>
      <c r="D13" s="796">
        <v>0.494809299707413</v>
      </c>
      <c r="E13" s="796">
        <v>0</v>
      </c>
      <c r="F13" s="796">
        <v>1.00688403472304E-2</v>
      </c>
    </row>
    <row r="14" spans="1:6" x14ac:dyDescent="0.2">
      <c r="A14" s="2" t="s">
        <v>20</v>
      </c>
      <c r="B14" s="799">
        <v>98</v>
      </c>
      <c r="C14" s="796">
        <v>0.48663669824600198</v>
      </c>
      <c r="D14" s="796">
        <v>0.51336330175399802</v>
      </c>
      <c r="E14" s="796">
        <v>0</v>
      </c>
      <c r="F14" s="796">
        <v>0</v>
      </c>
    </row>
    <row r="15" spans="1:6" x14ac:dyDescent="0.2">
      <c r="A15" s="2" t="s">
        <v>21</v>
      </c>
      <c r="B15" s="799">
        <v>94</v>
      </c>
      <c r="C15" s="796">
        <v>0.53343307971954301</v>
      </c>
      <c r="D15" s="796">
        <v>0.46656692028045699</v>
      </c>
      <c r="E15" s="796">
        <v>0</v>
      </c>
      <c r="F15" s="796">
        <v>0</v>
      </c>
    </row>
    <row r="16" spans="1:6" x14ac:dyDescent="0.2">
      <c r="A16" s="2" t="s">
        <v>22</v>
      </c>
      <c r="B16" s="799">
        <v>107</v>
      </c>
      <c r="C16" s="796">
        <v>0.51014727354049705</v>
      </c>
      <c r="D16" s="796">
        <v>0.48985272645950301</v>
      </c>
      <c r="E16" s="796">
        <v>0</v>
      </c>
      <c r="F16" s="796">
        <v>0</v>
      </c>
    </row>
    <row r="17" spans="1:6" x14ac:dyDescent="0.2">
      <c r="A17" s="2" t="s">
        <v>23</v>
      </c>
      <c r="B17" s="799">
        <v>80</v>
      </c>
      <c r="C17" s="796">
        <v>0.47282919287681602</v>
      </c>
      <c r="D17" s="796">
        <v>0.506641864776611</v>
      </c>
      <c r="E17" s="796">
        <v>2.0528979599475899E-2</v>
      </c>
      <c r="F17" s="796">
        <v>0</v>
      </c>
    </row>
    <row r="18" spans="1:6" x14ac:dyDescent="0.2">
      <c r="A18" s="2" t="s">
        <v>24</v>
      </c>
      <c r="B18" s="799">
        <v>80</v>
      </c>
      <c r="C18" s="796">
        <v>0.51019906997680697</v>
      </c>
      <c r="D18" s="796">
        <v>0.48980093002319303</v>
      </c>
      <c r="E18" s="796">
        <v>0</v>
      </c>
      <c r="F18" s="796">
        <v>0</v>
      </c>
    </row>
    <row r="19" spans="1:6" x14ac:dyDescent="0.2">
      <c r="A19" s="2" t="s">
        <v>25</v>
      </c>
      <c r="B19" s="799">
        <v>101</v>
      </c>
      <c r="C19" s="796">
        <v>0.51642644405365001</v>
      </c>
      <c r="D19" s="796">
        <v>0.48357355594634999</v>
      </c>
      <c r="E19" s="796">
        <v>0</v>
      </c>
      <c r="F19" s="796">
        <v>0</v>
      </c>
    </row>
    <row r="20" spans="1:6" x14ac:dyDescent="0.2">
      <c r="A20" s="2" t="s">
        <v>26</v>
      </c>
      <c r="B20" s="799">
        <v>102</v>
      </c>
      <c r="C20" s="796">
        <v>0.47781240940094</v>
      </c>
      <c r="D20" s="796">
        <v>0.50259852409362804</v>
      </c>
      <c r="E20" s="796">
        <v>1.1422475799918201E-2</v>
      </c>
      <c r="F20" s="796">
        <v>8.1666018813848495E-3</v>
      </c>
    </row>
    <row r="21" spans="1:6" x14ac:dyDescent="0.2">
      <c r="A21" s="2" t="s">
        <v>27</v>
      </c>
      <c r="B21" s="799">
        <v>87</v>
      </c>
      <c r="C21" s="796">
        <v>0.52017146348953203</v>
      </c>
      <c r="D21" s="796">
        <v>0.43508961796760598</v>
      </c>
      <c r="E21" s="796">
        <v>2.01398059725761E-2</v>
      </c>
      <c r="F21" s="796">
        <v>2.4599093943834301E-2</v>
      </c>
    </row>
    <row r="22" spans="1:6" x14ac:dyDescent="0.2">
      <c r="A22" s="2" t="s">
        <v>28</v>
      </c>
      <c r="B22" s="799">
        <v>105</v>
      </c>
      <c r="C22" s="796">
        <v>0.481879413127899</v>
      </c>
      <c r="D22" s="796">
        <v>0.47340014576911899</v>
      </c>
      <c r="E22" s="796">
        <v>2.64812689274549E-2</v>
      </c>
      <c r="F22" s="796">
        <v>1.8239177763462101E-2</v>
      </c>
    </row>
    <row r="23" spans="1:6" x14ac:dyDescent="0.2">
      <c r="A23" s="2" t="s">
        <v>29</v>
      </c>
      <c r="B23" s="799">
        <v>104</v>
      </c>
      <c r="C23" s="796">
        <v>0.51068538427352905</v>
      </c>
      <c r="D23" s="796">
        <v>0.469960898160934</v>
      </c>
      <c r="E23" s="796">
        <v>1.9353702664375302E-2</v>
      </c>
      <c r="F23" s="796">
        <v>0</v>
      </c>
    </row>
    <row r="24" spans="1:6" x14ac:dyDescent="0.2">
      <c r="A24" s="2" t="s">
        <v>30</v>
      </c>
      <c r="B24" s="799">
        <v>102</v>
      </c>
      <c r="C24" s="796">
        <v>0.47511103749275202</v>
      </c>
      <c r="D24" s="796">
        <v>0.49109837412834201</v>
      </c>
      <c r="E24" s="796">
        <v>1.1481026187539101E-2</v>
      </c>
      <c r="F24" s="796">
        <v>2.2309551015496299E-2</v>
      </c>
    </row>
    <row r="25" spans="1:6" x14ac:dyDescent="0.2">
      <c r="A25" s="2" t="s">
        <v>31</v>
      </c>
      <c r="B25" s="799">
        <v>102</v>
      </c>
      <c r="C25" s="796">
        <v>0.49838647246360801</v>
      </c>
      <c r="D25" s="796">
        <v>0.50161355733871504</v>
      </c>
      <c r="E25" s="796">
        <v>0</v>
      </c>
      <c r="F25" s="796">
        <v>0</v>
      </c>
    </row>
    <row r="26" spans="1:6" x14ac:dyDescent="0.2">
      <c r="A26" s="2" t="s">
        <v>32</v>
      </c>
      <c r="B26" s="799">
        <v>99</v>
      </c>
      <c r="C26" s="796">
        <v>0.50959700345992998</v>
      </c>
      <c r="D26" s="796">
        <v>0.49040299654007002</v>
      </c>
      <c r="E26" s="796">
        <v>0</v>
      </c>
      <c r="F26" s="796">
        <v>0</v>
      </c>
    </row>
    <row r="27" spans="1:6" x14ac:dyDescent="0.2">
      <c r="A27" s="2" t="s">
        <v>33</v>
      </c>
      <c r="B27" s="799">
        <v>95</v>
      </c>
      <c r="C27" s="796">
        <v>0.47698333859443698</v>
      </c>
      <c r="D27" s="796">
        <v>0.52301663160324097</v>
      </c>
      <c r="E27" s="796">
        <v>0</v>
      </c>
      <c r="F27" s="796">
        <v>0</v>
      </c>
    </row>
    <row r="28" spans="1:6" x14ac:dyDescent="0.2">
      <c r="A28" s="2" t="s">
        <v>34</v>
      </c>
      <c r="B28" s="799">
        <v>104</v>
      </c>
      <c r="C28" s="796">
        <v>0.48695278167724598</v>
      </c>
      <c r="D28" s="796">
        <v>0.51304721832275402</v>
      </c>
      <c r="E28" s="796">
        <v>0</v>
      </c>
      <c r="F28" s="796">
        <v>0</v>
      </c>
    </row>
    <row r="29" spans="1:6" x14ac:dyDescent="0.2">
      <c r="A29" s="2" t="s">
        <v>35</v>
      </c>
      <c r="B29" s="799">
        <v>98</v>
      </c>
      <c r="C29" s="796">
        <v>0.48800215125083901</v>
      </c>
      <c r="D29" s="796">
        <v>0.51199781894683805</v>
      </c>
      <c r="E29" s="796">
        <v>0</v>
      </c>
      <c r="F29" s="796">
        <v>0</v>
      </c>
    </row>
    <row r="30" spans="1:6" x14ac:dyDescent="0.2">
      <c r="A30" s="2" t="s">
        <v>36</v>
      </c>
      <c r="B30" s="799">
        <v>92</v>
      </c>
      <c r="C30" s="796">
        <v>0.48432114720344499</v>
      </c>
      <c r="D30" s="796">
        <v>0.50576967000961304</v>
      </c>
      <c r="E30" s="796">
        <v>0</v>
      </c>
      <c r="F30" s="796">
        <v>9.9092191085219401E-3</v>
      </c>
    </row>
    <row r="31" spans="1:6" x14ac:dyDescent="0.2">
      <c r="A31" s="2" t="s">
        <v>37</v>
      </c>
      <c r="B31" s="799">
        <v>83</v>
      </c>
      <c r="C31" s="796">
        <v>0.48905682563781699</v>
      </c>
      <c r="D31" s="796">
        <v>0.49606680870056202</v>
      </c>
      <c r="E31" s="796">
        <v>1.48763647302985E-2</v>
      </c>
      <c r="F31" s="796">
        <v>0</v>
      </c>
    </row>
    <row r="32" spans="1:6" x14ac:dyDescent="0.2">
      <c r="A32" s="2" t="s">
        <v>38</v>
      </c>
      <c r="B32" s="799">
        <v>107</v>
      </c>
      <c r="C32" s="796">
        <v>0.465350031852722</v>
      </c>
      <c r="D32" s="796">
        <v>0.50690901279449496</v>
      </c>
      <c r="E32" s="796">
        <v>1.1159472167491901E-2</v>
      </c>
      <c r="F32" s="796">
        <v>1.65815092623234E-2</v>
      </c>
    </row>
    <row r="33" spans="1:6" x14ac:dyDescent="0.2">
      <c r="A33" s="2" t="s">
        <v>39</v>
      </c>
      <c r="B33" s="799">
        <v>98</v>
      </c>
      <c r="C33" s="796">
        <v>0.455735564231873</v>
      </c>
      <c r="D33" s="796">
        <v>0.51953911781311002</v>
      </c>
      <c r="E33" s="796">
        <v>1.6931474208831801E-2</v>
      </c>
      <c r="F33" s="796">
        <v>7.7938493341207504E-3</v>
      </c>
    </row>
    <row r="34" spans="1:6" x14ac:dyDescent="0.2">
      <c r="A34" s="2" t="s">
        <v>40</v>
      </c>
      <c r="B34" s="799">
        <v>100</v>
      </c>
      <c r="C34" s="796">
        <v>0.462018191814423</v>
      </c>
      <c r="D34" s="796">
        <v>0.52065825462341297</v>
      </c>
      <c r="E34" s="796">
        <v>0</v>
      </c>
      <c r="F34" s="796">
        <v>1.73235666006804E-2</v>
      </c>
    </row>
    <row r="35" spans="1:6" x14ac:dyDescent="0.2">
      <c r="A35" s="2" t="s">
        <v>41</v>
      </c>
      <c r="B35" s="799">
        <v>108</v>
      </c>
      <c r="C35" s="796">
        <v>0.48656421899795499</v>
      </c>
      <c r="D35" s="796">
        <v>0.493330597877502</v>
      </c>
      <c r="E35" s="796">
        <v>0</v>
      </c>
      <c r="F35" s="796">
        <v>2.01051943004131E-2</v>
      </c>
    </row>
    <row r="36" spans="1:6" x14ac:dyDescent="0.2">
      <c r="A36" s="2" t="s">
        <v>42</v>
      </c>
      <c r="B36" s="799">
        <v>88</v>
      </c>
      <c r="C36" s="796">
        <v>0.49282521009445202</v>
      </c>
      <c r="D36" s="796">
        <v>0.50717478990554798</v>
      </c>
      <c r="E36" s="796">
        <v>0</v>
      </c>
      <c r="F36" s="796">
        <v>0</v>
      </c>
    </row>
    <row r="37" spans="1:6" x14ac:dyDescent="0.2">
      <c r="A37" s="2" t="s">
        <v>43</v>
      </c>
      <c r="B37" s="799">
        <v>91</v>
      </c>
      <c r="C37" s="796">
        <v>0.48553967475891102</v>
      </c>
      <c r="D37" s="796">
        <v>0.501869916915894</v>
      </c>
      <c r="E37" s="796">
        <v>0</v>
      </c>
      <c r="F37" s="796">
        <v>1.2590392492711501E-2</v>
      </c>
    </row>
    <row r="38" spans="1:6" x14ac:dyDescent="0.2">
      <c r="A38" s="2" t="s">
        <v>44</v>
      </c>
      <c r="B38" s="799">
        <v>104</v>
      </c>
      <c r="C38" s="796">
        <v>0.48176607489585899</v>
      </c>
      <c r="D38" s="796">
        <v>0.50623404979705799</v>
      </c>
      <c r="E38" s="796">
        <v>0</v>
      </c>
      <c r="F38" s="796">
        <v>1.1999879032373401E-2</v>
      </c>
    </row>
    <row r="39" spans="1:6" x14ac:dyDescent="0.2">
      <c r="A39" s="2" t="s">
        <v>45</v>
      </c>
      <c r="B39" s="799">
        <v>106</v>
      </c>
      <c r="C39" s="796">
        <v>0.474463731050491</v>
      </c>
      <c r="D39" s="796">
        <v>0.49240300059318498</v>
      </c>
      <c r="E39" s="796">
        <v>1.14756785333157E-2</v>
      </c>
      <c r="F39" s="796">
        <v>2.1657599136233299E-2</v>
      </c>
    </row>
    <row r="40" spans="1:6" x14ac:dyDescent="0.2">
      <c r="A40" s="2" t="s">
        <v>46</v>
      </c>
      <c r="B40" s="799">
        <v>103</v>
      </c>
      <c r="C40" s="796">
        <v>0.42728540301322898</v>
      </c>
      <c r="D40" s="796">
        <v>0.53252148628234897</v>
      </c>
      <c r="E40" s="796">
        <v>2.95961126685143E-2</v>
      </c>
      <c r="F40" s="796">
        <v>1.05970073491335E-2</v>
      </c>
    </row>
    <row r="41" spans="1:6" x14ac:dyDescent="0.2">
      <c r="A41" s="2" t="s">
        <v>47</v>
      </c>
      <c r="B41" s="799">
        <v>101</v>
      </c>
      <c r="C41" s="796">
        <v>0.45150935649871798</v>
      </c>
      <c r="D41" s="796">
        <v>0.53455483913421598</v>
      </c>
      <c r="E41" s="796">
        <v>0</v>
      </c>
      <c r="F41" s="796">
        <v>1.39358034357429E-2</v>
      </c>
    </row>
    <row r="42" spans="1:6" x14ac:dyDescent="0.2">
      <c r="A42" s="2" t="s">
        <v>48</v>
      </c>
      <c r="B42" s="799">
        <v>102</v>
      </c>
      <c r="C42" s="796">
        <v>0.48314556479454002</v>
      </c>
      <c r="D42" s="796">
        <v>0.50597268342971802</v>
      </c>
      <c r="E42" s="796">
        <v>1.0881726630032101E-2</v>
      </c>
      <c r="F42" s="796">
        <v>0</v>
      </c>
    </row>
    <row r="43" spans="1:6" x14ac:dyDescent="0.2">
      <c r="A43" s="2" t="s">
        <v>49</v>
      </c>
      <c r="B43" s="799">
        <v>92</v>
      </c>
      <c r="C43" s="796">
        <v>0.46397483348846402</v>
      </c>
      <c r="D43" s="796">
        <v>0.511507868766785</v>
      </c>
      <c r="E43" s="796">
        <v>0</v>
      </c>
      <c r="F43" s="796">
        <v>2.4517264217138301E-2</v>
      </c>
    </row>
    <row r="44" spans="1:6" x14ac:dyDescent="0.2">
      <c r="A44" s="2" t="s">
        <v>50</v>
      </c>
      <c r="B44" s="799">
        <v>97</v>
      </c>
      <c r="C44" s="796">
        <v>0.477493315935135</v>
      </c>
      <c r="D44" s="796">
        <v>0.49569475650787398</v>
      </c>
      <c r="E44" s="796">
        <v>1.8201438710093502E-2</v>
      </c>
      <c r="F44" s="796">
        <v>8.6105056107044203E-3</v>
      </c>
    </row>
    <row r="45" spans="1:6" x14ac:dyDescent="0.2">
      <c r="A45" s="2" t="s">
        <v>51</v>
      </c>
      <c r="B45" s="799">
        <v>102</v>
      </c>
      <c r="C45" s="796">
        <v>0.48674595355987499</v>
      </c>
      <c r="D45" s="796">
        <v>0.50136631727218595</v>
      </c>
      <c r="E45" s="796">
        <v>0</v>
      </c>
      <c r="F45" s="796">
        <v>1.1887724511325399E-2</v>
      </c>
    </row>
    <row r="46" spans="1:6" x14ac:dyDescent="0.2">
      <c r="A46" s="2" t="s">
        <v>52</v>
      </c>
      <c r="B46" s="799">
        <v>108</v>
      </c>
      <c r="C46" s="796">
        <v>0.46894970536232</v>
      </c>
      <c r="D46" s="796">
        <v>0.51488578319549605</v>
      </c>
      <c r="E46" s="796">
        <v>7.8303543850779499E-3</v>
      </c>
      <c r="F46" s="796">
        <v>8.3341617137193697E-3</v>
      </c>
    </row>
    <row r="47" spans="1:6" x14ac:dyDescent="0.2">
      <c r="A47" s="2" t="s">
        <v>53</v>
      </c>
      <c r="B47" s="799">
        <v>105</v>
      </c>
      <c r="C47" s="796">
        <v>0.48236674070358299</v>
      </c>
      <c r="D47" s="796">
        <v>0.49737951159477201</v>
      </c>
      <c r="E47" s="796">
        <v>0</v>
      </c>
      <c r="F47" s="796">
        <v>2.02537588775158E-2</v>
      </c>
    </row>
    <row r="48" spans="1:6" x14ac:dyDescent="0.2">
      <c r="A48" s="2" t="s">
        <v>54</v>
      </c>
      <c r="B48" s="799">
        <v>93</v>
      </c>
      <c r="C48" s="796">
        <v>0.52093023061752297</v>
      </c>
      <c r="D48" s="796">
        <v>0.47906976938247697</v>
      </c>
      <c r="E48" s="796">
        <v>0</v>
      </c>
      <c r="F48" s="796">
        <v>0</v>
      </c>
    </row>
    <row r="49" spans="1:6" x14ac:dyDescent="0.2">
      <c r="A49" s="2" t="s">
        <v>55</v>
      </c>
      <c r="B49" s="799">
        <v>92</v>
      </c>
      <c r="C49" s="796">
        <v>0.49150580167770402</v>
      </c>
      <c r="D49" s="796">
        <v>0.48621544241905201</v>
      </c>
      <c r="E49" s="796">
        <v>6.03722035884857E-3</v>
      </c>
      <c r="F49" s="796">
        <v>1.6241535544395402E-2</v>
      </c>
    </row>
    <row r="50" spans="1:6" x14ac:dyDescent="0.2">
      <c r="A50" s="2" t="s">
        <v>56</v>
      </c>
      <c r="B50" s="799">
        <v>71</v>
      </c>
      <c r="C50" s="796">
        <v>0.45959097146987898</v>
      </c>
      <c r="D50" s="796">
        <v>0.53179401159286499</v>
      </c>
      <c r="E50" s="796">
        <v>0</v>
      </c>
      <c r="F50" s="796">
        <v>8.6150029674172401E-3</v>
      </c>
    </row>
    <row r="51" spans="1:6" x14ac:dyDescent="0.2">
      <c r="A51" s="2" t="s">
        <v>57</v>
      </c>
      <c r="B51" s="799">
        <v>106</v>
      </c>
      <c r="C51" s="796">
        <v>0.47745394706726102</v>
      </c>
      <c r="D51" s="796">
        <v>0.50742149353027299</v>
      </c>
      <c r="E51" s="796">
        <v>1.51245333254337E-2</v>
      </c>
      <c r="F51" s="796">
        <v>0</v>
      </c>
    </row>
    <row r="52" spans="1:6" x14ac:dyDescent="0.2">
      <c r="A52" s="2" t="s">
        <v>58</v>
      </c>
      <c r="B52" s="799">
        <v>84</v>
      </c>
      <c r="C52" s="796">
        <v>0.47069460153579701</v>
      </c>
      <c r="D52" s="796">
        <v>0.51360791921615601</v>
      </c>
      <c r="E52" s="796">
        <v>0</v>
      </c>
      <c r="F52" s="796">
        <v>1.56974866986275E-2</v>
      </c>
    </row>
    <row r="53" spans="1:6" x14ac:dyDescent="0.2">
      <c r="A53" s="2" t="s">
        <v>59</v>
      </c>
      <c r="B53" s="799">
        <v>102</v>
      </c>
      <c r="C53" s="796">
        <v>0.50934135913848899</v>
      </c>
      <c r="D53" s="796">
        <v>0.49065864086151101</v>
      </c>
      <c r="E53" s="796">
        <v>0</v>
      </c>
      <c r="F53" s="796">
        <v>0</v>
      </c>
    </row>
    <row r="54" spans="1:6" x14ac:dyDescent="0.2">
      <c r="A54" s="2" t="s">
        <v>60</v>
      </c>
      <c r="B54" s="799">
        <v>100</v>
      </c>
      <c r="C54" s="796">
        <v>0.48958402872085599</v>
      </c>
      <c r="D54" s="796">
        <v>0.50374293327331499</v>
      </c>
      <c r="E54" s="796">
        <v>0</v>
      </c>
      <c r="F54" s="796">
        <v>6.6730319522321198E-3</v>
      </c>
    </row>
    <row r="55" spans="1:6" x14ac:dyDescent="0.2">
      <c r="A55" s="2" t="s">
        <v>61</v>
      </c>
      <c r="B55" s="799">
        <v>98</v>
      </c>
      <c r="C55" s="796">
        <v>0.50394028425216697</v>
      </c>
      <c r="D55" s="796">
        <v>0.48643410205841098</v>
      </c>
      <c r="E55" s="796">
        <v>9.6255838871002197E-3</v>
      </c>
      <c r="F55" s="796">
        <v>0</v>
      </c>
    </row>
    <row r="56" spans="1:6" x14ac:dyDescent="0.2">
      <c r="A56" s="2" t="s">
        <v>62</v>
      </c>
      <c r="B56" s="799">
        <v>105</v>
      </c>
      <c r="C56" s="796">
        <v>0.467051982879639</v>
      </c>
      <c r="D56" s="796">
        <v>0.49473899602889998</v>
      </c>
      <c r="E56" s="796">
        <v>2.6852969080209701E-2</v>
      </c>
      <c r="F56" s="796">
        <v>1.13560566678643E-2</v>
      </c>
    </row>
    <row r="57" spans="1:6" x14ac:dyDescent="0.2">
      <c r="A57" s="2" t="s">
        <v>63</v>
      </c>
      <c r="B57" s="799">
        <v>98</v>
      </c>
      <c r="C57" s="796">
        <v>0.491303980350494</v>
      </c>
      <c r="D57" s="796">
        <v>0.498634994029999</v>
      </c>
      <c r="E57" s="796">
        <v>0</v>
      </c>
      <c r="F57" s="796">
        <v>1.00610265508294E-2</v>
      </c>
    </row>
    <row r="58" spans="1:6" x14ac:dyDescent="0.2">
      <c r="A58" s="2" t="s">
        <v>64</v>
      </c>
      <c r="B58" s="799">
        <v>103</v>
      </c>
      <c r="C58" s="796">
        <v>0.46444386243820202</v>
      </c>
      <c r="D58" s="796">
        <v>0.50185155868530296</v>
      </c>
      <c r="E58" s="796">
        <v>6.8395701237022903E-3</v>
      </c>
      <c r="F58" s="796">
        <v>2.6864988729357699E-2</v>
      </c>
    </row>
    <row r="59" spans="1:6" x14ac:dyDescent="0.2">
      <c r="A59" s="2" t="s">
        <v>65</v>
      </c>
      <c r="B59" s="799">
        <v>91</v>
      </c>
      <c r="C59" s="796">
        <v>0.470363318920135</v>
      </c>
      <c r="D59" s="796">
        <v>0.51087772846221902</v>
      </c>
      <c r="E59" s="796">
        <v>1.8758950755000101E-2</v>
      </c>
      <c r="F59" s="796">
        <v>0</v>
      </c>
    </row>
    <row r="60" spans="1:6" x14ac:dyDescent="0.2">
      <c r="A60" s="2" t="s">
        <v>66</v>
      </c>
      <c r="B60" s="799">
        <v>93</v>
      </c>
      <c r="C60" s="796">
        <v>0.488908171653748</v>
      </c>
      <c r="D60" s="796">
        <v>0.511091828346252</v>
      </c>
      <c r="E60" s="796">
        <v>0</v>
      </c>
      <c r="F60" s="796">
        <v>0</v>
      </c>
    </row>
    <row r="61" spans="1:6" x14ac:dyDescent="0.2">
      <c r="A61" s="2" t="s">
        <v>67</v>
      </c>
      <c r="B61" s="799">
        <v>89</v>
      </c>
      <c r="C61" s="796">
        <v>0.48048290610313399</v>
      </c>
      <c r="D61" s="796">
        <v>0.50882035493850697</v>
      </c>
      <c r="E61" s="796">
        <v>0</v>
      </c>
      <c r="F61" s="796">
        <v>1.06967343017459E-2</v>
      </c>
    </row>
    <row r="62" spans="1:6" x14ac:dyDescent="0.2">
      <c r="A62" s="2" t="s">
        <v>68</v>
      </c>
      <c r="B62" s="799">
        <v>119</v>
      </c>
      <c r="C62" s="796">
        <v>0.50277715921402</v>
      </c>
      <c r="D62" s="796">
        <v>0.47991415858268699</v>
      </c>
      <c r="E62" s="796">
        <v>0</v>
      </c>
      <c r="F62" s="796">
        <v>1.7308708280324901E-2</v>
      </c>
    </row>
    <row r="63" spans="1:6" x14ac:dyDescent="0.2">
      <c r="A63" s="2" t="s">
        <v>69</v>
      </c>
      <c r="B63" s="799">
        <v>92</v>
      </c>
      <c r="C63" s="796">
        <v>0.50554728507995605</v>
      </c>
      <c r="D63" s="796">
        <v>0.494452714920044</v>
      </c>
      <c r="E63" s="796">
        <v>0</v>
      </c>
      <c r="F63" s="796">
        <v>0</v>
      </c>
    </row>
    <row r="64" spans="1:6" x14ac:dyDescent="0.2">
      <c r="A64" s="2" t="s">
        <v>70</v>
      </c>
      <c r="B64" s="799">
        <v>101</v>
      </c>
      <c r="C64" s="796">
        <v>0.48591154813766502</v>
      </c>
      <c r="D64" s="796">
        <v>0.49927136301994302</v>
      </c>
      <c r="E64" s="796">
        <v>1.48170907050371E-2</v>
      </c>
      <c r="F64" s="796">
        <v>0</v>
      </c>
    </row>
    <row r="65" spans="1:6" x14ac:dyDescent="0.2">
      <c r="A65" s="2" t="s">
        <v>71</v>
      </c>
      <c r="B65" s="799">
        <v>84</v>
      </c>
      <c r="C65" s="796">
        <v>0.48786869645118702</v>
      </c>
      <c r="D65" s="796">
        <v>0.49888795614242598</v>
      </c>
      <c r="E65" s="796">
        <v>0</v>
      </c>
      <c r="F65" s="796">
        <v>1.3243369758129101E-2</v>
      </c>
    </row>
    <row r="66" spans="1:6" x14ac:dyDescent="0.2">
      <c r="A66" s="2" t="s">
        <v>72</v>
      </c>
      <c r="B66" s="799">
        <v>96</v>
      </c>
      <c r="C66" s="796">
        <v>0.47822743654251099</v>
      </c>
      <c r="D66" s="796">
        <v>0.499207973480225</v>
      </c>
      <c r="E66" s="796">
        <v>0</v>
      </c>
      <c r="F66" s="796">
        <v>2.25645881146193E-2</v>
      </c>
    </row>
    <row r="67" spans="1:6" x14ac:dyDescent="0.2">
      <c r="A67" s="2" t="s">
        <v>73</v>
      </c>
      <c r="B67" s="799">
        <v>105</v>
      </c>
      <c r="C67" s="796">
        <v>0.47887668013572698</v>
      </c>
      <c r="D67" s="796">
        <v>0.49929785728454601</v>
      </c>
      <c r="E67" s="796">
        <v>0</v>
      </c>
      <c r="F67" s="796">
        <v>2.1825438365340202E-2</v>
      </c>
    </row>
    <row r="68" spans="1:6" x14ac:dyDescent="0.2">
      <c r="A68" s="2" t="s">
        <v>74</v>
      </c>
      <c r="B68" s="799">
        <v>93</v>
      </c>
      <c r="C68" s="796">
        <v>0.48346415162086498</v>
      </c>
      <c r="D68" s="796">
        <v>0.51653581857681297</v>
      </c>
      <c r="E68" s="796">
        <v>0</v>
      </c>
      <c r="F68" s="796">
        <v>0</v>
      </c>
    </row>
    <row r="69" spans="1:6" x14ac:dyDescent="0.2">
      <c r="A69" s="2" t="s">
        <v>75</v>
      </c>
      <c r="B69" s="799">
        <v>109</v>
      </c>
      <c r="C69" s="796">
        <v>0.49748465418815602</v>
      </c>
      <c r="D69" s="796">
        <v>0.49659615755081199</v>
      </c>
      <c r="E69" s="796">
        <v>0</v>
      </c>
      <c r="F69" s="796">
        <v>5.9191752225160599E-3</v>
      </c>
    </row>
    <row r="70" spans="1:6" x14ac:dyDescent="0.2">
      <c r="A70" s="2" t="s">
        <v>76</v>
      </c>
      <c r="B70" s="799">
        <v>103</v>
      </c>
      <c r="C70" s="796">
        <v>0.501143097877502</v>
      </c>
      <c r="D70" s="796">
        <v>0.498856872320175</v>
      </c>
      <c r="E70" s="796">
        <v>0</v>
      </c>
      <c r="F70" s="796">
        <v>0</v>
      </c>
    </row>
    <row r="71" spans="1:6" x14ac:dyDescent="0.2">
      <c r="A71" s="3" t="s">
        <v>77</v>
      </c>
      <c r="B71" s="800">
        <v>79</v>
      </c>
      <c r="C71" s="797">
        <v>0.48692435026168801</v>
      </c>
      <c r="D71" s="797">
        <v>0.47789493203163103</v>
      </c>
      <c r="E71" s="797">
        <v>0</v>
      </c>
      <c r="F71" s="797">
        <v>3.5180717706680298E-2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453</v>
      </c>
    </row>
    <row r="4" spans="1:5" x14ac:dyDescent="0.2">
      <c r="A4" t="s">
        <v>3</v>
      </c>
    </row>
    <row r="5" spans="1:5" ht="38.25" x14ac:dyDescent="0.2">
      <c r="A5" s="4" t="s">
        <v>4</v>
      </c>
      <c r="B5" s="4" t="s">
        <v>5</v>
      </c>
      <c r="C5" s="4" t="s">
        <v>454</v>
      </c>
      <c r="D5" s="4" t="s">
        <v>455</v>
      </c>
      <c r="E5" s="4" t="s">
        <v>456</v>
      </c>
    </row>
    <row r="6" spans="1:5" x14ac:dyDescent="0.2">
      <c r="A6" s="5" t="s">
        <v>13</v>
      </c>
      <c r="B6" s="804" t="s">
        <v>1</v>
      </c>
      <c r="C6" s="801" t="s">
        <v>1</v>
      </c>
      <c r="D6" s="801" t="s">
        <v>1</v>
      </c>
      <c r="E6" s="801" t="s">
        <v>1</v>
      </c>
    </row>
    <row r="7" spans="1:5" x14ac:dyDescent="0.2">
      <c r="A7" s="2" t="s">
        <v>13</v>
      </c>
      <c r="B7" s="805">
        <v>9549</v>
      </c>
      <c r="C7" s="802">
        <v>0.473366439342499</v>
      </c>
      <c r="D7" s="802">
        <v>0.13854542374610901</v>
      </c>
      <c r="E7" s="802">
        <v>0.38808813691139199</v>
      </c>
    </row>
    <row r="8" spans="1:5" x14ac:dyDescent="0.2">
      <c r="A8" s="5" t="s">
        <v>14</v>
      </c>
      <c r="B8" s="804" t="s">
        <v>1</v>
      </c>
      <c r="C8" s="801" t="s">
        <v>1</v>
      </c>
      <c r="D8" s="801" t="s">
        <v>1</v>
      </c>
      <c r="E8" s="801" t="s">
        <v>1</v>
      </c>
    </row>
    <row r="9" spans="1:5" x14ac:dyDescent="0.2">
      <c r="A9" s="2" t="s">
        <v>15</v>
      </c>
      <c r="B9" s="805">
        <v>106</v>
      </c>
      <c r="C9" s="802">
        <v>0.47845113277435303</v>
      </c>
      <c r="D9" s="802">
        <v>0.16756835579872101</v>
      </c>
      <c r="E9" s="802">
        <v>0.35398051142692599</v>
      </c>
    </row>
    <row r="10" spans="1:5" x14ac:dyDescent="0.2">
      <c r="A10" s="2" t="s">
        <v>16</v>
      </c>
      <c r="B10" s="805">
        <v>104</v>
      </c>
      <c r="C10" s="802">
        <v>0.62157446146011397</v>
      </c>
      <c r="D10" s="802">
        <v>0.14987239241600001</v>
      </c>
      <c r="E10" s="802">
        <v>0.228553116321564</v>
      </c>
    </row>
    <row r="11" spans="1:5" x14ac:dyDescent="0.2">
      <c r="A11" s="2" t="s">
        <v>17</v>
      </c>
      <c r="B11" s="805">
        <v>126</v>
      </c>
      <c r="C11" s="802">
        <v>0.44193857908248901</v>
      </c>
      <c r="D11" s="802">
        <v>0.15793985128402699</v>
      </c>
      <c r="E11" s="802">
        <v>0.400121569633484</v>
      </c>
    </row>
    <row r="12" spans="1:5" x14ac:dyDescent="0.2">
      <c r="A12" s="2" t="s">
        <v>18</v>
      </c>
      <c r="B12" s="805">
        <v>110</v>
      </c>
      <c r="C12" s="802">
        <v>0.51138931512832597</v>
      </c>
      <c r="D12" s="802">
        <v>0.181768357753754</v>
      </c>
      <c r="E12" s="802">
        <v>0.30684232711791998</v>
      </c>
    </row>
    <row r="13" spans="1:5" x14ac:dyDescent="0.2">
      <c r="A13" s="2" t="s">
        <v>19</v>
      </c>
      <c r="B13" s="805">
        <v>109</v>
      </c>
      <c r="C13" s="802">
        <v>0.56622213125228904</v>
      </c>
      <c r="D13" s="802">
        <v>0.137578815221786</v>
      </c>
      <c r="E13" s="802">
        <v>0.29619905352592502</v>
      </c>
    </row>
    <row r="14" spans="1:5" x14ac:dyDescent="0.2">
      <c r="A14" s="2" t="s">
        <v>20</v>
      </c>
      <c r="B14" s="805">
        <v>97</v>
      </c>
      <c r="C14" s="802">
        <v>0.616843402385712</v>
      </c>
      <c r="D14" s="802">
        <v>0.10085832327604299</v>
      </c>
      <c r="E14" s="802">
        <v>0.28229829668998702</v>
      </c>
    </row>
    <row r="15" spans="1:5" x14ac:dyDescent="0.2">
      <c r="A15" s="2" t="s">
        <v>21</v>
      </c>
      <c r="B15" s="805">
        <v>95</v>
      </c>
      <c r="C15" s="802">
        <v>0.53649806976318404</v>
      </c>
      <c r="D15" s="802">
        <v>0.117686897516251</v>
      </c>
      <c r="E15" s="802">
        <v>0.34581503272056602</v>
      </c>
    </row>
    <row r="16" spans="1:5" x14ac:dyDescent="0.2">
      <c r="A16" s="2" t="s">
        <v>22</v>
      </c>
      <c r="B16" s="805">
        <v>105</v>
      </c>
      <c r="C16" s="802">
        <v>0.59850955009460405</v>
      </c>
      <c r="D16" s="802">
        <v>9.4201363623142201E-2</v>
      </c>
      <c r="E16" s="802">
        <v>0.30728909373283397</v>
      </c>
    </row>
    <row r="17" spans="1:5" x14ac:dyDescent="0.2">
      <c r="A17" s="2" t="s">
        <v>23</v>
      </c>
      <c r="B17" s="805">
        <v>80</v>
      </c>
      <c r="C17" s="802">
        <v>0.50796186923980702</v>
      </c>
      <c r="D17" s="802">
        <v>0.139240518212318</v>
      </c>
      <c r="E17" s="802">
        <v>0.35279762744903598</v>
      </c>
    </row>
    <row r="18" spans="1:5" x14ac:dyDescent="0.2">
      <c r="A18" s="2" t="s">
        <v>24</v>
      </c>
      <c r="B18" s="805">
        <v>79</v>
      </c>
      <c r="C18" s="802">
        <v>0.50204646587371804</v>
      </c>
      <c r="D18" s="802">
        <v>6.1352688819169998E-2</v>
      </c>
      <c r="E18" s="802">
        <v>0.43660083413124101</v>
      </c>
    </row>
    <row r="19" spans="1:5" x14ac:dyDescent="0.2">
      <c r="A19" s="2" t="s">
        <v>25</v>
      </c>
      <c r="B19" s="805">
        <v>100</v>
      </c>
      <c r="C19" s="802">
        <v>0.61227434873580899</v>
      </c>
      <c r="D19" s="802">
        <v>3.2097317278385197E-2</v>
      </c>
      <c r="E19" s="802">
        <v>0.355628341436386</v>
      </c>
    </row>
    <row r="20" spans="1:5" x14ac:dyDescent="0.2">
      <c r="A20" s="2" t="s">
        <v>26</v>
      </c>
      <c r="B20" s="805">
        <v>102</v>
      </c>
      <c r="C20" s="802">
        <v>0.60490173101425204</v>
      </c>
      <c r="D20" s="802">
        <v>0.14188900589942899</v>
      </c>
      <c r="E20" s="802">
        <v>0.25320929288864102</v>
      </c>
    </row>
    <row r="21" spans="1:5" x14ac:dyDescent="0.2">
      <c r="A21" s="2" t="s">
        <v>27</v>
      </c>
      <c r="B21" s="805">
        <v>86</v>
      </c>
      <c r="C21" s="802">
        <v>0.773184955120087</v>
      </c>
      <c r="D21" s="802">
        <v>5.24164475500584E-2</v>
      </c>
      <c r="E21" s="802">
        <v>0.17439858615398399</v>
      </c>
    </row>
    <row r="22" spans="1:5" x14ac:dyDescent="0.2">
      <c r="A22" s="2" t="s">
        <v>28</v>
      </c>
      <c r="B22" s="805">
        <v>105</v>
      </c>
      <c r="C22" s="802">
        <v>0.466916292905807</v>
      </c>
      <c r="D22" s="802">
        <v>0.19502225518226601</v>
      </c>
      <c r="E22" s="802">
        <v>0.33806148171424899</v>
      </c>
    </row>
    <row r="23" spans="1:5" x14ac:dyDescent="0.2">
      <c r="A23" s="2" t="s">
        <v>29</v>
      </c>
      <c r="B23" s="805">
        <v>103</v>
      </c>
      <c r="C23" s="802">
        <v>0.37570485472679099</v>
      </c>
      <c r="D23" s="802">
        <v>0.19674836099147799</v>
      </c>
      <c r="E23" s="802">
        <v>0.42754676938056901</v>
      </c>
    </row>
    <row r="24" spans="1:5" x14ac:dyDescent="0.2">
      <c r="A24" s="2" t="s">
        <v>30</v>
      </c>
      <c r="B24" s="805">
        <v>100</v>
      </c>
      <c r="C24" s="802">
        <v>0.49231132864952099</v>
      </c>
      <c r="D24" s="802">
        <v>0.199312403798103</v>
      </c>
      <c r="E24" s="802">
        <v>0.30837628245353699</v>
      </c>
    </row>
    <row r="25" spans="1:5" x14ac:dyDescent="0.2">
      <c r="A25" s="2" t="s">
        <v>31</v>
      </c>
      <c r="B25" s="805">
        <v>100</v>
      </c>
      <c r="C25" s="802">
        <v>0.519689440727234</v>
      </c>
      <c r="D25" s="802">
        <v>0.14118091762065901</v>
      </c>
      <c r="E25" s="802">
        <v>0.33912962675094599</v>
      </c>
    </row>
    <row r="26" spans="1:5" x14ac:dyDescent="0.2">
      <c r="A26" s="2" t="s">
        <v>32</v>
      </c>
      <c r="B26" s="805">
        <v>98</v>
      </c>
      <c r="C26" s="802">
        <v>0.49684756994247398</v>
      </c>
      <c r="D26" s="802">
        <v>9.7480461001396193E-2</v>
      </c>
      <c r="E26" s="802">
        <v>0.40567198395729098</v>
      </c>
    </row>
    <row r="27" spans="1:5" x14ac:dyDescent="0.2">
      <c r="A27" s="2" t="s">
        <v>33</v>
      </c>
      <c r="B27" s="805">
        <v>94</v>
      </c>
      <c r="C27" s="802">
        <v>0.62783640623092696</v>
      </c>
      <c r="D27" s="802">
        <v>6.9290675222873702E-2</v>
      </c>
      <c r="E27" s="802">
        <v>0.30287289619445801</v>
      </c>
    </row>
    <row r="28" spans="1:5" x14ac:dyDescent="0.2">
      <c r="A28" s="2" t="s">
        <v>34</v>
      </c>
      <c r="B28" s="805">
        <v>103</v>
      </c>
      <c r="C28" s="802">
        <v>0.72199106216430697</v>
      </c>
      <c r="D28" s="802">
        <v>6.9114990532398196E-2</v>
      </c>
      <c r="E28" s="802">
        <v>0.20889396965503701</v>
      </c>
    </row>
    <row r="29" spans="1:5" x14ac:dyDescent="0.2">
      <c r="A29" s="2" t="s">
        <v>35</v>
      </c>
      <c r="B29" s="805">
        <v>97</v>
      </c>
      <c r="C29" s="802">
        <v>0.63081604242324796</v>
      </c>
      <c r="D29" s="802">
        <v>8.7616577744483906E-2</v>
      </c>
      <c r="E29" s="802">
        <v>0.28156736493110701</v>
      </c>
    </row>
    <row r="30" spans="1:5" x14ac:dyDescent="0.2">
      <c r="A30" s="2" t="s">
        <v>36</v>
      </c>
      <c r="B30" s="805">
        <v>92</v>
      </c>
      <c r="C30" s="802">
        <v>0.76756066083908103</v>
      </c>
      <c r="D30" s="802">
        <v>0.10435021668672601</v>
      </c>
      <c r="E30" s="802">
        <v>0.128089115023613</v>
      </c>
    </row>
    <row r="31" spans="1:5" x14ac:dyDescent="0.2">
      <c r="A31" s="2" t="s">
        <v>37</v>
      </c>
      <c r="B31" s="805">
        <v>80</v>
      </c>
      <c r="C31" s="802">
        <v>0.80357396602630604</v>
      </c>
      <c r="D31" s="802">
        <v>2.1827429533004799E-2</v>
      </c>
      <c r="E31" s="802">
        <v>0.174598589539528</v>
      </c>
    </row>
    <row r="32" spans="1:5" x14ac:dyDescent="0.2">
      <c r="A32" s="2" t="s">
        <v>38</v>
      </c>
      <c r="B32" s="805">
        <v>106</v>
      </c>
      <c r="C32" s="802">
        <v>0.45470249652862499</v>
      </c>
      <c r="D32" s="802">
        <v>0.16622340679168701</v>
      </c>
      <c r="E32" s="802">
        <v>0.379074096679688</v>
      </c>
    </row>
    <row r="33" spans="1:5" x14ac:dyDescent="0.2">
      <c r="A33" s="2" t="s">
        <v>39</v>
      </c>
      <c r="B33" s="805">
        <v>97</v>
      </c>
      <c r="C33" s="802">
        <v>0.54002088308334395</v>
      </c>
      <c r="D33" s="802">
        <v>0.14125733077526101</v>
      </c>
      <c r="E33" s="802">
        <v>0.31872180104255698</v>
      </c>
    </row>
    <row r="34" spans="1:5" x14ac:dyDescent="0.2">
      <c r="A34" s="2" t="s">
        <v>40</v>
      </c>
      <c r="B34" s="805">
        <v>98</v>
      </c>
      <c r="C34" s="802">
        <v>0.73587769269943204</v>
      </c>
      <c r="D34" s="802">
        <v>0.10267619043588599</v>
      </c>
      <c r="E34" s="802">
        <v>0.16144610941410101</v>
      </c>
    </row>
    <row r="35" spans="1:5" x14ac:dyDescent="0.2">
      <c r="A35" s="2" t="s">
        <v>41</v>
      </c>
      <c r="B35" s="805">
        <v>107</v>
      </c>
      <c r="C35" s="802">
        <v>0.69081079959869396</v>
      </c>
      <c r="D35" s="802">
        <v>7.9469099640846294E-2</v>
      </c>
      <c r="E35" s="802">
        <v>0.22972011566162101</v>
      </c>
    </row>
    <row r="36" spans="1:5" x14ac:dyDescent="0.2">
      <c r="A36" s="2" t="s">
        <v>42</v>
      </c>
      <c r="B36" s="805">
        <v>87</v>
      </c>
      <c r="C36" s="802">
        <v>0.62944066524505604</v>
      </c>
      <c r="D36" s="802">
        <v>8.5032828152179704E-2</v>
      </c>
      <c r="E36" s="802">
        <v>0.285526514053345</v>
      </c>
    </row>
    <row r="37" spans="1:5" x14ac:dyDescent="0.2">
      <c r="A37" s="2" t="s">
        <v>43</v>
      </c>
      <c r="B37" s="805">
        <v>89</v>
      </c>
      <c r="C37" s="802">
        <v>0.62247145175933805</v>
      </c>
      <c r="D37" s="802">
        <v>5.5592201650142697E-2</v>
      </c>
      <c r="E37" s="802">
        <v>0.32193636894226102</v>
      </c>
    </row>
    <row r="38" spans="1:5" x14ac:dyDescent="0.2">
      <c r="A38" s="2" t="s">
        <v>44</v>
      </c>
      <c r="B38" s="805">
        <v>104</v>
      </c>
      <c r="C38" s="802">
        <v>0.62559539079666104</v>
      </c>
      <c r="D38" s="802">
        <v>9.6089467406272902E-2</v>
      </c>
      <c r="E38" s="802">
        <v>0.27831512689590499</v>
      </c>
    </row>
    <row r="39" spans="1:5" x14ac:dyDescent="0.2">
      <c r="A39" s="2" t="s">
        <v>45</v>
      </c>
      <c r="B39" s="805">
        <v>106</v>
      </c>
      <c r="C39" s="802">
        <v>0.47232043743133501</v>
      </c>
      <c r="D39" s="802">
        <v>0.21361641585826899</v>
      </c>
      <c r="E39" s="802">
        <v>0.31406316161155701</v>
      </c>
    </row>
    <row r="40" spans="1:5" x14ac:dyDescent="0.2">
      <c r="A40" s="2" t="s">
        <v>46</v>
      </c>
      <c r="B40" s="805">
        <v>102</v>
      </c>
      <c r="C40" s="802">
        <v>0.60942530632018999</v>
      </c>
      <c r="D40" s="802">
        <v>9.2692449688911396E-2</v>
      </c>
      <c r="E40" s="802">
        <v>0.29788222908973699</v>
      </c>
    </row>
    <row r="41" spans="1:5" x14ac:dyDescent="0.2">
      <c r="A41" s="2" t="s">
        <v>47</v>
      </c>
      <c r="B41" s="805">
        <v>99</v>
      </c>
      <c r="C41" s="802">
        <v>0.43896472454071001</v>
      </c>
      <c r="D41" s="802">
        <v>0.14219231903553001</v>
      </c>
      <c r="E41" s="802">
        <v>0.41884297132492099</v>
      </c>
    </row>
    <row r="42" spans="1:5" x14ac:dyDescent="0.2">
      <c r="A42" s="2" t="s">
        <v>48</v>
      </c>
      <c r="B42" s="805">
        <v>101</v>
      </c>
      <c r="C42" s="802">
        <v>0.594895839691162</v>
      </c>
      <c r="D42" s="802">
        <v>0.116719231009483</v>
      </c>
      <c r="E42" s="802">
        <v>0.28838494420051602</v>
      </c>
    </row>
    <row r="43" spans="1:5" x14ac:dyDescent="0.2">
      <c r="A43" s="2" t="s">
        <v>49</v>
      </c>
      <c r="B43" s="805">
        <v>92</v>
      </c>
      <c r="C43" s="802">
        <v>0.65157306194305398</v>
      </c>
      <c r="D43" s="802">
        <v>0.104153610765934</v>
      </c>
      <c r="E43" s="802">
        <v>0.24427334964275399</v>
      </c>
    </row>
    <row r="44" spans="1:5" x14ac:dyDescent="0.2">
      <c r="A44" s="2" t="s">
        <v>50</v>
      </c>
      <c r="B44" s="805">
        <v>97</v>
      </c>
      <c r="C44" s="802">
        <v>0.500488340854645</v>
      </c>
      <c r="D44" s="802">
        <v>0.18759657442569699</v>
      </c>
      <c r="E44" s="802">
        <v>0.31191506981849698</v>
      </c>
    </row>
    <row r="45" spans="1:5" x14ac:dyDescent="0.2">
      <c r="A45" s="2" t="s">
        <v>51</v>
      </c>
      <c r="B45" s="805">
        <v>101</v>
      </c>
      <c r="C45" s="802">
        <v>0.41602635383606001</v>
      </c>
      <c r="D45" s="802">
        <v>0.17900584638118699</v>
      </c>
      <c r="E45" s="802">
        <v>0.40496781468391402</v>
      </c>
    </row>
    <row r="46" spans="1:5" x14ac:dyDescent="0.2">
      <c r="A46" s="2" t="s">
        <v>52</v>
      </c>
      <c r="B46" s="805">
        <v>105</v>
      </c>
      <c r="C46" s="802">
        <v>0.557633757591248</v>
      </c>
      <c r="D46" s="802">
        <v>5.5565189570188502E-2</v>
      </c>
      <c r="E46" s="802">
        <v>0.38680103421211198</v>
      </c>
    </row>
    <row r="47" spans="1:5" x14ac:dyDescent="0.2">
      <c r="A47" s="2" t="s">
        <v>53</v>
      </c>
      <c r="B47" s="805">
        <v>104</v>
      </c>
      <c r="C47" s="802">
        <v>0.72397977113723799</v>
      </c>
      <c r="D47" s="802">
        <v>5.6687705218792003E-2</v>
      </c>
      <c r="E47" s="802">
        <v>0.219332531094551</v>
      </c>
    </row>
    <row r="48" spans="1:5" x14ac:dyDescent="0.2">
      <c r="A48" s="2" t="s">
        <v>54</v>
      </c>
      <c r="B48" s="805">
        <v>91</v>
      </c>
      <c r="C48" s="802">
        <v>0.71171295642852805</v>
      </c>
      <c r="D48" s="802">
        <v>0.13955105841159801</v>
      </c>
      <c r="E48" s="802">
        <v>0.14873597025871299</v>
      </c>
    </row>
    <row r="49" spans="1:5" x14ac:dyDescent="0.2">
      <c r="A49" s="2" t="s">
        <v>55</v>
      </c>
      <c r="B49" s="805">
        <v>89</v>
      </c>
      <c r="C49" s="802">
        <v>0.68666625022888195</v>
      </c>
      <c r="D49" s="802">
        <v>0.113338522613049</v>
      </c>
      <c r="E49" s="802">
        <v>0.19999520480632799</v>
      </c>
    </row>
    <row r="50" spans="1:5" x14ac:dyDescent="0.2">
      <c r="A50" s="2" t="s">
        <v>56</v>
      </c>
      <c r="B50" s="805">
        <v>70</v>
      </c>
      <c r="C50" s="802">
        <v>0.41628387570381198</v>
      </c>
      <c r="D50" s="802">
        <v>9.6247524023056003E-2</v>
      </c>
      <c r="E50" s="802">
        <v>0.48746860027313199</v>
      </c>
    </row>
    <row r="51" spans="1:5" x14ac:dyDescent="0.2">
      <c r="A51" s="2" t="s">
        <v>57</v>
      </c>
      <c r="B51" s="805">
        <v>106</v>
      </c>
      <c r="C51" s="802">
        <v>0.52758395671844505</v>
      </c>
      <c r="D51" s="802">
        <v>5.1468666642904302E-2</v>
      </c>
      <c r="E51" s="802">
        <v>0.42094737291336098</v>
      </c>
    </row>
    <row r="52" spans="1:5" x14ac:dyDescent="0.2">
      <c r="A52" s="2" t="s">
        <v>58</v>
      </c>
      <c r="B52" s="805">
        <v>85</v>
      </c>
      <c r="C52" s="802">
        <v>0.79753029346466098</v>
      </c>
      <c r="D52" s="802">
        <v>5.6961875408887898E-2</v>
      </c>
      <c r="E52" s="802">
        <v>0.145507857203484</v>
      </c>
    </row>
    <row r="53" spans="1:5" x14ac:dyDescent="0.2">
      <c r="A53" s="2" t="s">
        <v>59</v>
      </c>
      <c r="B53" s="805">
        <v>100</v>
      </c>
      <c r="C53" s="802">
        <v>0.58054274320602395</v>
      </c>
      <c r="D53" s="802">
        <v>6.76068514585495E-2</v>
      </c>
      <c r="E53" s="802">
        <v>0.35185039043426503</v>
      </c>
    </row>
    <row r="54" spans="1:5" x14ac:dyDescent="0.2">
      <c r="A54" s="2" t="s">
        <v>60</v>
      </c>
      <c r="B54" s="805">
        <v>98</v>
      </c>
      <c r="C54" s="802">
        <v>0.407069802284241</v>
      </c>
      <c r="D54" s="802">
        <v>0.124837286770344</v>
      </c>
      <c r="E54" s="802">
        <v>0.46809288859367398</v>
      </c>
    </row>
    <row r="55" spans="1:5" x14ac:dyDescent="0.2">
      <c r="A55" s="2" t="s">
        <v>61</v>
      </c>
      <c r="B55" s="805">
        <v>98</v>
      </c>
      <c r="C55" s="802">
        <v>0.713362157344818</v>
      </c>
      <c r="D55" s="802">
        <v>4.1548348963260699E-2</v>
      </c>
      <c r="E55" s="802">
        <v>0.245089501142502</v>
      </c>
    </row>
    <row r="56" spans="1:5" x14ac:dyDescent="0.2">
      <c r="A56" s="2" t="s">
        <v>62</v>
      </c>
      <c r="B56" s="805">
        <v>106</v>
      </c>
      <c r="C56" s="802">
        <v>0.44089895486831698</v>
      </c>
      <c r="D56" s="802">
        <v>0.190355435013771</v>
      </c>
      <c r="E56" s="802">
        <v>0.36874562501907299</v>
      </c>
    </row>
    <row r="57" spans="1:5" x14ac:dyDescent="0.2">
      <c r="A57" s="2" t="s">
        <v>63</v>
      </c>
      <c r="B57" s="805">
        <v>97</v>
      </c>
      <c r="C57" s="802">
        <v>0.46743807196617099</v>
      </c>
      <c r="D57" s="802">
        <v>0.197289168834686</v>
      </c>
      <c r="E57" s="802">
        <v>0.33527275919914201</v>
      </c>
    </row>
    <row r="58" spans="1:5" x14ac:dyDescent="0.2">
      <c r="A58" s="2" t="s">
        <v>64</v>
      </c>
      <c r="B58" s="805">
        <v>101</v>
      </c>
      <c r="C58" s="802">
        <v>0.50614154338836703</v>
      </c>
      <c r="D58" s="802">
        <v>0.11752335727214799</v>
      </c>
      <c r="E58" s="802">
        <v>0.37633508443832397</v>
      </c>
    </row>
    <row r="59" spans="1:5" x14ac:dyDescent="0.2">
      <c r="A59" s="2" t="s">
        <v>65</v>
      </c>
      <c r="B59" s="805">
        <v>90</v>
      </c>
      <c r="C59" s="802">
        <v>0.46492195129394498</v>
      </c>
      <c r="D59" s="802">
        <v>0.149165853857994</v>
      </c>
      <c r="E59" s="802">
        <v>0.38591220974922202</v>
      </c>
    </row>
    <row r="60" spans="1:5" x14ac:dyDescent="0.2">
      <c r="A60" s="2" t="s">
        <v>66</v>
      </c>
      <c r="B60" s="805">
        <v>91</v>
      </c>
      <c r="C60" s="802">
        <v>0.65248876810073897</v>
      </c>
      <c r="D60" s="802">
        <v>8.1017002463340801E-2</v>
      </c>
      <c r="E60" s="802">
        <v>0.26649424433708202</v>
      </c>
    </row>
    <row r="61" spans="1:5" x14ac:dyDescent="0.2">
      <c r="A61" s="2" t="s">
        <v>67</v>
      </c>
      <c r="B61" s="805">
        <v>88</v>
      </c>
      <c r="C61" s="802">
        <v>0.70147633552551303</v>
      </c>
      <c r="D61" s="802">
        <v>4.12929989397526E-2</v>
      </c>
      <c r="E61" s="802">
        <v>0.25723066926002502</v>
      </c>
    </row>
    <row r="62" spans="1:5" x14ac:dyDescent="0.2">
      <c r="A62" s="2" t="s">
        <v>68</v>
      </c>
      <c r="B62" s="805">
        <v>119</v>
      </c>
      <c r="C62" s="802">
        <v>0.51047122478485096</v>
      </c>
      <c r="D62" s="802">
        <v>0.15052072703838301</v>
      </c>
      <c r="E62" s="802">
        <v>0.33900806307792702</v>
      </c>
    </row>
    <row r="63" spans="1:5" x14ac:dyDescent="0.2">
      <c r="A63" s="2" t="s">
        <v>69</v>
      </c>
      <c r="B63" s="805">
        <v>92</v>
      </c>
      <c r="C63" s="802">
        <v>0.61446917057037398</v>
      </c>
      <c r="D63" s="802">
        <v>0.102201342582703</v>
      </c>
      <c r="E63" s="802">
        <v>0.283329457044601</v>
      </c>
    </row>
    <row r="64" spans="1:5" x14ac:dyDescent="0.2">
      <c r="A64" s="2" t="s">
        <v>70</v>
      </c>
      <c r="B64" s="805">
        <v>100</v>
      </c>
      <c r="C64" s="802">
        <v>0.751381576061249</v>
      </c>
      <c r="D64" s="802">
        <v>4.9064122140407597E-2</v>
      </c>
      <c r="E64" s="802">
        <v>0.19955430924892401</v>
      </c>
    </row>
    <row r="65" spans="1:5" x14ac:dyDescent="0.2">
      <c r="A65" s="2" t="s">
        <v>71</v>
      </c>
      <c r="B65" s="805">
        <v>84</v>
      </c>
      <c r="C65" s="802">
        <v>0.62600594758987405</v>
      </c>
      <c r="D65" s="802">
        <v>4.7705605626106297E-2</v>
      </c>
      <c r="E65" s="802">
        <v>0.326288461685181</v>
      </c>
    </row>
    <row r="66" spans="1:5" x14ac:dyDescent="0.2">
      <c r="A66" s="2" t="s">
        <v>72</v>
      </c>
      <c r="B66" s="805">
        <v>95</v>
      </c>
      <c r="C66" s="802">
        <v>0.63212895393371604</v>
      </c>
      <c r="D66" s="802">
        <v>0.106824353337288</v>
      </c>
      <c r="E66" s="802">
        <v>0.26104667782783503</v>
      </c>
    </row>
    <row r="67" spans="1:5" x14ac:dyDescent="0.2">
      <c r="A67" s="2" t="s">
        <v>73</v>
      </c>
      <c r="B67" s="805">
        <v>105</v>
      </c>
      <c r="C67" s="802">
        <v>0.58012306690216098</v>
      </c>
      <c r="D67" s="802">
        <v>8.8195070624351501E-2</v>
      </c>
      <c r="E67" s="802">
        <v>0.33168184757232699</v>
      </c>
    </row>
    <row r="68" spans="1:5" x14ac:dyDescent="0.2">
      <c r="A68" s="2" t="s">
        <v>74</v>
      </c>
      <c r="B68" s="805">
        <v>90</v>
      </c>
      <c r="C68" s="802">
        <v>0.58699208498001099</v>
      </c>
      <c r="D68" s="802">
        <v>0.134187862277031</v>
      </c>
      <c r="E68" s="802">
        <v>0.27882003784179699</v>
      </c>
    </row>
    <row r="69" spans="1:5" x14ac:dyDescent="0.2">
      <c r="A69" s="2" t="s">
        <v>75</v>
      </c>
      <c r="B69" s="805">
        <v>109</v>
      </c>
      <c r="C69" s="802">
        <v>0.43060702085495001</v>
      </c>
      <c r="D69" s="802">
        <v>0.16315576434135401</v>
      </c>
      <c r="E69" s="802">
        <v>0.40623721480369601</v>
      </c>
    </row>
    <row r="70" spans="1:5" x14ac:dyDescent="0.2">
      <c r="A70" s="2" t="s">
        <v>76</v>
      </c>
      <c r="B70" s="805">
        <v>101</v>
      </c>
      <c r="C70" s="802">
        <v>0.72851043939590499</v>
      </c>
      <c r="D70" s="802">
        <v>9.5000781118869795E-2</v>
      </c>
      <c r="E70" s="802">
        <v>0.176488786935806</v>
      </c>
    </row>
    <row r="71" spans="1:5" x14ac:dyDescent="0.2">
      <c r="A71" s="3" t="s">
        <v>77</v>
      </c>
      <c r="B71" s="806">
        <v>79</v>
      </c>
      <c r="C71" s="803">
        <v>0.64040166139602706</v>
      </c>
      <c r="D71" s="803">
        <v>0.116880685091019</v>
      </c>
      <c r="E71" s="803">
        <v>0.24271766841411599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457</v>
      </c>
    </row>
    <row r="4" spans="1:5" x14ac:dyDescent="0.2">
      <c r="A4" t="s">
        <v>3</v>
      </c>
    </row>
    <row r="5" spans="1:5" ht="51" x14ac:dyDescent="0.2">
      <c r="A5" s="4" t="s">
        <v>4</v>
      </c>
      <c r="B5" s="4" t="s">
        <v>5</v>
      </c>
      <c r="C5" s="4" t="s">
        <v>458</v>
      </c>
      <c r="D5" s="4" t="s">
        <v>459</v>
      </c>
      <c r="E5" s="4" t="s">
        <v>460</v>
      </c>
    </row>
    <row r="6" spans="1:5" x14ac:dyDescent="0.2">
      <c r="A6" s="5" t="s">
        <v>13</v>
      </c>
      <c r="B6" s="810" t="s">
        <v>1</v>
      </c>
      <c r="C6" s="807" t="s">
        <v>1</v>
      </c>
      <c r="D6" s="807" t="s">
        <v>1</v>
      </c>
      <c r="E6" s="807" t="s">
        <v>1</v>
      </c>
    </row>
    <row r="7" spans="1:5" x14ac:dyDescent="0.2">
      <c r="A7" s="2" t="s">
        <v>13</v>
      </c>
      <c r="B7" s="811">
        <v>9477</v>
      </c>
      <c r="C7" s="808">
        <v>0.71982771158218395</v>
      </c>
      <c r="D7" s="808">
        <v>0.103774294257164</v>
      </c>
      <c r="E7" s="808">
        <v>0.17639797925949099</v>
      </c>
    </row>
    <row r="8" spans="1:5" x14ac:dyDescent="0.2">
      <c r="A8" s="5" t="s">
        <v>14</v>
      </c>
      <c r="B8" s="810" t="s">
        <v>1</v>
      </c>
      <c r="C8" s="807" t="s">
        <v>1</v>
      </c>
      <c r="D8" s="807" t="s">
        <v>1</v>
      </c>
      <c r="E8" s="807" t="s">
        <v>1</v>
      </c>
    </row>
    <row r="9" spans="1:5" x14ac:dyDescent="0.2">
      <c r="A9" s="2" t="s">
        <v>15</v>
      </c>
      <c r="B9" s="811">
        <v>105</v>
      </c>
      <c r="C9" s="808">
        <v>0.68316549062728904</v>
      </c>
      <c r="D9" s="808">
        <v>0.18768413364887199</v>
      </c>
      <c r="E9" s="808">
        <v>0.129150390625</v>
      </c>
    </row>
    <row r="10" spans="1:5" x14ac:dyDescent="0.2">
      <c r="A10" s="2" t="s">
        <v>16</v>
      </c>
      <c r="B10" s="811">
        <v>102</v>
      </c>
      <c r="C10" s="808">
        <v>0.68456447124481201</v>
      </c>
      <c r="D10" s="808">
        <v>0.191069766879082</v>
      </c>
      <c r="E10" s="808">
        <v>0.124365784227848</v>
      </c>
    </row>
    <row r="11" spans="1:5" x14ac:dyDescent="0.2">
      <c r="A11" s="2" t="s">
        <v>17</v>
      </c>
      <c r="B11" s="811">
        <v>125</v>
      </c>
      <c r="C11" s="808">
        <v>0.59636569023132302</v>
      </c>
      <c r="D11" s="808">
        <v>0.180334597826004</v>
      </c>
      <c r="E11" s="808">
        <v>0.22329969704151201</v>
      </c>
    </row>
    <row r="12" spans="1:5" x14ac:dyDescent="0.2">
      <c r="A12" s="2" t="s">
        <v>18</v>
      </c>
      <c r="B12" s="811">
        <v>111</v>
      </c>
      <c r="C12" s="808">
        <v>0.77886646986007702</v>
      </c>
      <c r="D12" s="808">
        <v>0.154226809740067</v>
      </c>
      <c r="E12" s="808">
        <v>6.6906720399856595E-2</v>
      </c>
    </row>
    <row r="13" spans="1:5" x14ac:dyDescent="0.2">
      <c r="A13" s="2" t="s">
        <v>19</v>
      </c>
      <c r="B13" s="811">
        <v>109</v>
      </c>
      <c r="C13" s="808">
        <v>0.71143102645874001</v>
      </c>
      <c r="D13" s="808">
        <v>0.20034898817539201</v>
      </c>
      <c r="E13" s="808">
        <v>8.8219992816448198E-2</v>
      </c>
    </row>
    <row r="14" spans="1:5" x14ac:dyDescent="0.2">
      <c r="A14" s="2" t="s">
        <v>20</v>
      </c>
      <c r="B14" s="811">
        <v>97</v>
      </c>
      <c r="C14" s="808">
        <v>0.72528260946273804</v>
      </c>
      <c r="D14" s="808">
        <v>0.19616092741489399</v>
      </c>
      <c r="E14" s="808">
        <v>7.8556448221206707E-2</v>
      </c>
    </row>
    <row r="15" spans="1:5" x14ac:dyDescent="0.2">
      <c r="A15" s="2" t="s">
        <v>21</v>
      </c>
      <c r="B15" s="811">
        <v>94</v>
      </c>
      <c r="C15" s="808">
        <v>0.76437324285507202</v>
      </c>
      <c r="D15" s="808">
        <v>0.127108454704285</v>
      </c>
      <c r="E15" s="808">
        <v>0.10851829499006301</v>
      </c>
    </row>
    <row r="16" spans="1:5" x14ac:dyDescent="0.2">
      <c r="A16" s="2" t="s">
        <v>22</v>
      </c>
      <c r="B16" s="811">
        <v>105</v>
      </c>
      <c r="C16" s="808">
        <v>0.69676029682159402</v>
      </c>
      <c r="D16" s="808">
        <v>0.15261332690715801</v>
      </c>
      <c r="E16" s="808">
        <v>0.15062640607357</v>
      </c>
    </row>
    <row r="17" spans="1:5" x14ac:dyDescent="0.2">
      <c r="A17" s="2" t="s">
        <v>23</v>
      </c>
      <c r="B17" s="811">
        <v>79</v>
      </c>
      <c r="C17" s="808">
        <v>0.80195581912994396</v>
      </c>
      <c r="D17" s="808">
        <v>9.4095475971698803E-2</v>
      </c>
      <c r="E17" s="808">
        <v>0.103948682546616</v>
      </c>
    </row>
    <row r="18" spans="1:5" x14ac:dyDescent="0.2">
      <c r="A18" s="2" t="s">
        <v>24</v>
      </c>
      <c r="B18" s="811">
        <v>75</v>
      </c>
      <c r="C18" s="808">
        <v>0.85496044158935502</v>
      </c>
      <c r="D18" s="808">
        <v>3.5418890416622197E-2</v>
      </c>
      <c r="E18" s="808">
        <v>0.10962069779634501</v>
      </c>
    </row>
    <row r="19" spans="1:5" x14ac:dyDescent="0.2">
      <c r="A19" s="2" t="s">
        <v>25</v>
      </c>
      <c r="B19" s="811">
        <v>98</v>
      </c>
      <c r="C19" s="808">
        <v>0.843908250331879</v>
      </c>
      <c r="D19" s="808">
        <v>7.4976891279220595E-2</v>
      </c>
      <c r="E19" s="808">
        <v>8.1114873290062006E-2</v>
      </c>
    </row>
    <row r="20" spans="1:5" x14ac:dyDescent="0.2">
      <c r="A20" s="2" t="s">
        <v>26</v>
      </c>
      <c r="B20" s="811">
        <v>100</v>
      </c>
      <c r="C20" s="808">
        <v>0.92653924226760898</v>
      </c>
      <c r="D20" s="808">
        <v>2.8049051761627201E-2</v>
      </c>
      <c r="E20" s="808">
        <v>4.5411705970764202E-2</v>
      </c>
    </row>
    <row r="21" spans="1:5" x14ac:dyDescent="0.2">
      <c r="A21" s="2" t="s">
        <v>27</v>
      </c>
      <c r="B21" s="811">
        <v>84</v>
      </c>
      <c r="C21" s="808">
        <v>0.87929517030715898</v>
      </c>
      <c r="D21" s="808">
        <v>4.7753058373928098E-2</v>
      </c>
      <c r="E21" s="808">
        <v>7.2951778769493103E-2</v>
      </c>
    </row>
    <row r="22" spans="1:5" x14ac:dyDescent="0.2">
      <c r="A22" s="2" t="s">
        <v>28</v>
      </c>
      <c r="B22" s="811">
        <v>106</v>
      </c>
      <c r="C22" s="808">
        <v>0.55394250154495195</v>
      </c>
      <c r="D22" s="808">
        <v>0.327084720134735</v>
      </c>
      <c r="E22" s="808">
        <v>0.118972800672054</v>
      </c>
    </row>
    <row r="23" spans="1:5" x14ac:dyDescent="0.2">
      <c r="A23" s="2" t="s">
        <v>29</v>
      </c>
      <c r="B23" s="811">
        <v>103</v>
      </c>
      <c r="C23" s="808">
        <v>0.55103904008865401</v>
      </c>
      <c r="D23" s="808">
        <v>0.29904830455780002</v>
      </c>
      <c r="E23" s="808">
        <v>0.149912625551224</v>
      </c>
    </row>
    <row r="24" spans="1:5" x14ac:dyDescent="0.2">
      <c r="A24" s="2" t="s">
        <v>30</v>
      </c>
      <c r="B24" s="811">
        <v>101</v>
      </c>
      <c r="C24" s="808">
        <v>0.63235104084014904</v>
      </c>
      <c r="D24" s="808">
        <v>0.241289243102074</v>
      </c>
      <c r="E24" s="808">
        <v>0.12635973095893899</v>
      </c>
    </row>
    <row r="25" spans="1:5" x14ac:dyDescent="0.2">
      <c r="A25" s="2" t="s">
        <v>31</v>
      </c>
      <c r="B25" s="811">
        <v>100</v>
      </c>
      <c r="C25" s="808">
        <v>0.847154140472412</v>
      </c>
      <c r="D25" s="808">
        <v>6.5307542681694003E-2</v>
      </c>
      <c r="E25" s="808">
        <v>8.7538309395313305E-2</v>
      </c>
    </row>
    <row r="26" spans="1:5" x14ac:dyDescent="0.2">
      <c r="A26" s="2" t="s">
        <v>32</v>
      </c>
      <c r="B26" s="811">
        <v>93</v>
      </c>
      <c r="C26" s="808">
        <v>0.70659333467483498</v>
      </c>
      <c r="D26" s="808">
        <v>5.9799138456583002E-2</v>
      </c>
      <c r="E26" s="808">
        <v>0.23360751569271099</v>
      </c>
    </row>
    <row r="27" spans="1:5" x14ac:dyDescent="0.2">
      <c r="A27" s="2" t="s">
        <v>33</v>
      </c>
      <c r="B27" s="811">
        <v>94</v>
      </c>
      <c r="C27" s="808">
        <v>0.90252751111984297</v>
      </c>
      <c r="D27" s="808">
        <v>7.4687547981739003E-2</v>
      </c>
      <c r="E27" s="808">
        <v>2.2784944623708701E-2</v>
      </c>
    </row>
    <row r="28" spans="1:5" x14ac:dyDescent="0.2">
      <c r="A28" s="2" t="s">
        <v>34</v>
      </c>
      <c r="B28" s="811">
        <v>102</v>
      </c>
      <c r="C28" s="808">
        <v>0.88614922761917103</v>
      </c>
      <c r="D28" s="808">
        <v>6.17475099861622E-2</v>
      </c>
      <c r="E28" s="808">
        <v>5.2103254944086103E-2</v>
      </c>
    </row>
    <row r="29" spans="1:5" x14ac:dyDescent="0.2">
      <c r="A29" s="2" t="s">
        <v>35</v>
      </c>
      <c r="B29" s="811">
        <v>94</v>
      </c>
      <c r="C29" s="808">
        <v>0.87250649929046598</v>
      </c>
      <c r="D29" s="808">
        <v>6.5819539129733998E-2</v>
      </c>
      <c r="E29" s="808">
        <v>6.16739690303802E-2</v>
      </c>
    </row>
    <row r="30" spans="1:5" x14ac:dyDescent="0.2">
      <c r="A30" s="2" t="s">
        <v>36</v>
      </c>
      <c r="B30" s="811">
        <v>90</v>
      </c>
      <c r="C30" s="808">
        <v>0.92904627323150601</v>
      </c>
      <c r="D30" s="808">
        <v>4.1937652975320802E-2</v>
      </c>
      <c r="E30" s="808">
        <v>2.9016098007559801E-2</v>
      </c>
    </row>
    <row r="31" spans="1:5" x14ac:dyDescent="0.2">
      <c r="A31" s="2" t="s">
        <v>37</v>
      </c>
      <c r="B31" s="811">
        <v>83</v>
      </c>
      <c r="C31" s="808">
        <v>0.93156814575195301</v>
      </c>
      <c r="D31" s="808">
        <v>2.2649668157100698E-2</v>
      </c>
      <c r="E31" s="808">
        <v>4.5782208442688002E-2</v>
      </c>
    </row>
    <row r="32" spans="1:5" x14ac:dyDescent="0.2">
      <c r="A32" s="2" t="s">
        <v>38</v>
      </c>
      <c r="B32" s="811">
        <v>105</v>
      </c>
      <c r="C32" s="808">
        <v>0.632229804992676</v>
      </c>
      <c r="D32" s="808">
        <v>0.26353272795677202</v>
      </c>
      <c r="E32" s="808">
        <v>0.10423744469881099</v>
      </c>
    </row>
    <row r="33" spans="1:5" x14ac:dyDescent="0.2">
      <c r="A33" s="2" t="s">
        <v>39</v>
      </c>
      <c r="B33" s="811">
        <v>94</v>
      </c>
      <c r="C33" s="808">
        <v>0.89287132024765004</v>
      </c>
      <c r="D33" s="808">
        <v>5.8187983930110897E-2</v>
      </c>
      <c r="E33" s="808">
        <v>4.8940718173980699E-2</v>
      </c>
    </row>
    <row r="34" spans="1:5" x14ac:dyDescent="0.2">
      <c r="A34" s="2" t="s">
        <v>40</v>
      </c>
      <c r="B34" s="811">
        <v>99</v>
      </c>
      <c r="C34" s="808">
        <v>0.93339425325393699</v>
      </c>
      <c r="D34" s="808">
        <v>5.6409455835819203E-2</v>
      </c>
      <c r="E34" s="808">
        <v>1.01962704211473E-2</v>
      </c>
    </row>
    <row r="35" spans="1:5" x14ac:dyDescent="0.2">
      <c r="A35" s="2" t="s">
        <v>41</v>
      </c>
      <c r="B35" s="811">
        <v>108</v>
      </c>
      <c r="C35" s="808">
        <v>0.87966197729110696</v>
      </c>
      <c r="D35" s="808">
        <v>4.8462212085723898E-2</v>
      </c>
      <c r="E35" s="808">
        <v>7.1875825524330098E-2</v>
      </c>
    </row>
    <row r="36" spans="1:5" x14ac:dyDescent="0.2">
      <c r="A36" s="2" t="s">
        <v>42</v>
      </c>
      <c r="B36" s="811">
        <v>85</v>
      </c>
      <c r="C36" s="808">
        <v>0.903897345066071</v>
      </c>
      <c r="D36" s="808">
        <v>4.1718099266290699E-2</v>
      </c>
      <c r="E36" s="808">
        <v>5.4384533315897002E-2</v>
      </c>
    </row>
    <row r="37" spans="1:5" x14ac:dyDescent="0.2">
      <c r="A37" s="2" t="s">
        <v>43</v>
      </c>
      <c r="B37" s="811">
        <v>90</v>
      </c>
      <c r="C37" s="808">
        <v>0.91644865274429299</v>
      </c>
      <c r="D37" s="808">
        <v>1.00921038538218E-2</v>
      </c>
      <c r="E37" s="808">
        <v>7.3459267616272E-2</v>
      </c>
    </row>
    <row r="38" spans="1:5" x14ac:dyDescent="0.2">
      <c r="A38" s="2" t="s">
        <v>44</v>
      </c>
      <c r="B38" s="811">
        <v>103</v>
      </c>
      <c r="C38" s="808">
        <v>0.74119746685028098</v>
      </c>
      <c r="D38" s="808">
        <v>0.16294392943382299</v>
      </c>
      <c r="E38" s="808">
        <v>9.5858596265315996E-2</v>
      </c>
    </row>
    <row r="39" spans="1:5" x14ac:dyDescent="0.2">
      <c r="A39" s="2" t="s">
        <v>45</v>
      </c>
      <c r="B39" s="811">
        <v>105</v>
      </c>
      <c r="C39" s="808">
        <v>0.74830287694930997</v>
      </c>
      <c r="D39" s="808">
        <v>0.14416390657424899</v>
      </c>
      <c r="E39" s="808">
        <v>0.107533194124699</v>
      </c>
    </row>
    <row r="40" spans="1:5" x14ac:dyDescent="0.2">
      <c r="A40" s="2" t="s">
        <v>46</v>
      </c>
      <c r="B40" s="811">
        <v>102</v>
      </c>
      <c r="C40" s="808">
        <v>0.88443702459335305</v>
      </c>
      <c r="D40" s="808">
        <v>4.3637081980705303E-2</v>
      </c>
      <c r="E40" s="808">
        <v>7.1925878524780301E-2</v>
      </c>
    </row>
    <row r="41" spans="1:5" x14ac:dyDescent="0.2">
      <c r="A41" s="2" t="s">
        <v>47</v>
      </c>
      <c r="B41" s="811">
        <v>99</v>
      </c>
      <c r="C41" s="808">
        <v>0.83359175920486495</v>
      </c>
      <c r="D41" s="808">
        <v>7.4660181999206501E-2</v>
      </c>
      <c r="E41" s="808">
        <v>9.1748081147670704E-2</v>
      </c>
    </row>
    <row r="42" spans="1:5" x14ac:dyDescent="0.2">
      <c r="A42" s="2" t="s">
        <v>48</v>
      </c>
      <c r="B42" s="811">
        <v>102</v>
      </c>
      <c r="C42" s="808">
        <v>0.89233821630477905</v>
      </c>
      <c r="D42" s="808">
        <v>5.7374030351638801E-2</v>
      </c>
      <c r="E42" s="808">
        <v>5.0287771970033597E-2</v>
      </c>
    </row>
    <row r="43" spans="1:5" x14ac:dyDescent="0.2">
      <c r="A43" s="2" t="s">
        <v>49</v>
      </c>
      <c r="B43" s="811">
        <v>92</v>
      </c>
      <c r="C43" s="808">
        <v>0.69267648458480802</v>
      </c>
      <c r="D43" s="808">
        <v>0.201068609952927</v>
      </c>
      <c r="E43" s="808">
        <v>0.106254920363426</v>
      </c>
    </row>
    <row r="44" spans="1:5" x14ac:dyDescent="0.2">
      <c r="A44" s="2" t="s">
        <v>50</v>
      </c>
      <c r="B44" s="811">
        <v>96</v>
      </c>
      <c r="C44" s="808">
        <v>0.70779496431350697</v>
      </c>
      <c r="D44" s="808">
        <v>0.225133821368217</v>
      </c>
      <c r="E44" s="808">
        <v>6.7071184515953106E-2</v>
      </c>
    </row>
    <row r="45" spans="1:5" x14ac:dyDescent="0.2">
      <c r="A45" s="2" t="s">
        <v>51</v>
      </c>
      <c r="B45" s="811">
        <v>99</v>
      </c>
      <c r="C45" s="808">
        <v>0.861433506011963</v>
      </c>
      <c r="D45" s="808">
        <v>6.7042268812656403E-2</v>
      </c>
      <c r="E45" s="808">
        <v>7.1524202823638902E-2</v>
      </c>
    </row>
    <row r="46" spans="1:5" x14ac:dyDescent="0.2">
      <c r="A46" s="2" t="s">
        <v>52</v>
      </c>
      <c r="B46" s="811">
        <v>103</v>
      </c>
      <c r="C46" s="808">
        <v>0.84814828634262096</v>
      </c>
      <c r="D46" s="808">
        <v>9.5105521380901295E-2</v>
      </c>
      <c r="E46" s="808">
        <v>5.6746203452348702E-2</v>
      </c>
    </row>
    <row r="47" spans="1:5" x14ac:dyDescent="0.2">
      <c r="A47" s="2" t="s">
        <v>53</v>
      </c>
      <c r="B47" s="811">
        <v>105</v>
      </c>
      <c r="C47" s="808">
        <v>0.87202674150466897</v>
      </c>
      <c r="D47" s="808">
        <v>0.111940607428551</v>
      </c>
      <c r="E47" s="808">
        <v>1.6032647341489799E-2</v>
      </c>
    </row>
    <row r="48" spans="1:5" x14ac:dyDescent="0.2">
      <c r="A48" s="2" t="s">
        <v>54</v>
      </c>
      <c r="B48" s="811">
        <v>91</v>
      </c>
      <c r="C48" s="808">
        <v>0.92525041103363004</v>
      </c>
      <c r="D48" s="808">
        <v>6.5242975950241103E-2</v>
      </c>
      <c r="E48" s="808">
        <v>9.5065962523222004E-3</v>
      </c>
    </row>
    <row r="49" spans="1:5" x14ac:dyDescent="0.2">
      <c r="A49" s="2" t="s">
        <v>55</v>
      </c>
      <c r="B49" s="811">
        <v>92</v>
      </c>
      <c r="C49" s="808">
        <v>0.91701406240463301</v>
      </c>
      <c r="D49" s="808">
        <v>3.98061126470566E-2</v>
      </c>
      <c r="E49" s="808">
        <v>4.3179798871278798E-2</v>
      </c>
    </row>
    <row r="50" spans="1:5" x14ac:dyDescent="0.2">
      <c r="A50" s="2" t="s">
        <v>56</v>
      </c>
      <c r="B50" s="811">
        <v>66</v>
      </c>
      <c r="C50" s="808">
        <v>0.908408463001251</v>
      </c>
      <c r="D50" s="808">
        <v>3.8219045847654301E-2</v>
      </c>
      <c r="E50" s="808">
        <v>5.3372483700513798E-2</v>
      </c>
    </row>
    <row r="51" spans="1:5" x14ac:dyDescent="0.2">
      <c r="A51" s="2" t="s">
        <v>57</v>
      </c>
      <c r="B51" s="811">
        <v>105</v>
      </c>
      <c r="C51" s="808">
        <v>0.69970214366912797</v>
      </c>
      <c r="D51" s="808">
        <v>6.9043718278408106E-2</v>
      </c>
      <c r="E51" s="808">
        <v>0.23125413060188299</v>
      </c>
    </row>
    <row r="52" spans="1:5" x14ac:dyDescent="0.2">
      <c r="A52" s="2" t="s">
        <v>58</v>
      </c>
      <c r="B52" s="811">
        <v>81</v>
      </c>
      <c r="C52" s="808">
        <v>0.88479721546173096</v>
      </c>
      <c r="D52" s="808">
        <v>5.3551744669675799E-2</v>
      </c>
      <c r="E52" s="808">
        <v>6.1651032418012598E-2</v>
      </c>
    </row>
    <row r="53" spans="1:5" x14ac:dyDescent="0.2">
      <c r="A53" s="2" t="s">
        <v>59</v>
      </c>
      <c r="B53" s="811">
        <v>102</v>
      </c>
      <c r="C53" s="808">
        <v>0.80039685964584395</v>
      </c>
      <c r="D53" s="808">
        <v>1.20000932365656E-2</v>
      </c>
      <c r="E53" s="808">
        <v>0.18760307133197801</v>
      </c>
    </row>
    <row r="54" spans="1:5" x14ac:dyDescent="0.2">
      <c r="A54" s="2" t="s">
        <v>60</v>
      </c>
      <c r="B54" s="811">
        <v>96</v>
      </c>
      <c r="C54" s="808">
        <v>0.845955610275269</v>
      </c>
      <c r="D54" s="808">
        <v>1.8392924219369899E-2</v>
      </c>
      <c r="E54" s="808">
        <v>0.13565146923065199</v>
      </c>
    </row>
    <row r="55" spans="1:5" x14ac:dyDescent="0.2">
      <c r="A55" s="2" t="s">
        <v>61</v>
      </c>
      <c r="B55" s="811">
        <v>96</v>
      </c>
      <c r="C55" s="808">
        <v>0.86504459381103505</v>
      </c>
      <c r="D55" s="808">
        <v>6.4987428486347198E-2</v>
      </c>
      <c r="E55" s="808">
        <v>6.9967985153198201E-2</v>
      </c>
    </row>
    <row r="56" spans="1:5" x14ac:dyDescent="0.2">
      <c r="A56" s="2" t="s">
        <v>62</v>
      </c>
      <c r="B56" s="811">
        <v>106</v>
      </c>
      <c r="C56" s="808">
        <v>0.64687937498092696</v>
      </c>
      <c r="D56" s="808">
        <v>0.29676088690757801</v>
      </c>
      <c r="E56" s="808">
        <v>5.6359712034463903E-2</v>
      </c>
    </row>
    <row r="57" spans="1:5" x14ac:dyDescent="0.2">
      <c r="A57" s="2" t="s">
        <v>63</v>
      </c>
      <c r="B57" s="811">
        <v>95</v>
      </c>
      <c r="C57" s="808">
        <v>0.681496441364288</v>
      </c>
      <c r="D57" s="808">
        <v>0.22085115313529999</v>
      </c>
      <c r="E57" s="808">
        <v>9.7652435302734403E-2</v>
      </c>
    </row>
    <row r="58" spans="1:5" x14ac:dyDescent="0.2">
      <c r="A58" s="2" t="s">
        <v>64</v>
      </c>
      <c r="B58" s="811">
        <v>101</v>
      </c>
      <c r="C58" s="808">
        <v>0.798356413841248</v>
      </c>
      <c r="D58" s="808">
        <v>0.110228478908539</v>
      </c>
      <c r="E58" s="808">
        <v>9.1415099799632998E-2</v>
      </c>
    </row>
    <row r="59" spans="1:5" x14ac:dyDescent="0.2">
      <c r="A59" s="2" t="s">
        <v>65</v>
      </c>
      <c r="B59" s="811">
        <v>89</v>
      </c>
      <c r="C59" s="808">
        <v>0.80054163932800304</v>
      </c>
      <c r="D59" s="808">
        <v>0.15726907551288599</v>
      </c>
      <c r="E59" s="808">
        <v>4.2189296334981898E-2</v>
      </c>
    </row>
    <row r="60" spans="1:5" x14ac:dyDescent="0.2">
      <c r="A60" s="2" t="s">
        <v>66</v>
      </c>
      <c r="B60" s="811">
        <v>92</v>
      </c>
      <c r="C60" s="808">
        <v>0.94929754734039296</v>
      </c>
      <c r="D60" s="808">
        <v>2.0060904324054701E-2</v>
      </c>
      <c r="E60" s="808">
        <v>3.06415241211653E-2</v>
      </c>
    </row>
    <row r="61" spans="1:5" x14ac:dyDescent="0.2">
      <c r="A61" s="2" t="s">
        <v>67</v>
      </c>
      <c r="B61" s="811">
        <v>88</v>
      </c>
      <c r="C61" s="808">
        <v>0.96801960468292203</v>
      </c>
      <c r="D61" s="808">
        <v>2.1015699952840802E-2</v>
      </c>
      <c r="E61" s="808">
        <v>1.09646776691079E-2</v>
      </c>
    </row>
    <row r="62" spans="1:5" x14ac:dyDescent="0.2">
      <c r="A62" s="2" t="s">
        <v>68</v>
      </c>
      <c r="B62" s="811">
        <v>118</v>
      </c>
      <c r="C62" s="808">
        <v>0.78332322835922197</v>
      </c>
      <c r="D62" s="808">
        <v>7.2894722223281902E-2</v>
      </c>
      <c r="E62" s="808">
        <v>0.14378201961517301</v>
      </c>
    </row>
    <row r="63" spans="1:5" x14ac:dyDescent="0.2">
      <c r="A63" s="2" t="s">
        <v>69</v>
      </c>
      <c r="B63" s="811">
        <v>89</v>
      </c>
      <c r="C63" s="808">
        <v>0.80487215518951405</v>
      </c>
      <c r="D63" s="808">
        <v>0.12766143679618799</v>
      </c>
      <c r="E63" s="808">
        <v>6.7466400563716902E-2</v>
      </c>
    </row>
    <row r="64" spans="1:5" x14ac:dyDescent="0.2">
      <c r="A64" s="2" t="s">
        <v>70</v>
      </c>
      <c r="B64" s="811">
        <v>99</v>
      </c>
      <c r="C64" s="808">
        <v>0.88114452362060502</v>
      </c>
      <c r="D64" s="808">
        <v>8.4697358310222598E-2</v>
      </c>
      <c r="E64" s="808">
        <v>3.4158106893301003E-2</v>
      </c>
    </row>
    <row r="65" spans="1:5" x14ac:dyDescent="0.2">
      <c r="A65" s="2" t="s">
        <v>71</v>
      </c>
      <c r="B65" s="811">
        <v>80</v>
      </c>
      <c r="C65" s="808">
        <v>0.87749940156936601</v>
      </c>
      <c r="D65" s="808">
        <v>6.5669223666191101E-2</v>
      </c>
      <c r="E65" s="808">
        <v>5.6831374764442402E-2</v>
      </c>
    </row>
    <row r="66" spans="1:5" x14ac:dyDescent="0.2">
      <c r="A66" s="2" t="s">
        <v>72</v>
      </c>
      <c r="B66" s="811">
        <v>94</v>
      </c>
      <c r="C66" s="808">
        <v>0.73251557350158703</v>
      </c>
      <c r="D66" s="808">
        <v>0.12741552293300601</v>
      </c>
      <c r="E66" s="808">
        <v>0.14006891846656799</v>
      </c>
    </row>
    <row r="67" spans="1:5" x14ac:dyDescent="0.2">
      <c r="A67" s="2" t="s">
        <v>73</v>
      </c>
      <c r="B67" s="811">
        <v>104</v>
      </c>
      <c r="C67" s="808">
        <v>0.73752987384796098</v>
      </c>
      <c r="D67" s="808">
        <v>0.17154367268085499</v>
      </c>
      <c r="E67" s="808">
        <v>9.0926460921764402E-2</v>
      </c>
    </row>
    <row r="68" spans="1:5" x14ac:dyDescent="0.2">
      <c r="A68" s="2" t="s">
        <v>74</v>
      </c>
      <c r="B68" s="811">
        <v>91</v>
      </c>
      <c r="C68" s="808">
        <v>0.80129635334014904</v>
      </c>
      <c r="D68" s="808">
        <v>1.6430389136076001E-2</v>
      </c>
      <c r="E68" s="808">
        <v>0.182273253798485</v>
      </c>
    </row>
    <row r="69" spans="1:5" x14ac:dyDescent="0.2">
      <c r="A69" s="2" t="s">
        <v>75</v>
      </c>
      <c r="B69" s="811">
        <v>109</v>
      </c>
      <c r="C69" s="808">
        <v>0.84529167413711503</v>
      </c>
      <c r="D69" s="808">
        <v>6.26724138855934E-2</v>
      </c>
      <c r="E69" s="808">
        <v>9.2035904526710496E-2</v>
      </c>
    </row>
    <row r="70" spans="1:5" x14ac:dyDescent="0.2">
      <c r="A70" s="2" t="s">
        <v>76</v>
      </c>
      <c r="B70" s="811">
        <v>101</v>
      </c>
      <c r="C70" s="808">
        <v>0.89696073532104503</v>
      </c>
      <c r="D70" s="808">
        <v>8.4570907056331607E-2</v>
      </c>
      <c r="E70" s="808">
        <v>1.8468348309397701E-2</v>
      </c>
    </row>
    <row r="71" spans="1:5" x14ac:dyDescent="0.2">
      <c r="A71" s="3" t="s">
        <v>77</v>
      </c>
      <c r="B71" s="812">
        <v>79</v>
      </c>
      <c r="C71" s="809">
        <v>0.94093161821365401</v>
      </c>
      <c r="D71" s="809">
        <v>5.9068359434604603E-2</v>
      </c>
      <c r="E71" s="809">
        <v>0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461</v>
      </c>
    </row>
    <row r="4" spans="1:5" x14ac:dyDescent="0.2">
      <c r="A4" t="s">
        <v>3</v>
      </c>
    </row>
    <row r="5" spans="1:5" ht="51" x14ac:dyDescent="0.2">
      <c r="A5" s="4" t="s">
        <v>4</v>
      </c>
      <c r="B5" s="4" t="s">
        <v>5</v>
      </c>
      <c r="C5" s="4" t="s">
        <v>458</v>
      </c>
      <c r="D5" s="4" t="s">
        <v>459</v>
      </c>
      <c r="E5" s="4" t="s">
        <v>460</v>
      </c>
    </row>
    <row r="6" spans="1:5" x14ac:dyDescent="0.2">
      <c r="A6" s="5" t="s">
        <v>13</v>
      </c>
      <c r="B6" s="816" t="s">
        <v>1</v>
      </c>
      <c r="C6" s="813" t="s">
        <v>1</v>
      </c>
      <c r="D6" s="813" t="s">
        <v>1</v>
      </c>
      <c r="E6" s="813" t="s">
        <v>1</v>
      </c>
    </row>
    <row r="7" spans="1:5" x14ac:dyDescent="0.2">
      <c r="A7" s="2" t="s">
        <v>13</v>
      </c>
      <c r="B7" s="817">
        <v>9388</v>
      </c>
      <c r="C7" s="814">
        <v>0.69142031669616699</v>
      </c>
      <c r="D7" s="814">
        <v>9.8747953772544902E-2</v>
      </c>
      <c r="E7" s="814">
        <v>0.20983174443244901</v>
      </c>
    </row>
    <row r="8" spans="1:5" x14ac:dyDescent="0.2">
      <c r="A8" s="5" t="s">
        <v>14</v>
      </c>
      <c r="B8" s="816" t="s">
        <v>1</v>
      </c>
      <c r="C8" s="813" t="s">
        <v>1</v>
      </c>
      <c r="D8" s="813" t="s">
        <v>1</v>
      </c>
      <c r="E8" s="813" t="s">
        <v>1</v>
      </c>
    </row>
    <row r="9" spans="1:5" x14ac:dyDescent="0.2">
      <c r="A9" s="2" t="s">
        <v>15</v>
      </c>
      <c r="B9" s="817">
        <v>105</v>
      </c>
      <c r="C9" s="814">
        <v>0.63391786813735995</v>
      </c>
      <c r="D9" s="814">
        <v>0.189114019274712</v>
      </c>
      <c r="E9" s="814">
        <v>0.17696812748908999</v>
      </c>
    </row>
    <row r="10" spans="1:5" x14ac:dyDescent="0.2">
      <c r="A10" s="2" t="s">
        <v>16</v>
      </c>
      <c r="B10" s="817">
        <v>102</v>
      </c>
      <c r="C10" s="814">
        <v>0.68963652849197399</v>
      </c>
      <c r="D10" s="814">
        <v>0.16664208471775099</v>
      </c>
      <c r="E10" s="814">
        <v>0.14372137188911399</v>
      </c>
    </row>
    <row r="11" spans="1:5" x14ac:dyDescent="0.2">
      <c r="A11" s="2" t="s">
        <v>17</v>
      </c>
      <c r="B11" s="817">
        <v>124</v>
      </c>
      <c r="C11" s="814">
        <v>0.56060844659805298</v>
      </c>
      <c r="D11" s="814">
        <v>0.165426030755043</v>
      </c>
      <c r="E11" s="814">
        <v>0.27396550774574302</v>
      </c>
    </row>
    <row r="12" spans="1:5" x14ac:dyDescent="0.2">
      <c r="A12" s="2" t="s">
        <v>18</v>
      </c>
      <c r="B12" s="817">
        <v>109</v>
      </c>
      <c r="C12" s="814">
        <v>0.78632193803787198</v>
      </c>
      <c r="D12" s="814">
        <v>0.139437556266785</v>
      </c>
      <c r="E12" s="814">
        <v>7.4240483343601199E-2</v>
      </c>
    </row>
    <row r="13" spans="1:5" x14ac:dyDescent="0.2">
      <c r="A13" s="2" t="s">
        <v>19</v>
      </c>
      <c r="B13" s="817">
        <v>109</v>
      </c>
      <c r="C13" s="814">
        <v>0.67233163118362405</v>
      </c>
      <c r="D13" s="814">
        <v>0.16682483255863201</v>
      </c>
      <c r="E13" s="814">
        <v>0.160843536257744</v>
      </c>
    </row>
    <row r="14" spans="1:5" x14ac:dyDescent="0.2">
      <c r="A14" s="2" t="s">
        <v>20</v>
      </c>
      <c r="B14" s="817">
        <v>97</v>
      </c>
      <c r="C14" s="814">
        <v>0.70407253503799405</v>
      </c>
      <c r="D14" s="814">
        <v>0.19016799330711401</v>
      </c>
      <c r="E14" s="814">
        <v>0.105759486556053</v>
      </c>
    </row>
    <row r="15" spans="1:5" x14ac:dyDescent="0.2">
      <c r="A15" s="2" t="s">
        <v>21</v>
      </c>
      <c r="B15" s="817">
        <v>92</v>
      </c>
      <c r="C15" s="814">
        <v>0.75592631101608299</v>
      </c>
      <c r="D15" s="814">
        <v>0.124251864850521</v>
      </c>
      <c r="E15" s="814">
        <v>0.119821831583977</v>
      </c>
    </row>
    <row r="16" spans="1:5" x14ac:dyDescent="0.2">
      <c r="A16" s="2" t="s">
        <v>22</v>
      </c>
      <c r="B16" s="817">
        <v>106</v>
      </c>
      <c r="C16" s="814">
        <v>0.70085942745208696</v>
      </c>
      <c r="D16" s="814">
        <v>7.8155770897865295E-2</v>
      </c>
      <c r="E16" s="814">
        <v>0.220984816551208</v>
      </c>
    </row>
    <row r="17" spans="1:5" x14ac:dyDescent="0.2">
      <c r="A17" s="2" t="s">
        <v>23</v>
      </c>
      <c r="B17" s="817">
        <v>78</v>
      </c>
      <c r="C17" s="814">
        <v>0.75356793403625499</v>
      </c>
      <c r="D17" s="814">
        <v>7.3981657624244704E-2</v>
      </c>
      <c r="E17" s="814">
        <v>0.17245042324066201</v>
      </c>
    </row>
    <row r="18" spans="1:5" x14ac:dyDescent="0.2">
      <c r="A18" s="2" t="s">
        <v>24</v>
      </c>
      <c r="B18" s="817">
        <v>77</v>
      </c>
      <c r="C18" s="814">
        <v>0.79719907045364402</v>
      </c>
      <c r="D18" s="814">
        <v>4.2858865112066297E-2</v>
      </c>
      <c r="E18" s="814">
        <v>0.15994209051132199</v>
      </c>
    </row>
    <row r="19" spans="1:5" x14ac:dyDescent="0.2">
      <c r="A19" s="2" t="s">
        <v>25</v>
      </c>
      <c r="B19" s="817">
        <v>100</v>
      </c>
      <c r="C19" s="814">
        <v>0.81750363111496005</v>
      </c>
      <c r="D19" s="814">
        <v>8.2465015351772294E-2</v>
      </c>
      <c r="E19" s="814">
        <v>0.100031353533268</v>
      </c>
    </row>
    <row r="20" spans="1:5" x14ac:dyDescent="0.2">
      <c r="A20" s="2" t="s">
        <v>26</v>
      </c>
      <c r="B20" s="817">
        <v>100</v>
      </c>
      <c r="C20" s="814">
        <v>0.87877911329269398</v>
      </c>
      <c r="D20" s="814">
        <v>3.5930767655372599E-2</v>
      </c>
      <c r="E20" s="814">
        <v>8.5290133953094496E-2</v>
      </c>
    </row>
    <row r="21" spans="1:5" x14ac:dyDescent="0.2">
      <c r="A21" s="2" t="s">
        <v>27</v>
      </c>
      <c r="B21" s="817">
        <v>83</v>
      </c>
      <c r="C21" s="814">
        <v>0.85620021820068404</v>
      </c>
      <c r="D21" s="814">
        <v>5.4387237876653699E-2</v>
      </c>
      <c r="E21" s="814">
        <v>8.9412540197372395E-2</v>
      </c>
    </row>
    <row r="22" spans="1:5" x14ac:dyDescent="0.2">
      <c r="A22" s="2" t="s">
        <v>28</v>
      </c>
      <c r="B22" s="817">
        <v>106</v>
      </c>
      <c r="C22" s="814">
        <v>0.53729683160781905</v>
      </c>
      <c r="D22" s="814">
        <v>0.299070954322815</v>
      </c>
      <c r="E22" s="814">
        <v>0.16363221406936601</v>
      </c>
    </row>
    <row r="23" spans="1:5" x14ac:dyDescent="0.2">
      <c r="A23" s="2" t="s">
        <v>29</v>
      </c>
      <c r="B23" s="817">
        <v>103</v>
      </c>
      <c r="C23" s="814">
        <v>0.51574486494064298</v>
      </c>
      <c r="D23" s="814">
        <v>0.29738163948059099</v>
      </c>
      <c r="E23" s="814">
        <v>0.18687349557876601</v>
      </c>
    </row>
    <row r="24" spans="1:5" x14ac:dyDescent="0.2">
      <c r="A24" s="2" t="s">
        <v>30</v>
      </c>
      <c r="B24" s="817">
        <v>101</v>
      </c>
      <c r="C24" s="814">
        <v>0.62557840347289995</v>
      </c>
      <c r="D24" s="814">
        <v>0.208662480115891</v>
      </c>
      <c r="E24" s="814">
        <v>0.165759116411209</v>
      </c>
    </row>
    <row r="25" spans="1:5" x14ac:dyDescent="0.2">
      <c r="A25" s="2" t="s">
        <v>31</v>
      </c>
      <c r="B25" s="817">
        <v>98</v>
      </c>
      <c r="C25" s="814">
        <v>0.80689430236816395</v>
      </c>
      <c r="D25" s="814">
        <v>7.2516173124313396E-2</v>
      </c>
      <c r="E25" s="814">
        <v>0.120589539408684</v>
      </c>
    </row>
    <row r="26" spans="1:5" x14ac:dyDescent="0.2">
      <c r="A26" s="2" t="s">
        <v>32</v>
      </c>
      <c r="B26" s="817">
        <v>91</v>
      </c>
      <c r="C26" s="814">
        <v>0.69756364822387695</v>
      </c>
      <c r="D26" s="814">
        <v>2.72367838770151E-2</v>
      </c>
      <c r="E26" s="814">
        <v>0.27519956231117199</v>
      </c>
    </row>
    <row r="27" spans="1:5" x14ac:dyDescent="0.2">
      <c r="A27" s="2" t="s">
        <v>33</v>
      </c>
      <c r="B27" s="817">
        <v>92</v>
      </c>
      <c r="C27" s="814">
        <v>0.87259006500244096</v>
      </c>
      <c r="D27" s="814">
        <v>5.2880547940731E-2</v>
      </c>
      <c r="E27" s="814">
        <v>7.45293945074081E-2</v>
      </c>
    </row>
    <row r="28" spans="1:5" x14ac:dyDescent="0.2">
      <c r="A28" s="2" t="s">
        <v>34</v>
      </c>
      <c r="B28" s="817">
        <v>102</v>
      </c>
      <c r="C28" s="814">
        <v>0.853676557540894</v>
      </c>
      <c r="D28" s="814">
        <v>5.33578731119633E-2</v>
      </c>
      <c r="E28" s="814">
        <v>9.2965580523014096E-2</v>
      </c>
    </row>
    <row r="29" spans="1:5" x14ac:dyDescent="0.2">
      <c r="A29" s="2" t="s">
        <v>35</v>
      </c>
      <c r="B29" s="817">
        <v>95</v>
      </c>
      <c r="C29" s="814">
        <v>0.79352003335952803</v>
      </c>
      <c r="D29" s="814">
        <v>6.52053728699684E-2</v>
      </c>
      <c r="E29" s="814">
        <v>0.14127457141876201</v>
      </c>
    </row>
    <row r="30" spans="1:5" x14ac:dyDescent="0.2">
      <c r="A30" s="2" t="s">
        <v>36</v>
      </c>
      <c r="B30" s="817">
        <v>89</v>
      </c>
      <c r="C30" s="814">
        <v>0.89445501565933205</v>
      </c>
      <c r="D30" s="814">
        <v>2.8616284951567601E-2</v>
      </c>
      <c r="E30" s="814">
        <v>7.6928690075874301E-2</v>
      </c>
    </row>
    <row r="31" spans="1:5" x14ac:dyDescent="0.2">
      <c r="A31" s="2" t="s">
        <v>37</v>
      </c>
      <c r="B31" s="817">
        <v>80</v>
      </c>
      <c r="C31" s="814">
        <v>0.87983423471450795</v>
      </c>
      <c r="D31" s="814">
        <v>3.2108880579471602E-2</v>
      </c>
      <c r="E31" s="814">
        <v>8.80568772554398E-2</v>
      </c>
    </row>
    <row r="32" spans="1:5" x14ac:dyDescent="0.2">
      <c r="A32" s="2" t="s">
        <v>38</v>
      </c>
      <c r="B32" s="817">
        <v>106</v>
      </c>
      <c r="C32" s="814">
        <v>0.61164015531539895</v>
      </c>
      <c r="D32" s="814">
        <v>0.231736570596695</v>
      </c>
      <c r="E32" s="814">
        <v>0.15662327408790599</v>
      </c>
    </row>
    <row r="33" spans="1:5" x14ac:dyDescent="0.2">
      <c r="A33" s="2" t="s">
        <v>39</v>
      </c>
      <c r="B33" s="817">
        <v>96</v>
      </c>
      <c r="C33" s="814">
        <v>0.80460798740386996</v>
      </c>
      <c r="D33" s="814">
        <v>0.13345804810524001</v>
      </c>
      <c r="E33" s="814">
        <v>6.19339384138584E-2</v>
      </c>
    </row>
    <row r="34" spans="1:5" x14ac:dyDescent="0.2">
      <c r="A34" s="2" t="s">
        <v>40</v>
      </c>
      <c r="B34" s="817">
        <v>97</v>
      </c>
      <c r="C34" s="814">
        <v>0.88993090391159102</v>
      </c>
      <c r="D34" s="814">
        <v>5.9526912868022898E-2</v>
      </c>
      <c r="E34" s="814">
        <v>5.0542201846837997E-2</v>
      </c>
    </row>
    <row r="35" spans="1:5" x14ac:dyDescent="0.2">
      <c r="A35" s="2" t="s">
        <v>41</v>
      </c>
      <c r="B35" s="817">
        <v>108</v>
      </c>
      <c r="C35" s="814">
        <v>0.85641384124755904</v>
      </c>
      <c r="D35" s="814">
        <v>4.7049138695001602E-2</v>
      </c>
      <c r="E35" s="814">
        <v>9.6537046134471893E-2</v>
      </c>
    </row>
    <row r="36" spans="1:5" x14ac:dyDescent="0.2">
      <c r="A36" s="2" t="s">
        <v>42</v>
      </c>
      <c r="B36" s="817">
        <v>85</v>
      </c>
      <c r="C36" s="814">
        <v>0.83859795331955</v>
      </c>
      <c r="D36" s="814">
        <v>7.0404730737209306E-2</v>
      </c>
      <c r="E36" s="814">
        <v>9.0997308492660495E-2</v>
      </c>
    </row>
    <row r="37" spans="1:5" x14ac:dyDescent="0.2">
      <c r="A37" s="2" t="s">
        <v>43</v>
      </c>
      <c r="B37" s="817">
        <v>89</v>
      </c>
      <c r="C37" s="814">
        <v>0.87251484394073497</v>
      </c>
      <c r="D37" s="814">
        <v>2.7408545836806301E-2</v>
      </c>
      <c r="E37" s="814">
        <v>0.100076600909233</v>
      </c>
    </row>
    <row r="38" spans="1:5" x14ac:dyDescent="0.2">
      <c r="A38" s="2" t="s">
        <v>44</v>
      </c>
      <c r="B38" s="817">
        <v>102</v>
      </c>
      <c r="C38" s="814">
        <v>0.68709194660186801</v>
      </c>
      <c r="D38" s="814">
        <v>0.181537359952927</v>
      </c>
      <c r="E38" s="814">
        <v>0.13137070834636699</v>
      </c>
    </row>
    <row r="39" spans="1:5" x14ac:dyDescent="0.2">
      <c r="A39" s="2" t="s">
        <v>45</v>
      </c>
      <c r="B39" s="817">
        <v>104</v>
      </c>
      <c r="C39" s="814">
        <v>0.77103292942047097</v>
      </c>
      <c r="D39" s="814">
        <v>0.11920927464962</v>
      </c>
      <c r="E39" s="814">
        <v>0.109757795929909</v>
      </c>
    </row>
    <row r="40" spans="1:5" x14ac:dyDescent="0.2">
      <c r="A40" s="2" t="s">
        <v>46</v>
      </c>
      <c r="B40" s="817">
        <v>102</v>
      </c>
      <c r="C40" s="814">
        <v>0.83128517866134599</v>
      </c>
      <c r="D40" s="814">
        <v>3.0585013329982799E-2</v>
      </c>
      <c r="E40" s="814">
        <v>0.13812980055808999</v>
      </c>
    </row>
    <row r="41" spans="1:5" x14ac:dyDescent="0.2">
      <c r="A41" s="2" t="s">
        <v>47</v>
      </c>
      <c r="B41" s="817">
        <v>99</v>
      </c>
      <c r="C41" s="814">
        <v>0.72190523147582997</v>
      </c>
      <c r="D41" s="814">
        <v>0.104282401502132</v>
      </c>
      <c r="E41" s="814">
        <v>0.17381234467029599</v>
      </c>
    </row>
    <row r="42" spans="1:5" x14ac:dyDescent="0.2">
      <c r="A42" s="2" t="s">
        <v>48</v>
      </c>
      <c r="B42" s="817">
        <v>101</v>
      </c>
      <c r="C42" s="814">
        <v>0.85459619760513295</v>
      </c>
      <c r="D42" s="814">
        <v>7.6239928603172302E-2</v>
      </c>
      <c r="E42" s="814">
        <v>6.9163866341114003E-2</v>
      </c>
    </row>
    <row r="43" spans="1:5" x14ac:dyDescent="0.2">
      <c r="A43" s="2" t="s">
        <v>49</v>
      </c>
      <c r="B43" s="817">
        <v>90</v>
      </c>
      <c r="C43" s="814">
        <v>0.65035229921340898</v>
      </c>
      <c r="D43" s="814">
        <v>0.210284128785133</v>
      </c>
      <c r="E43" s="814">
        <v>0.13936358690261799</v>
      </c>
    </row>
    <row r="44" spans="1:5" x14ac:dyDescent="0.2">
      <c r="A44" s="2" t="s">
        <v>50</v>
      </c>
      <c r="B44" s="817">
        <v>93</v>
      </c>
      <c r="C44" s="814">
        <v>0.66451418399810802</v>
      </c>
      <c r="D44" s="814">
        <v>0.21799381077289601</v>
      </c>
      <c r="E44" s="814">
        <v>0.117491975426674</v>
      </c>
    </row>
    <row r="45" spans="1:5" x14ac:dyDescent="0.2">
      <c r="A45" s="2" t="s">
        <v>51</v>
      </c>
      <c r="B45" s="817">
        <v>98</v>
      </c>
      <c r="C45" s="814">
        <v>0.86001402139663696</v>
      </c>
      <c r="D45" s="814">
        <v>5.9326089918613399E-2</v>
      </c>
      <c r="E45" s="814">
        <v>8.06598961353302E-2</v>
      </c>
    </row>
    <row r="46" spans="1:5" x14ac:dyDescent="0.2">
      <c r="A46" s="2" t="s">
        <v>52</v>
      </c>
      <c r="B46" s="817">
        <v>103</v>
      </c>
      <c r="C46" s="814">
        <v>0.84758049249649003</v>
      </c>
      <c r="D46" s="814">
        <v>6.9549880921840695E-2</v>
      </c>
      <c r="E46" s="814">
        <v>8.2869641482830006E-2</v>
      </c>
    </row>
    <row r="47" spans="1:5" x14ac:dyDescent="0.2">
      <c r="A47" s="2" t="s">
        <v>53</v>
      </c>
      <c r="B47" s="817">
        <v>101</v>
      </c>
      <c r="C47" s="814">
        <v>0.85523986816406194</v>
      </c>
      <c r="D47" s="814">
        <v>6.1703026294708301E-2</v>
      </c>
      <c r="E47" s="814">
        <v>8.3057127892970997E-2</v>
      </c>
    </row>
    <row r="48" spans="1:5" x14ac:dyDescent="0.2">
      <c r="A48" s="2" t="s">
        <v>54</v>
      </c>
      <c r="B48" s="817">
        <v>90</v>
      </c>
      <c r="C48" s="814">
        <v>0.883053779602051</v>
      </c>
      <c r="D48" s="814">
        <v>5.4582551121711703E-2</v>
      </c>
      <c r="E48" s="814">
        <v>6.2363646924495697E-2</v>
      </c>
    </row>
    <row r="49" spans="1:5" x14ac:dyDescent="0.2">
      <c r="A49" s="2" t="s">
        <v>55</v>
      </c>
      <c r="B49" s="817">
        <v>89</v>
      </c>
      <c r="C49" s="814">
        <v>0.92048346996307395</v>
      </c>
      <c r="D49" s="814">
        <v>4.6827774494886398E-2</v>
      </c>
      <c r="E49" s="814">
        <v>3.2688725739717497E-2</v>
      </c>
    </row>
    <row r="50" spans="1:5" x14ac:dyDescent="0.2">
      <c r="A50" s="2" t="s">
        <v>56</v>
      </c>
      <c r="B50" s="817">
        <v>64</v>
      </c>
      <c r="C50" s="814">
        <v>0.88296371698379505</v>
      </c>
      <c r="D50" s="814">
        <v>4.4978003948926898E-2</v>
      </c>
      <c r="E50" s="814">
        <v>7.2058290243148804E-2</v>
      </c>
    </row>
    <row r="51" spans="1:5" x14ac:dyDescent="0.2">
      <c r="A51" s="2" t="s">
        <v>57</v>
      </c>
      <c r="B51" s="817">
        <v>101</v>
      </c>
      <c r="C51" s="814">
        <v>0.69540286064147905</v>
      </c>
      <c r="D51" s="814">
        <v>4.3052736669778803E-2</v>
      </c>
      <c r="E51" s="814">
        <v>0.26154443621635398</v>
      </c>
    </row>
    <row r="52" spans="1:5" x14ac:dyDescent="0.2">
      <c r="A52" s="2" t="s">
        <v>58</v>
      </c>
      <c r="B52" s="817">
        <v>80</v>
      </c>
      <c r="C52" s="814">
        <v>0.83321017026901201</v>
      </c>
      <c r="D52" s="814">
        <v>8.04901793599129E-2</v>
      </c>
      <c r="E52" s="814">
        <v>8.6299672722816495E-2</v>
      </c>
    </row>
    <row r="53" spans="1:5" x14ac:dyDescent="0.2">
      <c r="A53" s="2" t="s">
        <v>59</v>
      </c>
      <c r="B53" s="817">
        <v>102</v>
      </c>
      <c r="C53" s="814">
        <v>0.73599332571029696</v>
      </c>
      <c r="D53" s="814">
        <v>4.1033152490854298E-2</v>
      </c>
      <c r="E53" s="814">
        <v>0.22297351062297799</v>
      </c>
    </row>
    <row r="54" spans="1:5" x14ac:dyDescent="0.2">
      <c r="A54" s="2" t="s">
        <v>60</v>
      </c>
      <c r="B54" s="817">
        <v>95</v>
      </c>
      <c r="C54" s="814">
        <v>0.83325386047363303</v>
      </c>
      <c r="D54" s="814">
        <v>1.8499318510293999E-2</v>
      </c>
      <c r="E54" s="814">
        <v>0.148246839642525</v>
      </c>
    </row>
    <row r="55" spans="1:5" x14ac:dyDescent="0.2">
      <c r="A55" s="2" t="s">
        <v>61</v>
      </c>
      <c r="B55" s="817">
        <v>92</v>
      </c>
      <c r="C55" s="814">
        <v>0.82059985399246205</v>
      </c>
      <c r="D55" s="814">
        <v>5.8336745947599397E-2</v>
      </c>
      <c r="E55" s="814">
        <v>0.12106340378522901</v>
      </c>
    </row>
    <row r="56" spans="1:5" x14ac:dyDescent="0.2">
      <c r="A56" s="2" t="s">
        <v>62</v>
      </c>
      <c r="B56" s="817">
        <v>104</v>
      </c>
      <c r="C56" s="814">
        <v>0.63135188817977905</v>
      </c>
      <c r="D56" s="814">
        <v>0.27997216582298301</v>
      </c>
      <c r="E56" s="814">
        <v>8.8675953447818798E-2</v>
      </c>
    </row>
    <row r="57" spans="1:5" x14ac:dyDescent="0.2">
      <c r="A57" s="2" t="s">
        <v>63</v>
      </c>
      <c r="B57" s="817">
        <v>94</v>
      </c>
      <c r="C57" s="814">
        <v>0.68163549900054898</v>
      </c>
      <c r="D57" s="814">
        <v>0.193607673048973</v>
      </c>
      <c r="E57" s="814">
        <v>0.124756813049316</v>
      </c>
    </row>
    <row r="58" spans="1:5" x14ac:dyDescent="0.2">
      <c r="A58" s="2" t="s">
        <v>64</v>
      </c>
      <c r="B58" s="817">
        <v>100</v>
      </c>
      <c r="C58" s="814">
        <v>0.79306483268737804</v>
      </c>
      <c r="D58" s="814">
        <v>0.10257948935031901</v>
      </c>
      <c r="E58" s="814">
        <v>0.10435569286346399</v>
      </c>
    </row>
    <row r="59" spans="1:5" x14ac:dyDescent="0.2">
      <c r="A59" s="2" t="s">
        <v>65</v>
      </c>
      <c r="B59" s="817">
        <v>88</v>
      </c>
      <c r="C59" s="814">
        <v>0.78229618072509799</v>
      </c>
      <c r="D59" s="814">
        <v>0.142485827207565</v>
      </c>
      <c r="E59" s="814">
        <v>7.5217977166175801E-2</v>
      </c>
    </row>
    <row r="60" spans="1:5" x14ac:dyDescent="0.2">
      <c r="A60" s="2" t="s">
        <v>66</v>
      </c>
      <c r="B60" s="817">
        <v>89</v>
      </c>
      <c r="C60" s="814">
        <v>0.899483442306519</v>
      </c>
      <c r="D60" s="814">
        <v>4.0988348424434697E-2</v>
      </c>
      <c r="E60" s="814">
        <v>5.9528224170207998E-2</v>
      </c>
    </row>
    <row r="61" spans="1:5" x14ac:dyDescent="0.2">
      <c r="A61" s="2" t="s">
        <v>67</v>
      </c>
      <c r="B61" s="817">
        <v>87</v>
      </c>
      <c r="C61" s="814">
        <v>0.95624011754989602</v>
      </c>
      <c r="D61" s="814">
        <v>1.1497415602207199E-2</v>
      </c>
      <c r="E61" s="814">
        <v>3.2262437045574202E-2</v>
      </c>
    </row>
    <row r="62" spans="1:5" x14ac:dyDescent="0.2">
      <c r="A62" s="2" t="s">
        <v>68</v>
      </c>
      <c r="B62" s="817">
        <v>118</v>
      </c>
      <c r="C62" s="814">
        <v>0.77394157648086503</v>
      </c>
      <c r="D62" s="814">
        <v>5.3126040846109397E-2</v>
      </c>
      <c r="E62" s="814">
        <v>0.17293237149715401</v>
      </c>
    </row>
    <row r="63" spans="1:5" x14ac:dyDescent="0.2">
      <c r="A63" s="2" t="s">
        <v>69</v>
      </c>
      <c r="B63" s="817">
        <v>89</v>
      </c>
      <c r="C63" s="814">
        <v>0.82107180356979403</v>
      </c>
      <c r="D63" s="814">
        <v>7.92833566665649E-2</v>
      </c>
      <c r="E63" s="814">
        <v>9.9644809961318997E-2</v>
      </c>
    </row>
    <row r="64" spans="1:5" x14ac:dyDescent="0.2">
      <c r="A64" s="2" t="s">
        <v>70</v>
      </c>
      <c r="B64" s="817">
        <v>99</v>
      </c>
      <c r="C64" s="814">
        <v>0.83514809608459495</v>
      </c>
      <c r="D64" s="814">
        <v>7.9298220574855804E-2</v>
      </c>
      <c r="E64" s="814">
        <v>8.5553698241710704E-2</v>
      </c>
    </row>
    <row r="65" spans="1:5" x14ac:dyDescent="0.2">
      <c r="A65" s="2" t="s">
        <v>71</v>
      </c>
      <c r="B65" s="817">
        <v>82</v>
      </c>
      <c r="C65" s="814">
        <v>0.84446704387664795</v>
      </c>
      <c r="D65" s="814">
        <v>5.76682426035404E-2</v>
      </c>
      <c r="E65" s="814">
        <v>9.7864724695682498E-2</v>
      </c>
    </row>
    <row r="66" spans="1:5" x14ac:dyDescent="0.2">
      <c r="A66" s="2" t="s">
        <v>72</v>
      </c>
      <c r="B66" s="817">
        <v>93</v>
      </c>
      <c r="C66" s="814">
        <v>0.68653190135955799</v>
      </c>
      <c r="D66" s="814">
        <v>0.14142446219921101</v>
      </c>
      <c r="E66" s="814">
        <v>0.172043636441231</v>
      </c>
    </row>
    <row r="67" spans="1:5" x14ac:dyDescent="0.2">
      <c r="A67" s="2" t="s">
        <v>73</v>
      </c>
      <c r="B67" s="817">
        <v>105</v>
      </c>
      <c r="C67" s="814">
        <v>0.70975536108017001</v>
      </c>
      <c r="D67" s="814">
        <v>0.17556251585483601</v>
      </c>
      <c r="E67" s="814">
        <v>0.11468210071325299</v>
      </c>
    </row>
    <row r="68" spans="1:5" x14ac:dyDescent="0.2">
      <c r="A68" s="2" t="s">
        <v>74</v>
      </c>
      <c r="B68" s="817">
        <v>91</v>
      </c>
      <c r="C68" s="814">
        <v>0.74291461706161499</v>
      </c>
      <c r="D68" s="814">
        <v>2.5659805163741101E-2</v>
      </c>
      <c r="E68" s="814">
        <v>0.23142556846141801</v>
      </c>
    </row>
    <row r="69" spans="1:5" x14ac:dyDescent="0.2">
      <c r="A69" s="2" t="s">
        <v>75</v>
      </c>
      <c r="B69" s="817">
        <v>105</v>
      </c>
      <c r="C69" s="814">
        <v>0.79327797889709495</v>
      </c>
      <c r="D69" s="814">
        <v>7.3659546673297896E-2</v>
      </c>
      <c r="E69" s="814">
        <v>0.13306245207786599</v>
      </c>
    </row>
    <row r="70" spans="1:5" x14ac:dyDescent="0.2">
      <c r="A70" s="2" t="s">
        <v>76</v>
      </c>
      <c r="B70" s="817">
        <v>100</v>
      </c>
      <c r="C70" s="814">
        <v>0.88041889667510997</v>
      </c>
      <c r="D70" s="814">
        <v>6.2935873866081196E-2</v>
      </c>
      <c r="E70" s="814">
        <v>5.6645207107067101E-2</v>
      </c>
    </row>
    <row r="71" spans="1:5" x14ac:dyDescent="0.2">
      <c r="A71" s="3" t="s">
        <v>77</v>
      </c>
      <c r="B71" s="818">
        <v>77</v>
      </c>
      <c r="C71" s="815">
        <v>0.94318222999572798</v>
      </c>
      <c r="D71" s="815">
        <v>3.4919708967208897E-2</v>
      </c>
      <c r="E71" s="815">
        <v>2.1898047998547599E-2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462</v>
      </c>
    </row>
    <row r="4" spans="1:5" x14ac:dyDescent="0.2">
      <c r="A4" t="s">
        <v>3</v>
      </c>
    </row>
    <row r="5" spans="1:5" ht="51" x14ac:dyDescent="0.2">
      <c r="A5" s="4" t="s">
        <v>4</v>
      </c>
      <c r="B5" s="4" t="s">
        <v>5</v>
      </c>
      <c r="C5" s="4" t="s">
        <v>458</v>
      </c>
      <c r="D5" s="4" t="s">
        <v>459</v>
      </c>
      <c r="E5" s="4" t="s">
        <v>460</v>
      </c>
    </row>
    <row r="6" spans="1:5" x14ac:dyDescent="0.2">
      <c r="A6" s="5" t="s">
        <v>13</v>
      </c>
      <c r="B6" s="822" t="s">
        <v>1</v>
      </c>
      <c r="C6" s="819" t="s">
        <v>1</v>
      </c>
      <c r="D6" s="819" t="s">
        <v>1</v>
      </c>
      <c r="E6" s="819" t="s">
        <v>1</v>
      </c>
    </row>
    <row r="7" spans="1:5" x14ac:dyDescent="0.2">
      <c r="A7" s="2" t="s">
        <v>13</v>
      </c>
      <c r="B7" s="823">
        <v>9311</v>
      </c>
      <c r="C7" s="820">
        <v>0.67680937051773105</v>
      </c>
      <c r="D7" s="820">
        <v>0.107204675674438</v>
      </c>
      <c r="E7" s="820">
        <v>0.21598592400550801</v>
      </c>
    </row>
    <row r="8" spans="1:5" x14ac:dyDescent="0.2">
      <c r="A8" s="5" t="s">
        <v>14</v>
      </c>
      <c r="B8" s="822" t="s">
        <v>1</v>
      </c>
      <c r="C8" s="819" t="s">
        <v>1</v>
      </c>
      <c r="D8" s="819" t="s">
        <v>1</v>
      </c>
      <c r="E8" s="819" t="s">
        <v>1</v>
      </c>
    </row>
    <row r="9" spans="1:5" x14ac:dyDescent="0.2">
      <c r="A9" s="2" t="s">
        <v>15</v>
      </c>
      <c r="B9" s="823">
        <v>105</v>
      </c>
      <c r="C9" s="820">
        <v>0.58129680156707797</v>
      </c>
      <c r="D9" s="820">
        <v>0.22445973753929099</v>
      </c>
      <c r="E9" s="820">
        <v>0.19424346089363101</v>
      </c>
    </row>
    <row r="10" spans="1:5" x14ac:dyDescent="0.2">
      <c r="A10" s="2" t="s">
        <v>16</v>
      </c>
      <c r="B10" s="823">
        <v>100</v>
      </c>
      <c r="C10" s="820">
        <v>0.65948098897934004</v>
      </c>
      <c r="D10" s="820">
        <v>0.17308063805103299</v>
      </c>
      <c r="E10" s="820">
        <v>0.16743837296962699</v>
      </c>
    </row>
    <row r="11" spans="1:5" x14ac:dyDescent="0.2">
      <c r="A11" s="2" t="s">
        <v>17</v>
      </c>
      <c r="B11" s="823">
        <v>124</v>
      </c>
      <c r="C11" s="820">
        <v>0.53159612417221103</v>
      </c>
      <c r="D11" s="820">
        <v>0.17584347724914601</v>
      </c>
      <c r="E11" s="820">
        <v>0.29256039857864402</v>
      </c>
    </row>
    <row r="12" spans="1:5" x14ac:dyDescent="0.2">
      <c r="A12" s="2" t="s">
        <v>18</v>
      </c>
      <c r="B12" s="823">
        <v>109</v>
      </c>
      <c r="C12" s="820">
        <v>0.75942909717559803</v>
      </c>
      <c r="D12" s="820">
        <v>0.166330441832542</v>
      </c>
      <c r="E12" s="820">
        <v>7.4240483343601199E-2</v>
      </c>
    </row>
    <row r="13" spans="1:5" x14ac:dyDescent="0.2">
      <c r="A13" s="2" t="s">
        <v>19</v>
      </c>
      <c r="B13" s="823">
        <v>107</v>
      </c>
      <c r="C13" s="820">
        <v>0.68095713853836104</v>
      </c>
      <c r="D13" s="820">
        <v>0.203582182526588</v>
      </c>
      <c r="E13" s="820">
        <v>0.11546064913272901</v>
      </c>
    </row>
    <row r="14" spans="1:5" x14ac:dyDescent="0.2">
      <c r="A14" s="2" t="s">
        <v>20</v>
      </c>
      <c r="B14" s="823">
        <v>97</v>
      </c>
      <c r="C14" s="820">
        <v>0.69154530763626099</v>
      </c>
      <c r="D14" s="820">
        <v>0.20352196693420399</v>
      </c>
      <c r="E14" s="820">
        <v>0.104932717978954</v>
      </c>
    </row>
    <row r="15" spans="1:5" x14ac:dyDescent="0.2">
      <c r="A15" s="2" t="s">
        <v>21</v>
      </c>
      <c r="B15" s="823">
        <v>92</v>
      </c>
      <c r="C15" s="820">
        <v>0.65854841470718395</v>
      </c>
      <c r="D15" s="820">
        <v>0.157322242856026</v>
      </c>
      <c r="E15" s="820">
        <v>0.18412934243678999</v>
      </c>
    </row>
    <row r="16" spans="1:5" x14ac:dyDescent="0.2">
      <c r="A16" s="2" t="s">
        <v>22</v>
      </c>
      <c r="B16" s="823">
        <v>106</v>
      </c>
      <c r="C16" s="820">
        <v>0.65388852357864402</v>
      </c>
      <c r="D16" s="820">
        <v>0.108967877924442</v>
      </c>
      <c r="E16" s="820">
        <v>0.23714359104633301</v>
      </c>
    </row>
    <row r="17" spans="1:5" x14ac:dyDescent="0.2">
      <c r="A17" s="2" t="s">
        <v>23</v>
      </c>
      <c r="B17" s="823">
        <v>76</v>
      </c>
      <c r="C17" s="820">
        <v>0.751451075077057</v>
      </c>
      <c r="D17" s="820">
        <v>6.8912990391254397E-2</v>
      </c>
      <c r="E17" s="820">
        <v>0.17963592708110801</v>
      </c>
    </row>
    <row r="18" spans="1:5" x14ac:dyDescent="0.2">
      <c r="A18" s="2" t="s">
        <v>24</v>
      </c>
      <c r="B18" s="823">
        <v>79</v>
      </c>
      <c r="C18" s="820">
        <v>0.79601269960403398</v>
      </c>
      <c r="D18" s="820">
        <v>4.3368086218833903E-2</v>
      </c>
      <c r="E18" s="820">
        <v>0.16061918437480899</v>
      </c>
    </row>
    <row r="19" spans="1:5" x14ac:dyDescent="0.2">
      <c r="A19" s="2" t="s">
        <v>25</v>
      </c>
      <c r="B19" s="823">
        <v>99</v>
      </c>
      <c r="C19" s="820">
        <v>0.79797244071960405</v>
      </c>
      <c r="D19" s="820">
        <v>8.3297051489353194E-2</v>
      </c>
      <c r="E19" s="820">
        <v>0.11873053014278399</v>
      </c>
    </row>
    <row r="20" spans="1:5" x14ac:dyDescent="0.2">
      <c r="A20" s="2" t="s">
        <v>26</v>
      </c>
      <c r="B20" s="823">
        <v>98</v>
      </c>
      <c r="C20" s="820">
        <v>0.89699089527130105</v>
      </c>
      <c r="D20" s="820">
        <v>2.89069656282663E-2</v>
      </c>
      <c r="E20" s="820">
        <v>7.4102163314819294E-2</v>
      </c>
    </row>
    <row r="21" spans="1:5" x14ac:dyDescent="0.2">
      <c r="A21" s="2" t="s">
        <v>27</v>
      </c>
      <c r="B21" s="823">
        <v>83</v>
      </c>
      <c r="C21" s="820">
        <v>0.80859863758087203</v>
      </c>
      <c r="D21" s="820">
        <v>7.16540291905403E-2</v>
      </c>
      <c r="E21" s="820">
        <v>0.11974733322858799</v>
      </c>
    </row>
    <row r="22" spans="1:5" x14ac:dyDescent="0.2">
      <c r="A22" s="2" t="s">
        <v>28</v>
      </c>
      <c r="B22" s="823">
        <v>105</v>
      </c>
      <c r="C22" s="820">
        <v>0.53013908863067605</v>
      </c>
      <c r="D22" s="820">
        <v>0.32028871774673501</v>
      </c>
      <c r="E22" s="820">
        <v>0.149572178721428</v>
      </c>
    </row>
    <row r="23" spans="1:5" x14ac:dyDescent="0.2">
      <c r="A23" s="2" t="s">
        <v>29</v>
      </c>
      <c r="B23" s="823">
        <v>102</v>
      </c>
      <c r="C23" s="820">
        <v>0.51181173324585005</v>
      </c>
      <c r="D23" s="820">
        <v>0.29443448781967202</v>
      </c>
      <c r="E23" s="820">
        <v>0.19375377893447901</v>
      </c>
    </row>
    <row r="24" spans="1:5" x14ac:dyDescent="0.2">
      <c r="A24" s="2" t="s">
        <v>30</v>
      </c>
      <c r="B24" s="823">
        <v>100</v>
      </c>
      <c r="C24" s="820">
        <v>0.58616459369659402</v>
      </c>
      <c r="D24" s="820">
        <v>0.22715011239051799</v>
      </c>
      <c r="E24" s="820">
        <v>0.18668529391288799</v>
      </c>
    </row>
    <row r="25" spans="1:5" x14ac:dyDescent="0.2">
      <c r="A25" s="2" t="s">
        <v>31</v>
      </c>
      <c r="B25" s="823">
        <v>96</v>
      </c>
      <c r="C25" s="820">
        <v>0.81754332780838002</v>
      </c>
      <c r="D25" s="820">
        <v>6.0500565916299799E-2</v>
      </c>
      <c r="E25" s="820">
        <v>0.121956117451191</v>
      </c>
    </row>
    <row r="26" spans="1:5" x14ac:dyDescent="0.2">
      <c r="A26" s="2" t="s">
        <v>32</v>
      </c>
      <c r="B26" s="823">
        <v>89</v>
      </c>
      <c r="C26" s="820">
        <v>0.67099428176879905</v>
      </c>
      <c r="D26" s="820">
        <v>6.3301764428615598E-2</v>
      </c>
      <c r="E26" s="820">
        <v>0.265703976154327</v>
      </c>
    </row>
    <row r="27" spans="1:5" x14ac:dyDescent="0.2">
      <c r="A27" s="2" t="s">
        <v>33</v>
      </c>
      <c r="B27" s="823">
        <v>93</v>
      </c>
      <c r="C27" s="820">
        <v>0.86036670207977295</v>
      </c>
      <c r="D27" s="820">
        <v>5.2488483488559702E-2</v>
      </c>
      <c r="E27" s="820">
        <v>8.7144836783409105E-2</v>
      </c>
    </row>
    <row r="28" spans="1:5" x14ac:dyDescent="0.2">
      <c r="A28" s="2" t="s">
        <v>34</v>
      </c>
      <c r="B28" s="823">
        <v>102</v>
      </c>
      <c r="C28" s="820">
        <v>0.85520821809768699</v>
      </c>
      <c r="D28" s="820">
        <v>7.8341908752918202E-2</v>
      </c>
      <c r="E28" s="820">
        <v>6.6449873149395003E-2</v>
      </c>
    </row>
    <row r="29" spans="1:5" x14ac:dyDescent="0.2">
      <c r="A29" s="2" t="s">
        <v>35</v>
      </c>
      <c r="B29" s="823">
        <v>94</v>
      </c>
      <c r="C29" s="820">
        <v>0.80320346355438199</v>
      </c>
      <c r="D29" s="820">
        <v>8.4469571709632901E-2</v>
      </c>
      <c r="E29" s="820">
        <v>0.112326942384243</v>
      </c>
    </row>
    <row r="30" spans="1:5" x14ac:dyDescent="0.2">
      <c r="A30" s="2" t="s">
        <v>36</v>
      </c>
      <c r="B30" s="823">
        <v>89</v>
      </c>
      <c r="C30" s="820">
        <v>0.85952699184417702</v>
      </c>
      <c r="D30" s="820">
        <v>7.0314355194568606E-2</v>
      </c>
      <c r="E30" s="820">
        <v>7.01586678624153E-2</v>
      </c>
    </row>
    <row r="31" spans="1:5" x14ac:dyDescent="0.2">
      <c r="A31" s="2" t="s">
        <v>37</v>
      </c>
      <c r="B31" s="823">
        <v>80</v>
      </c>
      <c r="C31" s="820">
        <v>0.884957134723663</v>
      </c>
      <c r="D31" s="820">
        <v>2.3345347493886899E-2</v>
      </c>
      <c r="E31" s="820">
        <v>9.1697536408901201E-2</v>
      </c>
    </row>
    <row r="32" spans="1:5" x14ac:dyDescent="0.2">
      <c r="A32" s="2" t="s">
        <v>38</v>
      </c>
      <c r="B32" s="823">
        <v>106</v>
      </c>
      <c r="C32" s="820">
        <v>0.60819411277770996</v>
      </c>
      <c r="D32" s="820">
        <v>0.25395983457565302</v>
      </c>
      <c r="E32" s="820">
        <v>0.13784605264663699</v>
      </c>
    </row>
    <row r="33" spans="1:5" x14ac:dyDescent="0.2">
      <c r="A33" s="2" t="s">
        <v>39</v>
      </c>
      <c r="B33" s="823">
        <v>95</v>
      </c>
      <c r="C33" s="820">
        <v>0.82642018795013406</v>
      </c>
      <c r="D33" s="820">
        <v>0.118634052574635</v>
      </c>
      <c r="E33" s="820">
        <v>5.4945748299360303E-2</v>
      </c>
    </row>
    <row r="34" spans="1:5" x14ac:dyDescent="0.2">
      <c r="A34" s="2" t="s">
        <v>40</v>
      </c>
      <c r="B34" s="823">
        <v>97</v>
      </c>
      <c r="C34" s="820">
        <v>0.89302217960357699</v>
      </c>
      <c r="D34" s="820">
        <v>5.7348407804966001E-2</v>
      </c>
      <c r="E34" s="820">
        <v>4.9629397690296201E-2</v>
      </c>
    </row>
    <row r="35" spans="1:5" x14ac:dyDescent="0.2">
      <c r="A35" s="2" t="s">
        <v>41</v>
      </c>
      <c r="B35" s="823">
        <v>108</v>
      </c>
      <c r="C35" s="820">
        <v>0.86776435375213601</v>
      </c>
      <c r="D35" s="820">
        <v>3.4925024956464802E-2</v>
      </c>
      <c r="E35" s="820">
        <v>9.7310639917850494E-2</v>
      </c>
    </row>
    <row r="36" spans="1:5" x14ac:dyDescent="0.2">
      <c r="A36" s="2" t="s">
        <v>42</v>
      </c>
      <c r="B36" s="823">
        <v>84</v>
      </c>
      <c r="C36" s="820">
        <v>0.787001132965088</v>
      </c>
      <c r="D36" s="820">
        <v>0.12143661826849</v>
      </c>
      <c r="E36" s="820">
        <v>9.1562233865261106E-2</v>
      </c>
    </row>
    <row r="37" spans="1:5" x14ac:dyDescent="0.2">
      <c r="A37" s="2" t="s">
        <v>43</v>
      </c>
      <c r="B37" s="823">
        <v>87</v>
      </c>
      <c r="C37" s="820">
        <v>0.86826783418655396</v>
      </c>
      <c r="D37" s="820">
        <v>4.1751068085432101E-2</v>
      </c>
      <c r="E37" s="820">
        <v>8.9981116354465498E-2</v>
      </c>
    </row>
    <row r="38" spans="1:5" x14ac:dyDescent="0.2">
      <c r="A38" s="2" t="s">
        <v>44</v>
      </c>
      <c r="B38" s="823">
        <v>102</v>
      </c>
      <c r="C38" s="820">
        <v>0.69776523113250699</v>
      </c>
      <c r="D38" s="820">
        <v>0.19504171609878501</v>
      </c>
      <c r="E38" s="820">
        <v>0.107193045318127</v>
      </c>
    </row>
    <row r="39" spans="1:5" x14ac:dyDescent="0.2">
      <c r="A39" s="2" t="s">
        <v>45</v>
      </c>
      <c r="B39" s="823">
        <v>103</v>
      </c>
      <c r="C39" s="820">
        <v>0.73995733261108398</v>
      </c>
      <c r="D39" s="820">
        <v>9.7934313118457794E-2</v>
      </c>
      <c r="E39" s="820">
        <v>0.16210833191871599</v>
      </c>
    </row>
    <row r="40" spans="1:5" x14ac:dyDescent="0.2">
      <c r="A40" s="2" t="s">
        <v>46</v>
      </c>
      <c r="B40" s="823">
        <v>102</v>
      </c>
      <c r="C40" s="820">
        <v>0.78275495767593395</v>
      </c>
      <c r="D40" s="820">
        <v>5.0503809005022E-2</v>
      </c>
      <c r="E40" s="820">
        <v>0.166741237044334</v>
      </c>
    </row>
    <row r="41" spans="1:5" x14ac:dyDescent="0.2">
      <c r="A41" s="2" t="s">
        <v>47</v>
      </c>
      <c r="B41" s="823">
        <v>96</v>
      </c>
      <c r="C41" s="820">
        <v>0.75747710466384899</v>
      </c>
      <c r="D41" s="820">
        <v>9.5835000276565593E-2</v>
      </c>
      <c r="E41" s="820">
        <v>0.14668790996074699</v>
      </c>
    </row>
    <row r="42" spans="1:5" x14ac:dyDescent="0.2">
      <c r="A42" s="2" t="s">
        <v>48</v>
      </c>
      <c r="B42" s="823">
        <v>97</v>
      </c>
      <c r="C42" s="820">
        <v>0.81588721275329601</v>
      </c>
      <c r="D42" s="820">
        <v>7.1449451148509993E-2</v>
      </c>
      <c r="E42" s="820">
        <v>0.112663313746452</v>
      </c>
    </row>
    <row r="43" spans="1:5" x14ac:dyDescent="0.2">
      <c r="A43" s="2" t="s">
        <v>49</v>
      </c>
      <c r="B43" s="823">
        <v>90</v>
      </c>
      <c r="C43" s="820">
        <v>0.64700192213058505</v>
      </c>
      <c r="D43" s="820">
        <v>0.21349494159221599</v>
      </c>
      <c r="E43" s="820">
        <v>0.13950313627719901</v>
      </c>
    </row>
    <row r="44" spans="1:5" x14ac:dyDescent="0.2">
      <c r="A44" s="2" t="s">
        <v>50</v>
      </c>
      <c r="B44" s="823">
        <v>93</v>
      </c>
      <c r="C44" s="820">
        <v>0.63363134860992398</v>
      </c>
      <c r="D44" s="820">
        <v>0.24579378962516801</v>
      </c>
      <c r="E44" s="820">
        <v>0.120574861764908</v>
      </c>
    </row>
    <row r="45" spans="1:5" x14ac:dyDescent="0.2">
      <c r="A45" s="2" t="s">
        <v>51</v>
      </c>
      <c r="B45" s="823">
        <v>95</v>
      </c>
      <c r="C45" s="820">
        <v>0.82501000165939298</v>
      </c>
      <c r="D45" s="820">
        <v>6.3916072249412495E-2</v>
      </c>
      <c r="E45" s="820">
        <v>0.111073933541775</v>
      </c>
    </row>
    <row r="46" spans="1:5" x14ac:dyDescent="0.2">
      <c r="A46" s="2" t="s">
        <v>52</v>
      </c>
      <c r="B46" s="823">
        <v>102</v>
      </c>
      <c r="C46" s="820">
        <v>0.81084424257278398</v>
      </c>
      <c r="D46" s="820">
        <v>7.3347911238670294E-2</v>
      </c>
      <c r="E46" s="820">
        <v>0.115807838737965</v>
      </c>
    </row>
    <row r="47" spans="1:5" x14ac:dyDescent="0.2">
      <c r="A47" s="2" t="s">
        <v>53</v>
      </c>
      <c r="B47" s="823">
        <v>102</v>
      </c>
      <c r="C47" s="820">
        <v>0.91666358709335305</v>
      </c>
      <c r="D47" s="820">
        <v>2.0742870867252301E-2</v>
      </c>
      <c r="E47" s="820">
        <v>6.2593549489975003E-2</v>
      </c>
    </row>
    <row r="48" spans="1:5" x14ac:dyDescent="0.2">
      <c r="A48" s="2" t="s">
        <v>54</v>
      </c>
      <c r="B48" s="823">
        <v>89</v>
      </c>
      <c r="C48" s="820">
        <v>0.91851395368576005</v>
      </c>
      <c r="D48" s="820">
        <v>5.2327852696180302E-2</v>
      </c>
      <c r="E48" s="820">
        <v>2.9158199205994599E-2</v>
      </c>
    </row>
    <row r="49" spans="1:5" x14ac:dyDescent="0.2">
      <c r="A49" s="2" t="s">
        <v>55</v>
      </c>
      <c r="B49" s="823">
        <v>87</v>
      </c>
      <c r="C49" s="820">
        <v>0.90943872928619396</v>
      </c>
      <c r="D49" s="820">
        <v>3.6267567425966298E-2</v>
      </c>
      <c r="E49" s="820">
        <v>5.4293703287839903E-2</v>
      </c>
    </row>
    <row r="50" spans="1:5" x14ac:dyDescent="0.2">
      <c r="A50" s="2" t="s">
        <v>56</v>
      </c>
      <c r="B50" s="823">
        <v>64</v>
      </c>
      <c r="C50" s="820">
        <v>0.90683007240295399</v>
      </c>
      <c r="D50" s="820">
        <v>2.1111629903316501E-2</v>
      </c>
      <c r="E50" s="820">
        <v>7.2058290243148804E-2</v>
      </c>
    </row>
    <row r="51" spans="1:5" x14ac:dyDescent="0.2">
      <c r="A51" s="2" t="s">
        <v>57</v>
      </c>
      <c r="B51" s="823">
        <v>100</v>
      </c>
      <c r="C51" s="820">
        <v>0.68805950880050704</v>
      </c>
      <c r="D51" s="820">
        <v>2.5590647011995302E-2</v>
      </c>
      <c r="E51" s="820">
        <v>0.28634986281394997</v>
      </c>
    </row>
    <row r="52" spans="1:5" x14ac:dyDescent="0.2">
      <c r="A52" s="2" t="s">
        <v>58</v>
      </c>
      <c r="B52" s="823">
        <v>78</v>
      </c>
      <c r="C52" s="820">
        <v>0.83554768562316895</v>
      </c>
      <c r="D52" s="820">
        <v>6.5772823989391299E-2</v>
      </c>
      <c r="E52" s="820">
        <v>9.8679497838020297E-2</v>
      </c>
    </row>
    <row r="53" spans="1:5" x14ac:dyDescent="0.2">
      <c r="A53" s="2" t="s">
        <v>59</v>
      </c>
      <c r="B53" s="823">
        <v>102</v>
      </c>
      <c r="C53" s="820">
        <v>0.72746843099594105</v>
      </c>
      <c r="D53" s="820">
        <v>3.7554070353508003E-2</v>
      </c>
      <c r="E53" s="820">
        <v>0.23497749865055101</v>
      </c>
    </row>
    <row r="54" spans="1:5" x14ac:dyDescent="0.2">
      <c r="A54" s="2" t="s">
        <v>60</v>
      </c>
      <c r="B54" s="823">
        <v>91</v>
      </c>
      <c r="C54" s="820">
        <v>0.75716823339462302</v>
      </c>
      <c r="D54" s="820">
        <v>2.21844706684351E-2</v>
      </c>
      <c r="E54" s="820">
        <v>0.22064727544784499</v>
      </c>
    </row>
    <row r="55" spans="1:5" x14ac:dyDescent="0.2">
      <c r="A55" s="2" t="s">
        <v>61</v>
      </c>
      <c r="B55" s="823">
        <v>93</v>
      </c>
      <c r="C55" s="820">
        <v>0.80303752422332797</v>
      </c>
      <c r="D55" s="820">
        <v>7.6385147869586903E-2</v>
      </c>
      <c r="E55" s="820">
        <v>0.120577313005924</v>
      </c>
    </row>
    <row r="56" spans="1:5" x14ac:dyDescent="0.2">
      <c r="A56" s="2" t="s">
        <v>62</v>
      </c>
      <c r="B56" s="823">
        <v>103</v>
      </c>
      <c r="C56" s="820">
        <v>0.627788126468658</v>
      </c>
      <c r="D56" s="820">
        <v>0.27641960978508001</v>
      </c>
      <c r="E56" s="820">
        <v>9.5792278647422804E-2</v>
      </c>
    </row>
    <row r="57" spans="1:5" x14ac:dyDescent="0.2">
      <c r="A57" s="2" t="s">
        <v>63</v>
      </c>
      <c r="B57" s="823">
        <v>93</v>
      </c>
      <c r="C57" s="820">
        <v>0.65593266487121604</v>
      </c>
      <c r="D57" s="820">
        <v>0.229854241013527</v>
      </c>
      <c r="E57" s="820">
        <v>0.114213079214096</v>
      </c>
    </row>
    <row r="58" spans="1:5" x14ac:dyDescent="0.2">
      <c r="A58" s="2" t="s">
        <v>64</v>
      </c>
      <c r="B58" s="823">
        <v>98</v>
      </c>
      <c r="C58" s="820">
        <v>0.76623314619064298</v>
      </c>
      <c r="D58" s="820">
        <v>0.11909232288599</v>
      </c>
      <c r="E58" s="820">
        <v>0.114674530923367</v>
      </c>
    </row>
    <row r="59" spans="1:5" x14ac:dyDescent="0.2">
      <c r="A59" s="2" t="s">
        <v>65</v>
      </c>
      <c r="B59" s="823">
        <v>87</v>
      </c>
      <c r="C59" s="820">
        <v>0.77066451311111495</v>
      </c>
      <c r="D59" s="820">
        <v>0.137790411710739</v>
      </c>
      <c r="E59" s="820">
        <v>9.1545090079307598E-2</v>
      </c>
    </row>
    <row r="60" spans="1:5" x14ac:dyDescent="0.2">
      <c r="A60" s="2" t="s">
        <v>66</v>
      </c>
      <c r="B60" s="823">
        <v>88</v>
      </c>
      <c r="C60" s="820">
        <v>0.85583269596099898</v>
      </c>
      <c r="D60" s="820">
        <v>3.8799595087766599E-2</v>
      </c>
      <c r="E60" s="820">
        <v>0.10536768287420301</v>
      </c>
    </row>
    <row r="61" spans="1:5" x14ac:dyDescent="0.2">
      <c r="A61" s="2" t="s">
        <v>67</v>
      </c>
      <c r="B61" s="823">
        <v>86</v>
      </c>
      <c r="C61" s="820">
        <v>0.97855007648467995</v>
      </c>
      <c r="D61" s="820">
        <v>2.1449927240610098E-2</v>
      </c>
      <c r="E61" s="820">
        <v>0</v>
      </c>
    </row>
    <row r="62" spans="1:5" x14ac:dyDescent="0.2">
      <c r="A62" s="2" t="s">
        <v>68</v>
      </c>
      <c r="B62" s="823">
        <v>118</v>
      </c>
      <c r="C62" s="820">
        <v>0.74606227874755904</v>
      </c>
      <c r="D62" s="820">
        <v>6.3385568559169797E-2</v>
      </c>
      <c r="E62" s="820">
        <v>0.19055213034153001</v>
      </c>
    </row>
    <row r="63" spans="1:5" x14ac:dyDescent="0.2">
      <c r="A63" s="2" t="s">
        <v>69</v>
      </c>
      <c r="B63" s="823">
        <v>89</v>
      </c>
      <c r="C63" s="820">
        <v>0.762867271900177</v>
      </c>
      <c r="D63" s="820">
        <v>0.12627328932285301</v>
      </c>
      <c r="E63" s="820">
        <v>0.11085943877697001</v>
      </c>
    </row>
    <row r="64" spans="1:5" x14ac:dyDescent="0.2">
      <c r="A64" s="2" t="s">
        <v>70</v>
      </c>
      <c r="B64" s="823">
        <v>99</v>
      </c>
      <c r="C64" s="820">
        <v>0.85236757993698098</v>
      </c>
      <c r="D64" s="820">
        <v>6.7470364272594494E-2</v>
      </c>
      <c r="E64" s="820">
        <v>8.0162078142166096E-2</v>
      </c>
    </row>
    <row r="65" spans="1:5" x14ac:dyDescent="0.2">
      <c r="A65" s="2" t="s">
        <v>71</v>
      </c>
      <c r="B65" s="823">
        <v>80</v>
      </c>
      <c r="C65" s="820">
        <v>0.83600920438766502</v>
      </c>
      <c r="D65" s="820">
        <v>9.7749128937721294E-2</v>
      </c>
      <c r="E65" s="820">
        <v>6.62416517734528E-2</v>
      </c>
    </row>
    <row r="66" spans="1:5" x14ac:dyDescent="0.2">
      <c r="A66" s="2" t="s">
        <v>72</v>
      </c>
      <c r="B66" s="823">
        <v>93</v>
      </c>
      <c r="C66" s="820">
        <v>0.69416499137878396</v>
      </c>
      <c r="D66" s="820">
        <v>0.135298952460289</v>
      </c>
      <c r="E66" s="820">
        <v>0.17053608596324901</v>
      </c>
    </row>
    <row r="67" spans="1:5" x14ac:dyDescent="0.2">
      <c r="A67" s="2" t="s">
        <v>73</v>
      </c>
      <c r="B67" s="823">
        <v>105</v>
      </c>
      <c r="C67" s="820">
        <v>0.70433032512664795</v>
      </c>
      <c r="D67" s="820">
        <v>0.19425511360168499</v>
      </c>
      <c r="E67" s="820">
        <v>0.10141455382108699</v>
      </c>
    </row>
    <row r="68" spans="1:5" x14ac:dyDescent="0.2">
      <c r="A68" s="2" t="s">
        <v>74</v>
      </c>
      <c r="B68" s="823">
        <v>90</v>
      </c>
      <c r="C68" s="820">
        <v>0.75627923011779796</v>
      </c>
      <c r="D68" s="820">
        <v>2.59959250688553E-2</v>
      </c>
      <c r="E68" s="820">
        <v>0.217724844813347</v>
      </c>
    </row>
    <row r="69" spans="1:5" x14ac:dyDescent="0.2">
      <c r="A69" s="2" t="s">
        <v>75</v>
      </c>
      <c r="B69" s="823">
        <v>104</v>
      </c>
      <c r="C69" s="820">
        <v>0.84002059698104903</v>
      </c>
      <c r="D69" s="820">
        <v>5.7185400277376203E-2</v>
      </c>
      <c r="E69" s="820">
        <v>0.102793991565704</v>
      </c>
    </row>
    <row r="70" spans="1:5" x14ac:dyDescent="0.2">
      <c r="A70" s="2" t="s">
        <v>76</v>
      </c>
      <c r="B70" s="823">
        <v>100</v>
      </c>
      <c r="C70" s="820">
        <v>0.85530328750610396</v>
      </c>
      <c r="D70" s="820">
        <v>6.2413979321718202E-2</v>
      </c>
      <c r="E70" s="820">
        <v>8.2282759249210399E-2</v>
      </c>
    </row>
    <row r="71" spans="1:5" x14ac:dyDescent="0.2">
      <c r="A71" s="3" t="s">
        <v>77</v>
      </c>
      <c r="B71" s="824">
        <v>73</v>
      </c>
      <c r="C71" s="821">
        <v>0.88645660877227805</v>
      </c>
      <c r="D71" s="821">
        <v>4.8814658075571102E-2</v>
      </c>
      <c r="E71" s="821">
        <v>6.4728736877441406E-2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463</v>
      </c>
    </row>
    <row r="4" spans="1:5" x14ac:dyDescent="0.2">
      <c r="A4" t="s">
        <v>3</v>
      </c>
    </row>
    <row r="5" spans="1:5" ht="25.5" x14ac:dyDescent="0.2">
      <c r="A5" s="4" t="s">
        <v>4</v>
      </c>
      <c r="B5" s="4" t="s">
        <v>5</v>
      </c>
      <c r="C5" s="4" t="s">
        <v>464</v>
      </c>
      <c r="D5" s="4" t="s">
        <v>465</v>
      </c>
      <c r="E5" s="4" t="s">
        <v>466</v>
      </c>
    </row>
    <row r="6" spans="1:5" x14ac:dyDescent="0.2">
      <c r="A6" s="5" t="s">
        <v>13</v>
      </c>
      <c r="B6" s="828" t="s">
        <v>1</v>
      </c>
      <c r="C6" s="825" t="s">
        <v>1</v>
      </c>
      <c r="D6" s="825" t="s">
        <v>1</v>
      </c>
      <c r="E6" s="825" t="s">
        <v>1</v>
      </c>
    </row>
    <row r="7" spans="1:5" x14ac:dyDescent="0.2">
      <c r="A7" s="2" t="s">
        <v>13</v>
      </c>
      <c r="B7" s="829">
        <v>9576</v>
      </c>
      <c r="C7" s="826">
        <v>0.857147216796875</v>
      </c>
      <c r="D7" s="826">
        <v>2.0122593268752102E-2</v>
      </c>
      <c r="E7" s="826">
        <v>0.122730180621147</v>
      </c>
    </row>
    <row r="8" spans="1:5" x14ac:dyDescent="0.2">
      <c r="A8" s="5" t="s">
        <v>14</v>
      </c>
      <c r="B8" s="828" t="s">
        <v>1</v>
      </c>
      <c r="C8" s="825" t="s">
        <v>1</v>
      </c>
      <c r="D8" s="825" t="s">
        <v>1</v>
      </c>
      <c r="E8" s="825" t="s">
        <v>1</v>
      </c>
    </row>
    <row r="9" spans="1:5" x14ac:dyDescent="0.2">
      <c r="A9" s="2" t="s">
        <v>15</v>
      </c>
      <c r="B9" s="829">
        <v>106</v>
      </c>
      <c r="C9" s="826">
        <v>0.86104345321655296</v>
      </c>
      <c r="D9" s="826">
        <v>2.6760408654809002E-2</v>
      </c>
      <c r="E9" s="826">
        <v>0.112196154892445</v>
      </c>
    </row>
    <row r="10" spans="1:5" x14ac:dyDescent="0.2">
      <c r="A10" s="2" t="s">
        <v>16</v>
      </c>
      <c r="B10" s="829">
        <v>105</v>
      </c>
      <c r="C10" s="826">
        <v>0.91631001234054599</v>
      </c>
      <c r="D10" s="826">
        <v>1.19097605347633E-2</v>
      </c>
      <c r="E10" s="826">
        <v>7.1780242025852203E-2</v>
      </c>
    </row>
    <row r="11" spans="1:5" x14ac:dyDescent="0.2">
      <c r="A11" s="2" t="s">
        <v>17</v>
      </c>
      <c r="B11" s="829">
        <v>125</v>
      </c>
      <c r="C11" s="826">
        <v>0.79695737361908003</v>
      </c>
      <c r="D11" s="826">
        <v>3.5172231495380402E-2</v>
      </c>
      <c r="E11" s="826">
        <v>0.16787041723728199</v>
      </c>
    </row>
    <row r="12" spans="1:5" x14ac:dyDescent="0.2">
      <c r="A12" s="2" t="s">
        <v>18</v>
      </c>
      <c r="B12" s="829">
        <v>110</v>
      </c>
      <c r="C12" s="826">
        <v>0.95073729753494296</v>
      </c>
      <c r="D12" s="826">
        <v>1.9013699144124999E-2</v>
      </c>
      <c r="E12" s="826">
        <v>3.0248986557126E-2</v>
      </c>
    </row>
    <row r="13" spans="1:5" x14ac:dyDescent="0.2">
      <c r="A13" s="2" t="s">
        <v>19</v>
      </c>
      <c r="B13" s="829">
        <v>107</v>
      </c>
      <c r="C13" s="826">
        <v>0.90731990337371804</v>
      </c>
      <c r="D13" s="826">
        <v>2.08690874278545E-2</v>
      </c>
      <c r="E13" s="826">
        <v>7.1811005473136902E-2</v>
      </c>
    </row>
    <row r="14" spans="1:5" x14ac:dyDescent="0.2">
      <c r="A14" s="2" t="s">
        <v>20</v>
      </c>
      <c r="B14" s="829">
        <v>97</v>
      </c>
      <c r="C14" s="826">
        <v>0.92875659465789795</v>
      </c>
      <c r="D14" s="826">
        <v>0</v>
      </c>
      <c r="E14" s="826">
        <v>7.1243390440940899E-2</v>
      </c>
    </row>
    <row r="15" spans="1:5" x14ac:dyDescent="0.2">
      <c r="A15" s="2" t="s">
        <v>21</v>
      </c>
      <c r="B15" s="829">
        <v>94</v>
      </c>
      <c r="C15" s="826">
        <v>0.89987492561340299</v>
      </c>
      <c r="D15" s="826">
        <v>2.5712132453918499E-2</v>
      </c>
      <c r="E15" s="826">
        <v>7.4412949383258806E-2</v>
      </c>
    </row>
    <row r="16" spans="1:5" x14ac:dyDescent="0.2">
      <c r="A16" s="2" t="s">
        <v>22</v>
      </c>
      <c r="B16" s="829">
        <v>105</v>
      </c>
      <c r="C16" s="826">
        <v>0.89168018102645896</v>
      </c>
      <c r="D16" s="826">
        <v>0</v>
      </c>
      <c r="E16" s="826">
        <v>0.108319796621799</v>
      </c>
    </row>
    <row r="17" spans="1:5" x14ac:dyDescent="0.2">
      <c r="A17" s="2" t="s">
        <v>23</v>
      </c>
      <c r="B17" s="829">
        <v>80</v>
      </c>
      <c r="C17" s="826">
        <v>0.92350572347641002</v>
      </c>
      <c r="D17" s="826">
        <v>0</v>
      </c>
      <c r="E17" s="826">
        <v>7.6494276523590102E-2</v>
      </c>
    </row>
    <row r="18" spans="1:5" x14ac:dyDescent="0.2">
      <c r="A18" s="2" t="s">
        <v>24</v>
      </c>
      <c r="B18" s="829">
        <v>80</v>
      </c>
      <c r="C18" s="826">
        <v>0.90299236774444602</v>
      </c>
      <c r="D18" s="826">
        <v>8.1655643880367296E-3</v>
      </c>
      <c r="E18" s="826">
        <v>8.8842064142227201E-2</v>
      </c>
    </row>
    <row r="19" spans="1:5" x14ac:dyDescent="0.2">
      <c r="A19" s="2" t="s">
        <v>25</v>
      </c>
      <c r="B19" s="829">
        <v>101</v>
      </c>
      <c r="C19" s="826">
        <v>0.932212054729462</v>
      </c>
      <c r="D19" s="826">
        <v>0</v>
      </c>
      <c r="E19" s="826">
        <v>6.7787922918796498E-2</v>
      </c>
    </row>
    <row r="20" spans="1:5" x14ac:dyDescent="0.2">
      <c r="A20" s="2" t="s">
        <v>26</v>
      </c>
      <c r="B20" s="829">
        <v>102</v>
      </c>
      <c r="C20" s="826">
        <v>0.95528090000152599</v>
      </c>
      <c r="D20" s="826">
        <v>0</v>
      </c>
      <c r="E20" s="826">
        <v>4.47190999984741E-2</v>
      </c>
    </row>
    <row r="21" spans="1:5" x14ac:dyDescent="0.2">
      <c r="A21" s="2" t="s">
        <v>27</v>
      </c>
      <c r="B21" s="829">
        <v>85</v>
      </c>
      <c r="C21" s="826">
        <v>0.95829254388809204</v>
      </c>
      <c r="D21" s="826">
        <v>0</v>
      </c>
      <c r="E21" s="826">
        <v>4.1707456111908001E-2</v>
      </c>
    </row>
    <row r="22" spans="1:5" x14ac:dyDescent="0.2">
      <c r="A22" s="2" t="s">
        <v>28</v>
      </c>
      <c r="B22" s="829">
        <v>106</v>
      </c>
      <c r="C22" s="826">
        <v>0.88253349065780595</v>
      </c>
      <c r="D22" s="826">
        <v>6.05986230075359E-2</v>
      </c>
      <c r="E22" s="826">
        <v>5.6867904961109203E-2</v>
      </c>
    </row>
    <row r="23" spans="1:5" x14ac:dyDescent="0.2">
      <c r="A23" s="2" t="s">
        <v>29</v>
      </c>
      <c r="B23" s="829">
        <v>104</v>
      </c>
      <c r="C23" s="826">
        <v>0.857618749141693</v>
      </c>
      <c r="D23" s="826">
        <v>1.9285110756754899E-2</v>
      </c>
      <c r="E23" s="826">
        <v>0.123096108436584</v>
      </c>
    </row>
    <row r="24" spans="1:5" x14ac:dyDescent="0.2">
      <c r="A24" s="2" t="s">
        <v>30</v>
      </c>
      <c r="B24" s="829">
        <v>101</v>
      </c>
      <c r="C24" s="826">
        <v>0.88170808553695701</v>
      </c>
      <c r="D24" s="826">
        <v>4.1023220866918599E-2</v>
      </c>
      <c r="E24" s="826">
        <v>7.72687122225761E-2</v>
      </c>
    </row>
    <row r="25" spans="1:5" x14ac:dyDescent="0.2">
      <c r="A25" s="2" t="s">
        <v>31</v>
      </c>
      <c r="B25" s="829">
        <v>102</v>
      </c>
      <c r="C25" s="826">
        <v>0.97543132305145297</v>
      </c>
      <c r="D25" s="826">
        <v>0</v>
      </c>
      <c r="E25" s="826">
        <v>2.4568678811192499E-2</v>
      </c>
    </row>
    <row r="26" spans="1:5" x14ac:dyDescent="0.2">
      <c r="A26" s="2" t="s">
        <v>32</v>
      </c>
      <c r="B26" s="829">
        <v>98</v>
      </c>
      <c r="C26" s="826">
        <v>0.791082143783569</v>
      </c>
      <c r="D26" s="826">
        <v>1.2411667034030001E-2</v>
      </c>
      <c r="E26" s="826">
        <v>0.196506157517433</v>
      </c>
    </row>
    <row r="27" spans="1:5" x14ac:dyDescent="0.2">
      <c r="A27" s="2" t="s">
        <v>33</v>
      </c>
      <c r="B27" s="829">
        <v>95</v>
      </c>
      <c r="C27" s="826">
        <v>0.97745460271835305</v>
      </c>
      <c r="D27" s="826">
        <v>0</v>
      </c>
      <c r="E27" s="826">
        <v>2.25454159080982E-2</v>
      </c>
    </row>
    <row r="28" spans="1:5" x14ac:dyDescent="0.2">
      <c r="A28" s="2" t="s">
        <v>34</v>
      </c>
      <c r="B28" s="829">
        <v>105</v>
      </c>
      <c r="C28" s="826">
        <v>0.95355457067489602</v>
      </c>
      <c r="D28" s="826">
        <v>6.8800137378275403E-3</v>
      </c>
      <c r="E28" s="826">
        <v>3.9565406739711803E-2</v>
      </c>
    </row>
    <row r="29" spans="1:5" x14ac:dyDescent="0.2">
      <c r="A29" s="2" t="s">
        <v>35</v>
      </c>
      <c r="B29" s="829">
        <v>99</v>
      </c>
      <c r="C29" s="826">
        <v>0.96883136034011796</v>
      </c>
      <c r="D29" s="826">
        <v>0</v>
      </c>
      <c r="E29" s="826">
        <v>3.1168639659881599E-2</v>
      </c>
    </row>
    <row r="30" spans="1:5" x14ac:dyDescent="0.2">
      <c r="A30" s="2" t="s">
        <v>36</v>
      </c>
      <c r="B30" s="829">
        <v>90</v>
      </c>
      <c r="C30" s="826">
        <v>1</v>
      </c>
      <c r="D30" s="826">
        <v>0</v>
      </c>
      <c r="E30" s="826">
        <v>0</v>
      </c>
    </row>
    <row r="31" spans="1:5" x14ac:dyDescent="0.2">
      <c r="A31" s="2" t="s">
        <v>37</v>
      </c>
      <c r="B31" s="829">
        <v>82</v>
      </c>
      <c r="C31" s="826">
        <v>0.96383315324783303</v>
      </c>
      <c r="D31" s="826">
        <v>0</v>
      </c>
      <c r="E31" s="826">
        <v>3.6166846752166699E-2</v>
      </c>
    </row>
    <row r="32" spans="1:5" x14ac:dyDescent="0.2">
      <c r="A32" s="2" t="s">
        <v>38</v>
      </c>
      <c r="B32" s="829">
        <v>106</v>
      </c>
      <c r="C32" s="826">
        <v>0.91452091932296797</v>
      </c>
      <c r="D32" s="826">
        <v>1.89877711236477E-2</v>
      </c>
      <c r="E32" s="826">
        <v>6.6491313278675093E-2</v>
      </c>
    </row>
    <row r="33" spans="1:5" x14ac:dyDescent="0.2">
      <c r="A33" s="2" t="s">
        <v>39</v>
      </c>
      <c r="B33" s="829">
        <v>98</v>
      </c>
      <c r="C33" s="826">
        <v>0.94628304243087802</v>
      </c>
      <c r="D33" s="826">
        <v>1.38327684253454E-2</v>
      </c>
      <c r="E33" s="826">
        <v>3.9884164929390002E-2</v>
      </c>
    </row>
    <row r="34" spans="1:5" x14ac:dyDescent="0.2">
      <c r="A34" s="2" t="s">
        <v>40</v>
      </c>
      <c r="B34" s="829">
        <v>100</v>
      </c>
      <c r="C34" s="826">
        <v>0.981500864028931</v>
      </c>
      <c r="D34" s="826">
        <v>1.8499165773391699E-2</v>
      </c>
      <c r="E34" s="826">
        <v>0</v>
      </c>
    </row>
    <row r="35" spans="1:5" x14ac:dyDescent="0.2">
      <c r="A35" s="2" t="s">
        <v>41</v>
      </c>
      <c r="B35" s="829">
        <v>107</v>
      </c>
      <c r="C35" s="826">
        <v>0.94238376617431596</v>
      </c>
      <c r="D35" s="826">
        <v>8.5031408816576004E-3</v>
      </c>
      <c r="E35" s="826">
        <v>4.9113102257251698E-2</v>
      </c>
    </row>
    <row r="36" spans="1:5" x14ac:dyDescent="0.2">
      <c r="A36" s="2" t="s">
        <v>42</v>
      </c>
      <c r="B36" s="829">
        <v>88</v>
      </c>
      <c r="C36" s="826">
        <v>0.96758329868316695</v>
      </c>
      <c r="D36" s="826">
        <v>1.1220253072678999E-2</v>
      </c>
      <c r="E36" s="826">
        <v>2.1196443587541601E-2</v>
      </c>
    </row>
    <row r="37" spans="1:5" x14ac:dyDescent="0.2">
      <c r="A37" s="2" t="s">
        <v>43</v>
      </c>
      <c r="B37" s="829">
        <v>92</v>
      </c>
      <c r="C37" s="826">
        <v>0.92774426937103305</v>
      </c>
      <c r="D37" s="826">
        <v>0</v>
      </c>
      <c r="E37" s="826">
        <v>7.2255708277225494E-2</v>
      </c>
    </row>
    <row r="38" spans="1:5" x14ac:dyDescent="0.2">
      <c r="A38" s="2" t="s">
        <v>44</v>
      </c>
      <c r="B38" s="829">
        <v>104</v>
      </c>
      <c r="C38" s="826">
        <v>0.91467469930648804</v>
      </c>
      <c r="D38" s="826">
        <v>9.6676247194409405E-3</v>
      </c>
      <c r="E38" s="826">
        <v>7.56576433777809E-2</v>
      </c>
    </row>
    <row r="39" spans="1:5" x14ac:dyDescent="0.2">
      <c r="A39" s="2" t="s">
        <v>45</v>
      </c>
      <c r="B39" s="829">
        <v>104</v>
      </c>
      <c r="C39" s="826">
        <v>0.91148298978805498</v>
      </c>
      <c r="D39" s="826">
        <v>0</v>
      </c>
      <c r="E39" s="826">
        <v>8.8517017662525205E-2</v>
      </c>
    </row>
    <row r="40" spans="1:5" x14ac:dyDescent="0.2">
      <c r="A40" s="2" t="s">
        <v>46</v>
      </c>
      <c r="B40" s="829">
        <v>103</v>
      </c>
      <c r="C40" s="826">
        <v>0.92382359504699696</v>
      </c>
      <c r="D40" s="826">
        <v>2.03591790050268E-2</v>
      </c>
      <c r="E40" s="826">
        <v>5.58172017335892E-2</v>
      </c>
    </row>
    <row r="41" spans="1:5" x14ac:dyDescent="0.2">
      <c r="A41" s="2" t="s">
        <v>47</v>
      </c>
      <c r="B41" s="829">
        <v>100</v>
      </c>
      <c r="C41" s="826">
        <v>0.93586021661758401</v>
      </c>
      <c r="D41" s="826">
        <v>7.0408037863671797E-3</v>
      </c>
      <c r="E41" s="826">
        <v>5.7098995894193601E-2</v>
      </c>
    </row>
    <row r="42" spans="1:5" x14ac:dyDescent="0.2">
      <c r="A42" s="2" t="s">
        <v>48</v>
      </c>
      <c r="B42" s="829">
        <v>102</v>
      </c>
      <c r="C42" s="826">
        <v>0.959544897079468</v>
      </c>
      <c r="D42" s="826">
        <v>0</v>
      </c>
      <c r="E42" s="826">
        <v>4.04551327228546E-2</v>
      </c>
    </row>
    <row r="43" spans="1:5" x14ac:dyDescent="0.2">
      <c r="A43" s="2" t="s">
        <v>49</v>
      </c>
      <c r="B43" s="829">
        <v>92</v>
      </c>
      <c r="C43" s="826">
        <v>0.92159843444824197</v>
      </c>
      <c r="D43" s="826">
        <v>0</v>
      </c>
      <c r="E43" s="826">
        <v>7.8401580452919006E-2</v>
      </c>
    </row>
    <row r="44" spans="1:5" x14ac:dyDescent="0.2">
      <c r="A44" s="2" t="s">
        <v>50</v>
      </c>
      <c r="B44" s="829">
        <v>96</v>
      </c>
      <c r="C44" s="826">
        <v>0.94334685802459695</v>
      </c>
      <c r="D44" s="826">
        <v>0</v>
      </c>
      <c r="E44" s="826">
        <v>5.6653112173080403E-2</v>
      </c>
    </row>
    <row r="45" spans="1:5" x14ac:dyDescent="0.2">
      <c r="A45" s="2" t="s">
        <v>51</v>
      </c>
      <c r="B45" s="829">
        <v>102</v>
      </c>
      <c r="C45" s="826">
        <v>0.93873089551925704</v>
      </c>
      <c r="D45" s="826">
        <v>2.6530183851718899E-2</v>
      </c>
      <c r="E45" s="826">
        <v>3.4738924354314797E-2</v>
      </c>
    </row>
    <row r="46" spans="1:5" x14ac:dyDescent="0.2">
      <c r="A46" s="2" t="s">
        <v>52</v>
      </c>
      <c r="B46" s="829">
        <v>104</v>
      </c>
      <c r="C46" s="826">
        <v>0.95286327600479104</v>
      </c>
      <c r="D46" s="826">
        <v>0</v>
      </c>
      <c r="E46" s="826">
        <v>4.71366979181767E-2</v>
      </c>
    </row>
    <row r="47" spans="1:5" x14ac:dyDescent="0.2">
      <c r="A47" s="2" t="s">
        <v>53</v>
      </c>
      <c r="B47" s="829">
        <v>105</v>
      </c>
      <c r="C47" s="826">
        <v>0.97651708126068104</v>
      </c>
      <c r="D47" s="826">
        <v>8.5005462169647199E-3</v>
      </c>
      <c r="E47" s="826">
        <v>1.49823818355799E-2</v>
      </c>
    </row>
    <row r="48" spans="1:5" x14ac:dyDescent="0.2">
      <c r="A48" s="2" t="s">
        <v>54</v>
      </c>
      <c r="B48" s="829">
        <v>93</v>
      </c>
      <c r="C48" s="826">
        <v>1</v>
      </c>
      <c r="D48" s="826">
        <v>0</v>
      </c>
      <c r="E48" s="826">
        <v>0</v>
      </c>
    </row>
    <row r="49" spans="1:5" x14ac:dyDescent="0.2">
      <c r="A49" s="2" t="s">
        <v>55</v>
      </c>
      <c r="B49" s="829">
        <v>88</v>
      </c>
      <c r="C49" s="826">
        <v>0.96454155445098899</v>
      </c>
      <c r="D49" s="826">
        <v>0</v>
      </c>
      <c r="E49" s="826">
        <v>3.5458423197269398E-2</v>
      </c>
    </row>
    <row r="50" spans="1:5" x14ac:dyDescent="0.2">
      <c r="A50" s="2" t="s">
        <v>56</v>
      </c>
      <c r="B50" s="829">
        <v>71</v>
      </c>
      <c r="C50" s="826">
        <v>0.97087621688842796</v>
      </c>
      <c r="D50" s="826">
        <v>0</v>
      </c>
      <c r="E50" s="826">
        <v>2.9123758897185301E-2</v>
      </c>
    </row>
    <row r="51" spans="1:5" x14ac:dyDescent="0.2">
      <c r="A51" s="2" t="s">
        <v>57</v>
      </c>
      <c r="B51" s="829">
        <v>107</v>
      </c>
      <c r="C51" s="826">
        <v>0.79681926965713501</v>
      </c>
      <c r="D51" s="826">
        <v>2.1973993629217099E-2</v>
      </c>
      <c r="E51" s="826">
        <v>0.18120674788951899</v>
      </c>
    </row>
    <row r="52" spans="1:5" x14ac:dyDescent="0.2">
      <c r="A52" s="2" t="s">
        <v>58</v>
      </c>
      <c r="B52" s="829">
        <v>84</v>
      </c>
      <c r="C52" s="826">
        <v>0.97345542907714799</v>
      </c>
      <c r="D52" s="826">
        <v>0</v>
      </c>
      <c r="E52" s="826">
        <v>2.6544559746980698E-2</v>
      </c>
    </row>
    <row r="53" spans="1:5" x14ac:dyDescent="0.2">
      <c r="A53" s="2" t="s">
        <v>59</v>
      </c>
      <c r="B53" s="829">
        <v>101</v>
      </c>
      <c r="C53" s="826">
        <v>0.82686650753021196</v>
      </c>
      <c r="D53" s="826">
        <v>1.6586361452937098E-2</v>
      </c>
      <c r="E53" s="826">
        <v>0.15654711425304399</v>
      </c>
    </row>
    <row r="54" spans="1:5" x14ac:dyDescent="0.2">
      <c r="A54" s="2" t="s">
        <v>60</v>
      </c>
      <c r="B54" s="829">
        <v>99</v>
      </c>
      <c r="C54" s="826">
        <v>0.88469409942626998</v>
      </c>
      <c r="D54" s="826">
        <v>1.13692544400692E-2</v>
      </c>
      <c r="E54" s="826">
        <v>0.103936672210693</v>
      </c>
    </row>
    <row r="55" spans="1:5" x14ac:dyDescent="0.2">
      <c r="A55" s="2" t="s">
        <v>61</v>
      </c>
      <c r="B55" s="829">
        <v>98</v>
      </c>
      <c r="C55" s="826">
        <v>0.96557807922363303</v>
      </c>
      <c r="D55" s="826">
        <v>3.4421917051076903E-2</v>
      </c>
      <c r="E55" s="826">
        <v>0</v>
      </c>
    </row>
    <row r="56" spans="1:5" x14ac:dyDescent="0.2">
      <c r="A56" s="2" t="s">
        <v>62</v>
      </c>
      <c r="B56" s="829">
        <v>105</v>
      </c>
      <c r="C56" s="826">
        <v>0.93547177314758301</v>
      </c>
      <c r="D56" s="826">
        <v>3.3481042832136203E-2</v>
      </c>
      <c r="E56" s="826">
        <v>3.1047182157635699E-2</v>
      </c>
    </row>
    <row r="57" spans="1:5" x14ac:dyDescent="0.2">
      <c r="A57" s="2" t="s">
        <v>63</v>
      </c>
      <c r="B57" s="829">
        <v>99</v>
      </c>
      <c r="C57" s="826">
        <v>0.89472448825836204</v>
      </c>
      <c r="D57" s="826">
        <v>2.3066189140081399E-2</v>
      </c>
      <c r="E57" s="826">
        <v>8.2209341228008298E-2</v>
      </c>
    </row>
    <row r="58" spans="1:5" x14ac:dyDescent="0.2">
      <c r="A58" s="2" t="s">
        <v>64</v>
      </c>
      <c r="B58" s="829">
        <v>100</v>
      </c>
      <c r="C58" s="826">
        <v>0.93868929147720304</v>
      </c>
      <c r="D58" s="826">
        <v>0</v>
      </c>
      <c r="E58" s="826">
        <v>6.1310697346925701E-2</v>
      </c>
    </row>
    <row r="59" spans="1:5" x14ac:dyDescent="0.2">
      <c r="A59" s="2" t="s">
        <v>65</v>
      </c>
      <c r="B59" s="829">
        <v>92</v>
      </c>
      <c r="C59" s="826">
        <v>0.95896446704864502</v>
      </c>
      <c r="D59" s="826">
        <v>1.19459675624967E-2</v>
      </c>
      <c r="E59" s="826">
        <v>2.9089590534567802E-2</v>
      </c>
    </row>
    <row r="60" spans="1:5" x14ac:dyDescent="0.2">
      <c r="A60" s="2" t="s">
        <v>66</v>
      </c>
      <c r="B60" s="829">
        <v>90</v>
      </c>
      <c r="C60" s="826">
        <v>0.98867064714431796</v>
      </c>
      <c r="D60" s="826">
        <v>0</v>
      </c>
      <c r="E60" s="826">
        <v>1.13293407484889E-2</v>
      </c>
    </row>
    <row r="61" spans="1:5" x14ac:dyDescent="0.2">
      <c r="A61" s="2" t="s">
        <v>67</v>
      </c>
      <c r="B61" s="829">
        <v>87</v>
      </c>
      <c r="C61" s="826">
        <v>1</v>
      </c>
      <c r="D61" s="826">
        <v>0</v>
      </c>
      <c r="E61" s="826">
        <v>0</v>
      </c>
    </row>
    <row r="62" spans="1:5" x14ac:dyDescent="0.2">
      <c r="A62" s="2" t="s">
        <v>68</v>
      </c>
      <c r="B62" s="829">
        <v>119</v>
      </c>
      <c r="C62" s="826">
        <v>0.86875247955322299</v>
      </c>
      <c r="D62" s="826">
        <v>9.4517515972256695E-3</v>
      </c>
      <c r="E62" s="826">
        <v>0.121795766055584</v>
      </c>
    </row>
    <row r="63" spans="1:5" x14ac:dyDescent="0.2">
      <c r="A63" s="2" t="s">
        <v>69</v>
      </c>
      <c r="B63" s="829">
        <v>93</v>
      </c>
      <c r="C63" s="826">
        <v>0.948921918869019</v>
      </c>
      <c r="D63" s="826">
        <v>0</v>
      </c>
      <c r="E63" s="826">
        <v>5.1078088581562001E-2</v>
      </c>
    </row>
    <row r="64" spans="1:5" x14ac:dyDescent="0.2">
      <c r="A64" s="2" t="s">
        <v>70</v>
      </c>
      <c r="B64" s="829">
        <v>99</v>
      </c>
      <c r="C64" s="826">
        <v>0.97512906789779696</v>
      </c>
      <c r="D64" s="826">
        <v>0</v>
      </c>
      <c r="E64" s="826">
        <v>2.4870915338396998E-2</v>
      </c>
    </row>
    <row r="65" spans="1:5" x14ac:dyDescent="0.2">
      <c r="A65" s="2" t="s">
        <v>71</v>
      </c>
      <c r="B65" s="829">
        <v>84</v>
      </c>
      <c r="C65" s="826">
        <v>0.92391973733902</v>
      </c>
      <c r="D65" s="826">
        <v>2.91024185717106E-2</v>
      </c>
      <c r="E65" s="826">
        <v>4.6977840363979298E-2</v>
      </c>
    </row>
    <row r="66" spans="1:5" x14ac:dyDescent="0.2">
      <c r="A66" s="2" t="s">
        <v>72</v>
      </c>
      <c r="B66" s="829">
        <v>95</v>
      </c>
      <c r="C66" s="826">
        <v>0.87902873754501298</v>
      </c>
      <c r="D66" s="826">
        <v>1.3256486505270001E-2</v>
      </c>
      <c r="E66" s="826">
        <v>0.10771476477384601</v>
      </c>
    </row>
    <row r="67" spans="1:5" x14ac:dyDescent="0.2">
      <c r="A67" s="2" t="s">
        <v>73</v>
      </c>
      <c r="B67" s="829">
        <v>105</v>
      </c>
      <c r="C67" s="826">
        <v>0.95476627349853505</v>
      </c>
      <c r="D67" s="826">
        <v>1.49808852002025E-2</v>
      </c>
      <c r="E67" s="826">
        <v>3.02528385072947E-2</v>
      </c>
    </row>
    <row r="68" spans="1:5" x14ac:dyDescent="0.2">
      <c r="A68" s="2" t="s">
        <v>74</v>
      </c>
      <c r="B68" s="829">
        <v>91</v>
      </c>
      <c r="C68" s="826">
        <v>0.82733565568923995</v>
      </c>
      <c r="D68" s="826">
        <v>1.0371376760304E-2</v>
      </c>
      <c r="E68" s="826">
        <v>0.16229294240474701</v>
      </c>
    </row>
    <row r="69" spans="1:5" x14ac:dyDescent="0.2">
      <c r="A69" s="2" t="s">
        <v>75</v>
      </c>
      <c r="B69" s="829">
        <v>110</v>
      </c>
      <c r="C69" s="826">
        <v>0.93293273448944103</v>
      </c>
      <c r="D69" s="826">
        <v>5.8957859873771702E-3</v>
      </c>
      <c r="E69" s="826">
        <v>6.1171464622020701E-2</v>
      </c>
    </row>
    <row r="70" spans="1:5" x14ac:dyDescent="0.2">
      <c r="A70" s="2" t="s">
        <v>76</v>
      </c>
      <c r="B70" s="829">
        <v>102</v>
      </c>
      <c r="C70" s="826">
        <v>1</v>
      </c>
      <c r="D70" s="826">
        <v>0</v>
      </c>
      <c r="E70" s="826">
        <v>0</v>
      </c>
    </row>
    <row r="71" spans="1:5" x14ac:dyDescent="0.2">
      <c r="A71" s="3" t="s">
        <v>77</v>
      </c>
      <c r="B71" s="830">
        <v>79</v>
      </c>
      <c r="C71" s="827">
        <v>0.97507369518279996</v>
      </c>
      <c r="D71" s="827">
        <v>2.4926301091909402E-2</v>
      </c>
      <c r="E71" s="827">
        <v>0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467</v>
      </c>
    </row>
    <row r="4" spans="1:6" x14ac:dyDescent="0.2">
      <c r="A4" t="s">
        <v>3</v>
      </c>
    </row>
    <row r="5" spans="1:6" ht="63.75" x14ac:dyDescent="0.2">
      <c r="A5" s="4" t="s">
        <v>4</v>
      </c>
      <c r="B5" s="4" t="s">
        <v>5</v>
      </c>
      <c r="C5" s="4" t="s">
        <v>468</v>
      </c>
      <c r="D5" s="4" t="s">
        <v>469</v>
      </c>
      <c r="E5" s="4" t="s">
        <v>470</v>
      </c>
      <c r="F5" s="4" t="s">
        <v>471</v>
      </c>
    </row>
    <row r="6" spans="1:6" x14ac:dyDescent="0.2">
      <c r="A6" s="5" t="s">
        <v>13</v>
      </c>
      <c r="B6" s="834" t="s">
        <v>1</v>
      </c>
      <c r="C6" s="831" t="s">
        <v>1</v>
      </c>
      <c r="D6" s="831" t="s">
        <v>1</v>
      </c>
      <c r="E6" s="831" t="s">
        <v>1</v>
      </c>
      <c r="F6" s="831" t="s">
        <v>1</v>
      </c>
    </row>
    <row r="7" spans="1:6" x14ac:dyDescent="0.2">
      <c r="A7" s="2" t="s">
        <v>13</v>
      </c>
      <c r="B7" s="835">
        <v>9662</v>
      </c>
      <c r="C7" s="832">
        <v>0.86275243759155296</v>
      </c>
      <c r="D7" s="832">
        <v>3.6153562366962398E-2</v>
      </c>
      <c r="E7" s="832">
        <v>8.5178747773170499E-2</v>
      </c>
      <c r="F7" s="832">
        <v>1.5915278345346499E-2</v>
      </c>
    </row>
    <row r="8" spans="1:6" x14ac:dyDescent="0.2">
      <c r="A8" s="5" t="s">
        <v>14</v>
      </c>
      <c r="B8" s="834" t="s">
        <v>1</v>
      </c>
      <c r="C8" s="831" t="s">
        <v>1</v>
      </c>
      <c r="D8" s="831" t="s">
        <v>1</v>
      </c>
      <c r="E8" s="831" t="s">
        <v>1</v>
      </c>
      <c r="F8" s="831" t="s">
        <v>1</v>
      </c>
    </row>
    <row r="9" spans="1:6" x14ac:dyDescent="0.2">
      <c r="A9" s="2" t="s">
        <v>15</v>
      </c>
      <c r="B9" s="835">
        <v>106</v>
      </c>
      <c r="C9" s="832">
        <v>0.89975768327713002</v>
      </c>
      <c r="D9" s="832">
        <v>1.3380204327404501E-2</v>
      </c>
      <c r="E9" s="832">
        <v>8.6862109601497706E-2</v>
      </c>
      <c r="F9" s="832">
        <v>0</v>
      </c>
    </row>
    <row r="10" spans="1:6" x14ac:dyDescent="0.2">
      <c r="A10" s="2" t="s">
        <v>16</v>
      </c>
      <c r="B10" s="835">
        <v>106</v>
      </c>
      <c r="C10" s="832">
        <v>0.87051182985305797</v>
      </c>
      <c r="D10" s="832">
        <v>2.1409329026937499E-2</v>
      </c>
      <c r="E10" s="832">
        <v>0.10807885229587599</v>
      </c>
      <c r="F10" s="832">
        <v>0</v>
      </c>
    </row>
    <row r="11" spans="1:6" x14ac:dyDescent="0.2">
      <c r="A11" s="2" t="s">
        <v>17</v>
      </c>
      <c r="B11" s="835">
        <v>128</v>
      </c>
      <c r="C11" s="832">
        <v>0.74307483434677102</v>
      </c>
      <c r="D11" s="832">
        <v>1.2238841503858599E-2</v>
      </c>
      <c r="E11" s="832">
        <v>0.21328711509704601</v>
      </c>
      <c r="F11" s="832">
        <v>3.1399238854646697E-2</v>
      </c>
    </row>
    <row r="12" spans="1:6" x14ac:dyDescent="0.2">
      <c r="A12" s="2" t="s">
        <v>18</v>
      </c>
      <c r="B12" s="835">
        <v>111</v>
      </c>
      <c r="C12" s="832">
        <v>0.87178701162338301</v>
      </c>
      <c r="D12" s="832">
        <v>8.5908258333802206E-3</v>
      </c>
      <c r="E12" s="832">
        <v>0.103052251040936</v>
      </c>
      <c r="F12" s="832">
        <v>1.6569904983043698E-2</v>
      </c>
    </row>
    <row r="13" spans="1:6" x14ac:dyDescent="0.2">
      <c r="A13" s="2" t="s">
        <v>19</v>
      </c>
      <c r="B13" s="835">
        <v>109</v>
      </c>
      <c r="C13" s="832">
        <v>0.95124012231826804</v>
      </c>
      <c r="D13" s="832">
        <v>1.0505187325179599E-2</v>
      </c>
      <c r="E13" s="832">
        <v>3.8254689425229998E-2</v>
      </c>
      <c r="F13" s="832">
        <v>0</v>
      </c>
    </row>
    <row r="14" spans="1:6" x14ac:dyDescent="0.2">
      <c r="A14" s="2" t="s">
        <v>20</v>
      </c>
      <c r="B14" s="835">
        <v>98</v>
      </c>
      <c r="C14" s="832">
        <v>0.94411784410476696</v>
      </c>
      <c r="D14" s="832">
        <v>3.7254761904478101E-2</v>
      </c>
      <c r="E14" s="832">
        <v>1.8627380952238998E-2</v>
      </c>
      <c r="F14" s="832">
        <v>0</v>
      </c>
    </row>
    <row r="15" spans="1:6" x14ac:dyDescent="0.2">
      <c r="A15" s="2" t="s">
        <v>21</v>
      </c>
      <c r="B15" s="835">
        <v>95</v>
      </c>
      <c r="C15" s="832">
        <v>0.86209237575530995</v>
      </c>
      <c r="D15" s="832">
        <v>8.5512753576040303E-3</v>
      </c>
      <c r="E15" s="832">
        <v>0.129356354475021</v>
      </c>
      <c r="F15" s="832">
        <v>0</v>
      </c>
    </row>
    <row r="16" spans="1:6" x14ac:dyDescent="0.2">
      <c r="A16" s="2" t="s">
        <v>22</v>
      </c>
      <c r="B16" s="835">
        <v>107</v>
      </c>
      <c r="C16" s="832">
        <v>0.83541375398635898</v>
      </c>
      <c r="D16" s="832">
        <v>3.04077677428722E-2</v>
      </c>
      <c r="E16" s="832">
        <v>0.109785906970501</v>
      </c>
      <c r="F16" s="832">
        <v>2.4392571300268201E-2</v>
      </c>
    </row>
    <row r="17" spans="1:6" x14ac:dyDescent="0.2">
      <c r="A17" s="2" t="s">
        <v>23</v>
      </c>
      <c r="B17" s="835">
        <v>81</v>
      </c>
      <c r="C17" s="832">
        <v>0.91447907686233498</v>
      </c>
      <c r="D17" s="832">
        <v>2.0328234881162598E-2</v>
      </c>
      <c r="E17" s="832">
        <v>6.5192684531211895E-2</v>
      </c>
      <c r="F17" s="832">
        <v>0</v>
      </c>
    </row>
    <row r="18" spans="1:6" x14ac:dyDescent="0.2">
      <c r="A18" s="2" t="s">
        <v>24</v>
      </c>
      <c r="B18" s="835">
        <v>80</v>
      </c>
      <c r="C18" s="832">
        <v>0.93012094497680697</v>
      </c>
      <c r="D18" s="832">
        <v>3.3119007945060702E-2</v>
      </c>
      <c r="E18" s="832">
        <v>2.3587416857480999E-2</v>
      </c>
      <c r="F18" s="832">
        <v>1.31726050749421E-2</v>
      </c>
    </row>
    <row r="19" spans="1:6" x14ac:dyDescent="0.2">
      <c r="A19" s="2" t="s">
        <v>25</v>
      </c>
      <c r="B19" s="835">
        <v>101</v>
      </c>
      <c r="C19" s="832">
        <v>0.96835166215896595</v>
      </c>
      <c r="D19" s="832">
        <v>1.4728247188031699E-2</v>
      </c>
      <c r="E19" s="832">
        <v>1.6920110210776301E-2</v>
      </c>
      <c r="F19" s="832">
        <v>0</v>
      </c>
    </row>
    <row r="20" spans="1:6" x14ac:dyDescent="0.2">
      <c r="A20" s="2" t="s">
        <v>26</v>
      </c>
      <c r="B20" s="835">
        <v>102</v>
      </c>
      <c r="C20" s="832">
        <v>0.90177720785141002</v>
      </c>
      <c r="D20" s="832">
        <v>9.8222821950912503E-2</v>
      </c>
      <c r="E20" s="832">
        <v>0</v>
      </c>
      <c r="F20" s="832">
        <v>0</v>
      </c>
    </row>
    <row r="21" spans="1:6" x14ac:dyDescent="0.2">
      <c r="A21" s="2" t="s">
        <v>27</v>
      </c>
      <c r="B21" s="835">
        <v>86</v>
      </c>
      <c r="C21" s="832">
        <v>0.95222365856170699</v>
      </c>
      <c r="D21" s="832">
        <v>3.6335837095975897E-2</v>
      </c>
      <c r="E21" s="832">
        <v>1.14405173808336E-2</v>
      </c>
      <c r="F21" s="832">
        <v>0</v>
      </c>
    </row>
    <row r="22" spans="1:6" x14ac:dyDescent="0.2">
      <c r="A22" s="2" t="s">
        <v>28</v>
      </c>
      <c r="B22" s="835">
        <v>106</v>
      </c>
      <c r="C22" s="832">
        <v>0.72916781902313199</v>
      </c>
      <c r="D22" s="832">
        <v>2.0250858739018399E-2</v>
      </c>
      <c r="E22" s="832">
        <v>0.250581294298172</v>
      </c>
      <c r="F22" s="832">
        <v>0</v>
      </c>
    </row>
    <row r="23" spans="1:6" x14ac:dyDescent="0.2">
      <c r="A23" s="2" t="s">
        <v>29</v>
      </c>
      <c r="B23" s="835">
        <v>104</v>
      </c>
      <c r="C23" s="832">
        <v>0.751695036888123</v>
      </c>
      <c r="D23" s="832">
        <v>0</v>
      </c>
      <c r="E23" s="832">
        <v>0.22404217720031699</v>
      </c>
      <c r="F23" s="832">
        <v>2.4262763559818299E-2</v>
      </c>
    </row>
    <row r="24" spans="1:6" x14ac:dyDescent="0.2">
      <c r="A24" s="2" t="s">
        <v>30</v>
      </c>
      <c r="B24" s="835">
        <v>102</v>
      </c>
      <c r="C24" s="832">
        <v>0.85989755392074596</v>
      </c>
      <c r="D24" s="832">
        <v>1.2507571838796101E-2</v>
      </c>
      <c r="E24" s="832">
        <v>0.12759487330913499</v>
      </c>
      <c r="F24" s="832">
        <v>0</v>
      </c>
    </row>
    <row r="25" spans="1:6" x14ac:dyDescent="0.2">
      <c r="A25" s="2" t="s">
        <v>31</v>
      </c>
      <c r="B25" s="835">
        <v>103</v>
      </c>
      <c r="C25" s="832">
        <v>0.875693500041962</v>
      </c>
      <c r="D25" s="832">
        <v>4.8653729259967797E-2</v>
      </c>
      <c r="E25" s="832">
        <v>6.7579336464405101E-2</v>
      </c>
      <c r="F25" s="832">
        <v>8.0734072253108007E-3</v>
      </c>
    </row>
    <row r="26" spans="1:6" x14ac:dyDescent="0.2">
      <c r="A26" s="2" t="s">
        <v>32</v>
      </c>
      <c r="B26" s="835">
        <v>100</v>
      </c>
      <c r="C26" s="832">
        <v>0.85431778430938698</v>
      </c>
      <c r="D26" s="832">
        <v>2.4852756410837201E-2</v>
      </c>
      <c r="E26" s="832">
        <v>8.2501828670501695E-2</v>
      </c>
      <c r="F26" s="832">
        <v>3.83276231586933E-2</v>
      </c>
    </row>
    <row r="27" spans="1:6" x14ac:dyDescent="0.2">
      <c r="A27" s="2" t="s">
        <v>33</v>
      </c>
      <c r="B27" s="835">
        <v>94</v>
      </c>
      <c r="C27" s="832">
        <v>0.93539029359817505</v>
      </c>
      <c r="D27" s="832">
        <v>5.29297478497028E-2</v>
      </c>
      <c r="E27" s="832">
        <v>0</v>
      </c>
      <c r="F27" s="832">
        <v>1.1679969727992999E-2</v>
      </c>
    </row>
    <row r="28" spans="1:6" x14ac:dyDescent="0.2">
      <c r="A28" s="2" t="s">
        <v>34</v>
      </c>
      <c r="B28" s="835">
        <v>105</v>
      </c>
      <c r="C28" s="832">
        <v>0.90949195623397805</v>
      </c>
      <c r="D28" s="832">
        <v>7.3555842041969299E-2</v>
      </c>
      <c r="E28" s="832">
        <v>1.6952201724052401E-2</v>
      </c>
      <c r="F28" s="832">
        <v>0</v>
      </c>
    </row>
    <row r="29" spans="1:6" x14ac:dyDescent="0.2">
      <c r="A29" s="2" t="s">
        <v>35</v>
      </c>
      <c r="B29" s="835">
        <v>98</v>
      </c>
      <c r="C29" s="832">
        <v>0.90051543712616</v>
      </c>
      <c r="D29" s="832">
        <v>8.7226621806621593E-2</v>
      </c>
      <c r="E29" s="832">
        <v>0</v>
      </c>
      <c r="F29" s="832">
        <v>1.22579131275415E-2</v>
      </c>
    </row>
    <row r="30" spans="1:6" x14ac:dyDescent="0.2">
      <c r="A30" s="2" t="s">
        <v>36</v>
      </c>
      <c r="B30" s="835">
        <v>92</v>
      </c>
      <c r="C30" s="832">
        <v>0.929054856300354</v>
      </c>
      <c r="D30" s="832">
        <v>7.0945128798484802E-2</v>
      </c>
      <c r="E30" s="832">
        <v>0</v>
      </c>
      <c r="F30" s="832">
        <v>0</v>
      </c>
    </row>
    <row r="31" spans="1:6" x14ac:dyDescent="0.2">
      <c r="A31" s="2" t="s">
        <v>37</v>
      </c>
      <c r="B31" s="835">
        <v>82</v>
      </c>
      <c r="C31" s="832">
        <v>0.92766630649566695</v>
      </c>
      <c r="D31" s="832">
        <v>3.6166846752166699E-2</v>
      </c>
      <c r="E31" s="832">
        <v>0</v>
      </c>
      <c r="F31" s="832">
        <v>3.6166846752166699E-2</v>
      </c>
    </row>
    <row r="32" spans="1:6" x14ac:dyDescent="0.2">
      <c r="A32" s="2" t="s">
        <v>38</v>
      </c>
      <c r="B32" s="835">
        <v>107</v>
      </c>
      <c r="C32" s="832">
        <v>0.78430008888244596</v>
      </c>
      <c r="D32" s="832">
        <v>6.1111848801374401E-2</v>
      </c>
      <c r="E32" s="832">
        <v>0.15458804368972801</v>
      </c>
      <c r="F32" s="832">
        <v>0</v>
      </c>
    </row>
    <row r="33" spans="1:6" x14ac:dyDescent="0.2">
      <c r="A33" s="2" t="s">
        <v>39</v>
      </c>
      <c r="B33" s="835">
        <v>98</v>
      </c>
      <c r="C33" s="832">
        <v>0.88349270820617698</v>
      </c>
      <c r="D33" s="832">
        <v>6.1528485268354402E-2</v>
      </c>
      <c r="E33" s="832">
        <v>3.8047347217798198E-2</v>
      </c>
      <c r="F33" s="832">
        <v>1.6931474208831801E-2</v>
      </c>
    </row>
    <row r="34" spans="1:6" x14ac:dyDescent="0.2">
      <c r="A34" s="2" t="s">
        <v>40</v>
      </c>
      <c r="B34" s="835">
        <v>100</v>
      </c>
      <c r="C34" s="832">
        <v>0.96333432197570801</v>
      </c>
      <c r="D34" s="832">
        <v>3.6665685474872603E-2</v>
      </c>
      <c r="E34" s="832">
        <v>0</v>
      </c>
      <c r="F34" s="832">
        <v>0</v>
      </c>
    </row>
    <row r="35" spans="1:6" x14ac:dyDescent="0.2">
      <c r="A35" s="2" t="s">
        <v>41</v>
      </c>
      <c r="B35" s="835">
        <v>108</v>
      </c>
      <c r="C35" s="832">
        <v>0.88500189781188998</v>
      </c>
      <c r="D35" s="832">
        <v>8.60110968351364E-2</v>
      </c>
      <c r="E35" s="832">
        <v>7.0183738134801396E-3</v>
      </c>
      <c r="F35" s="832">
        <v>2.19686347991228E-2</v>
      </c>
    </row>
    <row r="36" spans="1:6" x14ac:dyDescent="0.2">
      <c r="A36" s="2" t="s">
        <v>42</v>
      </c>
      <c r="B36" s="835">
        <v>88</v>
      </c>
      <c r="C36" s="832">
        <v>0.89270716905593905</v>
      </c>
      <c r="D36" s="832">
        <v>8.1027001142501803E-2</v>
      </c>
      <c r="E36" s="832">
        <v>1.6136476770043401E-2</v>
      </c>
      <c r="F36" s="832">
        <v>1.01293409243226E-2</v>
      </c>
    </row>
    <row r="37" spans="1:6" x14ac:dyDescent="0.2">
      <c r="A37" s="2" t="s">
        <v>43</v>
      </c>
      <c r="B37" s="835">
        <v>92</v>
      </c>
      <c r="C37" s="832">
        <v>0.92175567150116</v>
      </c>
      <c r="D37" s="832">
        <v>3.9777845144271899E-2</v>
      </c>
      <c r="E37" s="832">
        <v>3.84665057063103E-2</v>
      </c>
      <c r="F37" s="832">
        <v>0</v>
      </c>
    </row>
    <row r="38" spans="1:6" x14ac:dyDescent="0.2">
      <c r="A38" s="2" t="s">
        <v>44</v>
      </c>
      <c r="B38" s="835">
        <v>106</v>
      </c>
      <c r="C38" s="832">
        <v>0.86901891231536899</v>
      </c>
      <c r="D38" s="832">
        <v>2.5884047150611902E-2</v>
      </c>
      <c r="E38" s="832">
        <v>0.105097025632858</v>
      </c>
      <c r="F38" s="832">
        <v>0</v>
      </c>
    </row>
    <row r="39" spans="1:6" x14ac:dyDescent="0.2">
      <c r="A39" s="2" t="s">
        <v>45</v>
      </c>
      <c r="B39" s="835">
        <v>106</v>
      </c>
      <c r="C39" s="832">
        <v>0.86154037714004505</v>
      </c>
      <c r="D39" s="832">
        <v>1.17030469700694E-2</v>
      </c>
      <c r="E39" s="832">
        <v>0.11858488619327499</v>
      </c>
      <c r="F39" s="832">
        <v>8.1716943532228505E-3</v>
      </c>
    </row>
    <row r="40" spans="1:6" x14ac:dyDescent="0.2">
      <c r="A40" s="2" t="s">
        <v>46</v>
      </c>
      <c r="B40" s="835">
        <v>104</v>
      </c>
      <c r="C40" s="832">
        <v>0.85749858617782604</v>
      </c>
      <c r="D40" s="832">
        <v>5.74663281440735E-2</v>
      </c>
      <c r="E40" s="832">
        <v>8.50350856781006E-2</v>
      </c>
      <c r="F40" s="832">
        <v>0</v>
      </c>
    </row>
    <row r="41" spans="1:6" x14ac:dyDescent="0.2">
      <c r="A41" s="2" t="s">
        <v>47</v>
      </c>
      <c r="B41" s="835">
        <v>101</v>
      </c>
      <c r="C41" s="832">
        <v>0.92797112464904796</v>
      </c>
      <c r="D41" s="832">
        <v>2.9286623001098602E-2</v>
      </c>
      <c r="E41" s="832">
        <v>6.9590369239449501E-3</v>
      </c>
      <c r="F41" s="832">
        <v>3.5783231258392299E-2</v>
      </c>
    </row>
    <row r="42" spans="1:6" x14ac:dyDescent="0.2">
      <c r="A42" s="2" t="s">
        <v>48</v>
      </c>
      <c r="B42" s="835">
        <v>103</v>
      </c>
      <c r="C42" s="832">
        <v>0.90754717588424705</v>
      </c>
      <c r="D42" s="832">
        <v>4.7485489398241001E-2</v>
      </c>
      <c r="E42" s="832">
        <v>3.5292454063892399E-2</v>
      </c>
      <c r="F42" s="832">
        <v>9.6748890355229395E-3</v>
      </c>
    </row>
    <row r="43" spans="1:6" x14ac:dyDescent="0.2">
      <c r="A43" s="2" t="s">
        <v>49</v>
      </c>
      <c r="B43" s="835">
        <v>92</v>
      </c>
      <c r="C43" s="832">
        <v>0.93353295326232899</v>
      </c>
      <c r="D43" s="832">
        <v>1.5645895153284101E-2</v>
      </c>
      <c r="E43" s="832">
        <v>5.0821132957935299E-2</v>
      </c>
      <c r="F43" s="832">
        <v>0</v>
      </c>
    </row>
    <row r="44" spans="1:6" x14ac:dyDescent="0.2">
      <c r="A44" s="2" t="s">
        <v>50</v>
      </c>
      <c r="B44" s="835">
        <v>97</v>
      </c>
      <c r="C44" s="832">
        <v>0.89910221099853505</v>
      </c>
      <c r="D44" s="832">
        <v>0</v>
      </c>
      <c r="E44" s="832">
        <v>0.100897811353207</v>
      </c>
      <c r="F44" s="832">
        <v>0</v>
      </c>
    </row>
    <row r="45" spans="1:6" x14ac:dyDescent="0.2">
      <c r="A45" s="2" t="s">
        <v>51</v>
      </c>
      <c r="B45" s="835">
        <v>102</v>
      </c>
      <c r="C45" s="832">
        <v>0.85636538267135598</v>
      </c>
      <c r="D45" s="832">
        <v>3.36863547563553E-2</v>
      </c>
      <c r="E45" s="832">
        <v>0.10994827747345</v>
      </c>
      <c r="F45" s="832">
        <v>0</v>
      </c>
    </row>
    <row r="46" spans="1:6" x14ac:dyDescent="0.2">
      <c r="A46" s="2" t="s">
        <v>52</v>
      </c>
      <c r="B46" s="835">
        <v>106</v>
      </c>
      <c r="C46" s="832">
        <v>0.94159066677093495</v>
      </c>
      <c r="D46" s="832">
        <v>2.0193649455904999E-2</v>
      </c>
      <c r="E46" s="832">
        <v>3.1323559582233401E-2</v>
      </c>
      <c r="F46" s="832">
        <v>6.8921302445232903E-3</v>
      </c>
    </row>
    <row r="47" spans="1:6" x14ac:dyDescent="0.2">
      <c r="A47" s="2" t="s">
        <v>53</v>
      </c>
      <c r="B47" s="835">
        <v>105</v>
      </c>
      <c r="C47" s="832">
        <v>0.911870837211609</v>
      </c>
      <c r="D47" s="832">
        <v>6.7875377833843203E-2</v>
      </c>
      <c r="E47" s="832">
        <v>2.02537588775158E-2</v>
      </c>
      <c r="F47" s="832">
        <v>0</v>
      </c>
    </row>
    <row r="48" spans="1:6" x14ac:dyDescent="0.2">
      <c r="A48" s="2" t="s">
        <v>54</v>
      </c>
      <c r="B48" s="835">
        <v>92</v>
      </c>
      <c r="C48" s="832">
        <v>0.94570702314376798</v>
      </c>
      <c r="D48" s="832">
        <v>5.4292965680360801E-2</v>
      </c>
      <c r="E48" s="832">
        <v>0</v>
      </c>
      <c r="F48" s="832">
        <v>0</v>
      </c>
    </row>
    <row r="49" spans="1:6" x14ac:dyDescent="0.2">
      <c r="A49" s="2" t="s">
        <v>55</v>
      </c>
      <c r="B49" s="835">
        <v>91</v>
      </c>
      <c r="C49" s="832">
        <v>0.91593116521835305</v>
      </c>
      <c r="D49" s="832">
        <v>5.9174846857786199E-2</v>
      </c>
      <c r="E49" s="832">
        <v>2.4893973022699401E-2</v>
      </c>
      <c r="F49" s="832">
        <v>0</v>
      </c>
    </row>
    <row r="50" spans="1:6" x14ac:dyDescent="0.2">
      <c r="A50" s="2" t="s">
        <v>56</v>
      </c>
      <c r="B50" s="835">
        <v>72</v>
      </c>
      <c r="C50" s="832">
        <v>0.96337872743606601</v>
      </c>
      <c r="D50" s="832">
        <v>2.04294342547655E-2</v>
      </c>
      <c r="E50" s="832">
        <v>1.6191866248846099E-2</v>
      </c>
      <c r="F50" s="832">
        <v>0</v>
      </c>
    </row>
    <row r="51" spans="1:6" x14ac:dyDescent="0.2">
      <c r="A51" s="2" t="s">
        <v>57</v>
      </c>
      <c r="B51" s="835">
        <v>107</v>
      </c>
      <c r="C51" s="832">
        <v>0.866904497146606</v>
      </c>
      <c r="D51" s="832">
        <v>2.3677062243223201E-2</v>
      </c>
      <c r="E51" s="832">
        <v>7.57773593068123E-2</v>
      </c>
      <c r="F51" s="832">
        <v>3.3641070127487203E-2</v>
      </c>
    </row>
    <row r="52" spans="1:6" x14ac:dyDescent="0.2">
      <c r="A52" s="2" t="s">
        <v>58</v>
      </c>
      <c r="B52" s="835">
        <v>85</v>
      </c>
      <c r="C52" s="832">
        <v>0.98165673017501798</v>
      </c>
      <c r="D52" s="832">
        <v>1.8343245610594701E-2</v>
      </c>
      <c r="E52" s="832">
        <v>0</v>
      </c>
      <c r="F52" s="832">
        <v>0</v>
      </c>
    </row>
    <row r="53" spans="1:6" x14ac:dyDescent="0.2">
      <c r="A53" s="2" t="s">
        <v>59</v>
      </c>
      <c r="B53" s="835">
        <v>102</v>
      </c>
      <c r="C53" s="832">
        <v>0.85067784786224399</v>
      </c>
      <c r="D53" s="832">
        <v>4.1807312518358203E-2</v>
      </c>
      <c r="E53" s="832">
        <v>2.81749274581671E-2</v>
      </c>
      <c r="F53" s="832">
        <v>7.9339906573295593E-2</v>
      </c>
    </row>
    <row r="54" spans="1:6" x14ac:dyDescent="0.2">
      <c r="A54" s="2" t="s">
        <v>60</v>
      </c>
      <c r="B54" s="835">
        <v>101</v>
      </c>
      <c r="C54" s="832">
        <v>0.87551921606063798</v>
      </c>
      <c r="D54" s="832">
        <v>4.4881522655487102E-2</v>
      </c>
      <c r="E54" s="832">
        <v>7.9599261283874498E-2</v>
      </c>
      <c r="F54" s="832">
        <v>0</v>
      </c>
    </row>
    <row r="55" spans="1:6" x14ac:dyDescent="0.2">
      <c r="A55" s="2" t="s">
        <v>61</v>
      </c>
      <c r="B55" s="835">
        <v>98</v>
      </c>
      <c r="C55" s="832">
        <v>0.92352265119552601</v>
      </c>
      <c r="D55" s="832">
        <v>6.8230882287025493E-2</v>
      </c>
      <c r="E55" s="832">
        <v>8.2464590668678301E-3</v>
      </c>
      <c r="F55" s="832">
        <v>0</v>
      </c>
    </row>
    <row r="56" spans="1:6" x14ac:dyDescent="0.2">
      <c r="A56" s="2" t="s">
        <v>62</v>
      </c>
      <c r="B56" s="835">
        <v>106</v>
      </c>
      <c r="C56" s="832">
        <v>0.94921165704727195</v>
      </c>
      <c r="D56" s="832">
        <v>0</v>
      </c>
      <c r="E56" s="832">
        <v>5.0788331776857397E-2</v>
      </c>
      <c r="F56" s="832">
        <v>0</v>
      </c>
    </row>
    <row r="57" spans="1:6" x14ac:dyDescent="0.2">
      <c r="A57" s="2" t="s">
        <v>63</v>
      </c>
      <c r="B57" s="835">
        <v>99</v>
      </c>
      <c r="C57" s="832">
        <v>0.81430763006210305</v>
      </c>
      <c r="D57" s="832">
        <v>3.1532123684883097E-2</v>
      </c>
      <c r="E57" s="832">
        <v>0.13994018733501401</v>
      </c>
      <c r="F57" s="832">
        <v>1.4220083132386201E-2</v>
      </c>
    </row>
    <row r="58" spans="1:6" x14ac:dyDescent="0.2">
      <c r="A58" s="2" t="s">
        <v>64</v>
      </c>
      <c r="B58" s="835">
        <v>103</v>
      </c>
      <c r="C58" s="832">
        <v>0.91350853443145796</v>
      </c>
      <c r="D58" s="832">
        <v>3.0646363273262998E-2</v>
      </c>
      <c r="E58" s="832">
        <v>5.5845126509666401E-2</v>
      </c>
      <c r="F58" s="832">
        <v>0</v>
      </c>
    </row>
    <row r="59" spans="1:6" x14ac:dyDescent="0.2">
      <c r="A59" s="2" t="s">
        <v>65</v>
      </c>
      <c r="B59" s="835">
        <v>91</v>
      </c>
      <c r="C59" s="832">
        <v>0.87410557270050004</v>
      </c>
      <c r="D59" s="832">
        <v>1.5407147817313701E-2</v>
      </c>
      <c r="E59" s="832">
        <v>9.8425351083278698E-2</v>
      </c>
      <c r="F59" s="832">
        <v>1.20619479566813E-2</v>
      </c>
    </row>
    <row r="60" spans="1:6" x14ac:dyDescent="0.2">
      <c r="A60" s="2" t="s">
        <v>66</v>
      </c>
      <c r="B60" s="835">
        <v>93</v>
      </c>
      <c r="C60" s="832">
        <v>0.95707124471664395</v>
      </c>
      <c r="D60" s="832">
        <v>1.9730910658836399E-2</v>
      </c>
      <c r="E60" s="832">
        <v>2.31978241354227E-2</v>
      </c>
      <c r="F60" s="832">
        <v>0</v>
      </c>
    </row>
    <row r="61" spans="1:6" x14ac:dyDescent="0.2">
      <c r="A61" s="2" t="s">
        <v>67</v>
      </c>
      <c r="B61" s="835">
        <v>89</v>
      </c>
      <c r="C61" s="832">
        <v>0.90730398893356301</v>
      </c>
      <c r="D61" s="832">
        <v>8.1445954740047496E-2</v>
      </c>
      <c r="E61" s="832">
        <v>1.12500721588731E-2</v>
      </c>
      <c r="F61" s="832">
        <v>0</v>
      </c>
    </row>
    <row r="62" spans="1:6" x14ac:dyDescent="0.2">
      <c r="A62" s="2" t="s">
        <v>68</v>
      </c>
      <c r="B62" s="835">
        <v>120</v>
      </c>
      <c r="C62" s="832">
        <v>0.88408893346786499</v>
      </c>
      <c r="D62" s="832">
        <v>1.9485503435134902E-2</v>
      </c>
      <c r="E62" s="832">
        <v>8.0939561128616305E-2</v>
      </c>
      <c r="F62" s="832">
        <v>1.54860289767385E-2</v>
      </c>
    </row>
    <row r="63" spans="1:6" x14ac:dyDescent="0.2">
      <c r="A63" s="2" t="s">
        <v>69</v>
      </c>
      <c r="B63" s="835">
        <v>93</v>
      </c>
      <c r="C63" s="832">
        <v>0.96276634931564298</v>
      </c>
      <c r="D63" s="832">
        <v>2.0047431811690299E-2</v>
      </c>
      <c r="E63" s="832">
        <v>1.7186235636472699E-2</v>
      </c>
      <c r="F63" s="832">
        <v>0</v>
      </c>
    </row>
    <row r="64" spans="1:6" x14ac:dyDescent="0.2">
      <c r="A64" s="2" t="s">
        <v>70</v>
      </c>
      <c r="B64" s="835">
        <v>101</v>
      </c>
      <c r="C64" s="832">
        <v>0.91230249404907204</v>
      </c>
      <c r="D64" s="832">
        <v>6.3538521528244005E-2</v>
      </c>
      <c r="E64" s="832">
        <v>2.41590067744255E-2</v>
      </c>
      <c r="F64" s="832">
        <v>0</v>
      </c>
    </row>
    <row r="65" spans="1:6" x14ac:dyDescent="0.2">
      <c r="A65" s="2" t="s">
        <v>71</v>
      </c>
      <c r="B65" s="835">
        <v>84</v>
      </c>
      <c r="C65" s="832">
        <v>0.93117809295654297</v>
      </c>
      <c r="D65" s="832">
        <v>6.8821921944618197E-2</v>
      </c>
      <c r="E65" s="832">
        <v>0</v>
      </c>
      <c r="F65" s="832">
        <v>0</v>
      </c>
    </row>
    <row r="66" spans="1:6" x14ac:dyDescent="0.2">
      <c r="A66" s="2" t="s">
        <v>72</v>
      </c>
      <c r="B66" s="835">
        <v>95</v>
      </c>
      <c r="C66" s="832">
        <v>0.92460197210311901</v>
      </c>
      <c r="D66" s="832">
        <v>0</v>
      </c>
      <c r="E66" s="832">
        <v>7.5398057699203505E-2</v>
      </c>
      <c r="F66" s="832">
        <v>0</v>
      </c>
    </row>
    <row r="67" spans="1:6" x14ac:dyDescent="0.2">
      <c r="A67" s="2" t="s">
        <v>73</v>
      </c>
      <c r="B67" s="835">
        <v>105</v>
      </c>
      <c r="C67" s="832">
        <v>0.90945380926132202</v>
      </c>
      <c r="D67" s="832">
        <v>2.83058062195778E-2</v>
      </c>
      <c r="E67" s="832">
        <v>6.2240365892648697E-2</v>
      </c>
      <c r="F67" s="832">
        <v>0</v>
      </c>
    </row>
    <row r="68" spans="1:6" x14ac:dyDescent="0.2">
      <c r="A68" s="2" t="s">
        <v>74</v>
      </c>
      <c r="B68" s="835">
        <v>93</v>
      </c>
      <c r="C68" s="832">
        <v>0.973835468292236</v>
      </c>
      <c r="D68" s="832">
        <v>9.0758344158530201E-3</v>
      </c>
      <c r="E68" s="832">
        <v>0</v>
      </c>
      <c r="F68" s="832">
        <v>1.70887000858784E-2</v>
      </c>
    </row>
    <row r="69" spans="1:6" x14ac:dyDescent="0.2">
      <c r="A69" s="2" t="s">
        <v>75</v>
      </c>
      <c r="B69" s="835">
        <v>111</v>
      </c>
      <c r="C69" s="832">
        <v>0.898540139198303</v>
      </c>
      <c r="D69" s="832">
        <v>4.7603115439414999E-2</v>
      </c>
      <c r="E69" s="832">
        <v>5.3856749087572098E-2</v>
      </c>
      <c r="F69" s="832">
        <v>0</v>
      </c>
    </row>
    <row r="70" spans="1:6" x14ac:dyDescent="0.2">
      <c r="A70" s="2" t="s">
        <v>76</v>
      </c>
      <c r="B70" s="835">
        <v>103</v>
      </c>
      <c r="C70" s="832">
        <v>0.92642050981521595</v>
      </c>
      <c r="D70" s="832">
        <v>6.3915483653545394E-2</v>
      </c>
      <c r="E70" s="832">
        <v>9.6639823168516194E-3</v>
      </c>
      <c r="F70" s="832">
        <v>0</v>
      </c>
    </row>
    <row r="71" spans="1:6" x14ac:dyDescent="0.2">
      <c r="A71" s="3" t="s">
        <v>77</v>
      </c>
      <c r="B71" s="836">
        <v>79</v>
      </c>
      <c r="C71" s="833">
        <v>0.91685223579406705</v>
      </c>
      <c r="D71" s="833">
        <v>8.3147779107093797E-2</v>
      </c>
      <c r="E71" s="833">
        <v>0</v>
      </c>
      <c r="F71" s="833">
        <v>0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132</v>
      </c>
    </row>
    <row r="4" spans="1:4" x14ac:dyDescent="0.2">
      <c r="A4" t="s">
        <v>3</v>
      </c>
    </row>
    <row r="5" spans="1:4" x14ac:dyDescent="0.2">
      <c r="A5" s="4" t="s">
        <v>4</v>
      </c>
      <c r="B5" s="4" t="s">
        <v>5</v>
      </c>
      <c r="C5" s="4" t="s">
        <v>133</v>
      </c>
      <c r="D5" s="4" t="s">
        <v>134</v>
      </c>
    </row>
    <row r="6" spans="1:4" x14ac:dyDescent="0.2">
      <c r="A6" s="5" t="s">
        <v>13</v>
      </c>
      <c r="B6" s="81" t="s">
        <v>1</v>
      </c>
      <c r="C6" s="78" t="s">
        <v>1</v>
      </c>
      <c r="D6" s="78" t="s">
        <v>1</v>
      </c>
    </row>
    <row r="7" spans="1:4" x14ac:dyDescent="0.2">
      <c r="A7" s="2" t="s">
        <v>13</v>
      </c>
      <c r="B7" s="82">
        <v>6969</v>
      </c>
      <c r="C7" s="79">
        <v>0.114175237715244</v>
      </c>
      <c r="D7" s="79">
        <v>0.88582473993301403</v>
      </c>
    </row>
    <row r="8" spans="1:4" x14ac:dyDescent="0.2">
      <c r="A8" s="5" t="s">
        <v>14</v>
      </c>
      <c r="B8" s="81" t="s">
        <v>1</v>
      </c>
      <c r="C8" s="78" t="s">
        <v>1</v>
      </c>
      <c r="D8" s="78" t="s">
        <v>1</v>
      </c>
    </row>
    <row r="9" spans="1:4" x14ac:dyDescent="0.2">
      <c r="A9" s="2" t="s">
        <v>15</v>
      </c>
      <c r="B9" s="82">
        <v>99</v>
      </c>
      <c r="C9" s="79">
        <v>0.127471163868904</v>
      </c>
      <c r="D9" s="79">
        <v>0.87252885103225697</v>
      </c>
    </row>
    <row r="10" spans="1:4" x14ac:dyDescent="0.2">
      <c r="A10" s="2" t="s">
        <v>16</v>
      </c>
      <c r="B10" s="82">
        <v>100</v>
      </c>
      <c r="C10" s="79">
        <v>0.15468296408653301</v>
      </c>
      <c r="D10" s="79">
        <v>0.84531706571579002</v>
      </c>
    </row>
    <row r="11" spans="1:4" x14ac:dyDescent="0.2">
      <c r="A11" s="2" t="s">
        <v>17</v>
      </c>
      <c r="B11" s="82">
        <v>122</v>
      </c>
      <c r="C11" s="79">
        <v>0.23162874579429599</v>
      </c>
      <c r="D11" s="79">
        <v>0.76837128400802601</v>
      </c>
    </row>
    <row r="12" spans="1:4" x14ac:dyDescent="0.2">
      <c r="A12" s="2" t="s">
        <v>18</v>
      </c>
      <c r="B12" s="82">
        <v>111</v>
      </c>
      <c r="C12" s="79">
        <v>0.103052251040936</v>
      </c>
      <c r="D12" s="79">
        <v>0.896947741508484</v>
      </c>
    </row>
    <row r="13" spans="1:4" x14ac:dyDescent="0.2">
      <c r="A13" s="2" t="s">
        <v>19</v>
      </c>
      <c r="B13" s="82">
        <v>106</v>
      </c>
      <c r="C13" s="79">
        <v>0.104639805853367</v>
      </c>
      <c r="D13" s="79">
        <v>0.89536017179489102</v>
      </c>
    </row>
    <row r="14" spans="1:4" x14ac:dyDescent="0.2">
      <c r="A14" s="2" t="s">
        <v>20</v>
      </c>
      <c r="B14" s="82">
        <v>93</v>
      </c>
      <c r="C14" s="79">
        <v>6.6809862852096599E-2</v>
      </c>
      <c r="D14" s="79">
        <v>0.93319016695022605</v>
      </c>
    </row>
    <row r="15" spans="1:4" x14ac:dyDescent="0.2">
      <c r="A15" s="2" t="s">
        <v>21</v>
      </c>
      <c r="B15" s="82">
        <v>94</v>
      </c>
      <c r="C15" s="79">
        <v>0.17944630980491599</v>
      </c>
      <c r="D15" s="79">
        <v>0.82055371999740601</v>
      </c>
    </row>
    <row r="16" spans="1:4" x14ac:dyDescent="0.2">
      <c r="A16" s="2" t="s">
        <v>22</v>
      </c>
      <c r="B16" s="82">
        <v>103</v>
      </c>
      <c r="C16" s="79">
        <v>0.12526331841945601</v>
      </c>
      <c r="D16" s="79">
        <v>0.87473666667938199</v>
      </c>
    </row>
    <row r="17" spans="1:4" x14ac:dyDescent="0.2">
      <c r="A17" s="2" t="s">
        <v>23</v>
      </c>
      <c r="B17" s="82">
        <v>76</v>
      </c>
      <c r="C17" s="79">
        <v>0.102393485605717</v>
      </c>
      <c r="D17" s="79">
        <v>0.89760649204254195</v>
      </c>
    </row>
    <row r="18" spans="1:4" x14ac:dyDescent="0.2">
      <c r="A18" s="2" t="s">
        <v>24</v>
      </c>
      <c r="B18" s="82">
        <v>75</v>
      </c>
      <c r="C18" s="79">
        <v>6.1980061233043698E-2</v>
      </c>
      <c r="D18" s="79">
        <v>0.93801993131637595</v>
      </c>
    </row>
    <row r="19" spans="1:4" x14ac:dyDescent="0.2">
      <c r="A19" s="2" t="s">
        <v>25</v>
      </c>
      <c r="B19" s="82">
        <v>94</v>
      </c>
      <c r="C19" s="79">
        <v>5.6355103850364699E-2</v>
      </c>
      <c r="D19" s="79">
        <v>0.94364488124847401</v>
      </c>
    </row>
    <row r="20" spans="1:4" x14ac:dyDescent="0.2">
      <c r="A20" s="2" t="s">
        <v>26</v>
      </c>
      <c r="B20" s="82">
        <v>94</v>
      </c>
      <c r="C20" s="79">
        <v>4.49028089642525E-2</v>
      </c>
      <c r="D20" s="79">
        <v>0.95509719848632801</v>
      </c>
    </row>
    <row r="21" spans="1:4" x14ac:dyDescent="0.2">
      <c r="A21" s="2" t="s">
        <v>27</v>
      </c>
      <c r="B21" s="82">
        <v>81</v>
      </c>
      <c r="C21" s="79">
        <v>0.102086804807186</v>
      </c>
      <c r="D21" s="79">
        <v>0.897913217544556</v>
      </c>
    </row>
    <row r="22" spans="1:4" x14ac:dyDescent="0.2">
      <c r="A22" s="2" t="s">
        <v>28</v>
      </c>
      <c r="B22" s="82">
        <v>103</v>
      </c>
      <c r="C22" s="79">
        <v>0.298249632120132</v>
      </c>
      <c r="D22" s="79">
        <v>0.70175033807754505</v>
      </c>
    </row>
    <row r="23" spans="1:4" x14ac:dyDescent="0.2">
      <c r="A23" s="2" t="s">
        <v>29</v>
      </c>
      <c r="B23" s="82">
        <v>102</v>
      </c>
      <c r="C23" s="79">
        <v>0.27262282371521002</v>
      </c>
      <c r="D23" s="79">
        <v>0.72737717628479004</v>
      </c>
    </row>
    <row r="24" spans="1:4" x14ac:dyDescent="0.2">
      <c r="A24" s="2" t="s">
        <v>30</v>
      </c>
      <c r="B24" s="82">
        <v>98</v>
      </c>
      <c r="C24" s="79">
        <v>0.12780369818210599</v>
      </c>
      <c r="D24" s="79">
        <v>0.87219631671905495</v>
      </c>
    </row>
    <row r="25" spans="1:4" x14ac:dyDescent="0.2">
      <c r="A25" s="2" t="s">
        <v>31</v>
      </c>
      <c r="B25" s="82">
        <v>97</v>
      </c>
      <c r="C25" s="79">
        <v>0.111490413546562</v>
      </c>
      <c r="D25" s="79">
        <v>0.88850957155227706</v>
      </c>
    </row>
    <row r="26" spans="1:4" x14ac:dyDescent="0.2">
      <c r="A26" s="2" t="s">
        <v>32</v>
      </c>
      <c r="B26" s="82">
        <v>88</v>
      </c>
      <c r="C26" s="79">
        <v>0.121518932282925</v>
      </c>
      <c r="D26" s="79">
        <v>0.87848109006881703</v>
      </c>
    </row>
    <row r="27" spans="1:4" x14ac:dyDescent="0.2">
      <c r="A27" s="2" t="s">
        <v>33</v>
      </c>
      <c r="B27" s="82">
        <v>87</v>
      </c>
      <c r="C27" s="79">
        <v>4.7664448618888897E-2</v>
      </c>
      <c r="D27" s="79">
        <v>0.95233553647994995</v>
      </c>
    </row>
    <row r="28" spans="1:4" x14ac:dyDescent="0.2">
      <c r="A28" s="2" t="s">
        <v>34</v>
      </c>
      <c r="B28" s="82">
        <v>99</v>
      </c>
      <c r="C28" s="79">
        <v>4.7324147075414699E-2</v>
      </c>
      <c r="D28" s="79">
        <v>0.95267587900161699</v>
      </c>
    </row>
    <row r="29" spans="1:4" x14ac:dyDescent="0.2">
      <c r="A29" s="2" t="s">
        <v>35</v>
      </c>
      <c r="B29" s="82">
        <v>91</v>
      </c>
      <c r="C29" s="79">
        <v>2.1833563223481199E-2</v>
      </c>
      <c r="D29" s="79">
        <v>0.97816646099090598</v>
      </c>
    </row>
    <row r="30" spans="1:4" x14ac:dyDescent="0.2">
      <c r="A30" s="2" t="s">
        <v>36</v>
      </c>
      <c r="B30" s="82">
        <v>88</v>
      </c>
      <c r="C30" s="79">
        <v>7.6949708163738303E-3</v>
      </c>
      <c r="D30" s="79">
        <v>0.99230504035949696</v>
      </c>
    </row>
    <row r="31" spans="1:4" x14ac:dyDescent="0.2">
      <c r="A31" s="2" t="s">
        <v>37</v>
      </c>
      <c r="B31" s="82">
        <v>77</v>
      </c>
      <c r="C31" s="79">
        <v>5.2512239664793001E-2</v>
      </c>
      <c r="D31" s="79">
        <v>0.94748777151107799</v>
      </c>
    </row>
    <row r="32" spans="1:4" x14ac:dyDescent="0.2">
      <c r="A32" s="2" t="s">
        <v>38</v>
      </c>
      <c r="B32" s="82">
        <v>103</v>
      </c>
      <c r="C32" s="79">
        <v>0.19403991103172299</v>
      </c>
      <c r="D32" s="79">
        <v>0.80596011877059903</v>
      </c>
    </row>
    <row r="33" spans="1:4" x14ac:dyDescent="0.2">
      <c r="A33" s="2" t="s">
        <v>39</v>
      </c>
      <c r="B33" s="82">
        <v>90</v>
      </c>
      <c r="C33" s="79">
        <v>0.110330753028393</v>
      </c>
      <c r="D33" s="79">
        <v>0.88966923952102706</v>
      </c>
    </row>
    <row r="34" spans="1:4" x14ac:dyDescent="0.2">
      <c r="A34" s="2" t="s">
        <v>40</v>
      </c>
      <c r="B34" s="82">
        <v>91</v>
      </c>
      <c r="C34" s="79">
        <v>0</v>
      </c>
      <c r="D34" s="79">
        <v>1</v>
      </c>
    </row>
    <row r="35" spans="1:4" x14ac:dyDescent="0.2">
      <c r="A35" s="2" t="s">
        <v>41</v>
      </c>
      <c r="B35" s="82">
        <v>100</v>
      </c>
      <c r="C35" s="79">
        <v>5.3713165223598501E-2</v>
      </c>
      <c r="D35" s="79">
        <v>0.94628685712814298</v>
      </c>
    </row>
    <row r="36" spans="1:4" x14ac:dyDescent="0.2">
      <c r="A36" s="2" t="s">
        <v>42</v>
      </c>
      <c r="B36" s="82">
        <v>82</v>
      </c>
      <c r="C36" s="79">
        <v>5.9410270303487799E-2</v>
      </c>
      <c r="D36" s="79">
        <v>0.94058972597122203</v>
      </c>
    </row>
    <row r="37" spans="1:4" x14ac:dyDescent="0.2">
      <c r="A37" s="2" t="s">
        <v>43</v>
      </c>
      <c r="B37" s="82">
        <v>87</v>
      </c>
      <c r="C37" s="79">
        <v>9.5694519579410595E-2</v>
      </c>
      <c r="D37" s="79">
        <v>0.90430545806884799</v>
      </c>
    </row>
    <row r="38" spans="1:4" x14ac:dyDescent="0.2">
      <c r="A38" s="2" t="s">
        <v>44</v>
      </c>
      <c r="B38" s="82">
        <v>101</v>
      </c>
      <c r="C38" s="79">
        <v>0.13450241088867201</v>
      </c>
      <c r="D38" s="79">
        <v>0.86549758911132801</v>
      </c>
    </row>
    <row r="39" spans="1:4" x14ac:dyDescent="0.2">
      <c r="A39" s="2" t="s">
        <v>45</v>
      </c>
      <c r="B39" s="82">
        <v>103</v>
      </c>
      <c r="C39" s="79">
        <v>0.14353895187377899</v>
      </c>
      <c r="D39" s="79">
        <v>0.85646104812622104</v>
      </c>
    </row>
    <row r="40" spans="1:4" x14ac:dyDescent="0.2">
      <c r="A40" s="2" t="s">
        <v>46</v>
      </c>
      <c r="B40" s="82">
        <v>97</v>
      </c>
      <c r="C40" s="79">
        <v>8.5611380636692005E-2</v>
      </c>
      <c r="D40" s="79">
        <v>0.91438859701156605</v>
      </c>
    </row>
    <row r="41" spans="1:4" x14ac:dyDescent="0.2">
      <c r="A41" s="2" t="s">
        <v>47</v>
      </c>
      <c r="B41" s="82">
        <v>100</v>
      </c>
      <c r="C41" s="79">
        <v>4.2944058775901801E-2</v>
      </c>
      <c r="D41" s="79">
        <v>0.95705592632293701</v>
      </c>
    </row>
    <row r="42" spans="1:4" x14ac:dyDescent="0.2">
      <c r="A42" s="2" t="s">
        <v>48</v>
      </c>
      <c r="B42" s="82">
        <v>95</v>
      </c>
      <c r="C42" s="79">
        <v>5.7239484041929203E-2</v>
      </c>
      <c r="D42" s="79">
        <v>0.94276052713394198</v>
      </c>
    </row>
    <row r="43" spans="1:4" x14ac:dyDescent="0.2">
      <c r="A43" s="2" t="s">
        <v>49</v>
      </c>
      <c r="B43" s="82">
        <v>87</v>
      </c>
      <c r="C43" s="79">
        <v>8.2381129264831501E-2</v>
      </c>
      <c r="D43" s="79">
        <v>0.91761887073516801</v>
      </c>
    </row>
    <row r="44" spans="1:4" x14ac:dyDescent="0.2">
      <c r="A44" s="2" t="s">
        <v>50</v>
      </c>
      <c r="B44" s="82">
        <v>91</v>
      </c>
      <c r="C44" s="79">
        <v>0.138883516192436</v>
      </c>
      <c r="D44" s="79">
        <v>0.86111646890640303</v>
      </c>
    </row>
    <row r="45" spans="1:4" x14ac:dyDescent="0.2">
      <c r="A45" s="2" t="s">
        <v>51</v>
      </c>
      <c r="B45" s="82">
        <v>98</v>
      </c>
      <c r="C45" s="79">
        <v>0.15555900335311901</v>
      </c>
      <c r="D45" s="79">
        <v>0.84444099664688099</v>
      </c>
    </row>
    <row r="46" spans="1:4" x14ac:dyDescent="0.2">
      <c r="A46" s="2" t="s">
        <v>52</v>
      </c>
      <c r="B46" s="82">
        <v>97</v>
      </c>
      <c r="C46" s="79">
        <v>6.0720603913068799E-2</v>
      </c>
      <c r="D46" s="79">
        <v>0.93927937746047996</v>
      </c>
    </row>
    <row r="47" spans="1:4" x14ac:dyDescent="0.2">
      <c r="A47" s="2" t="s">
        <v>53</v>
      </c>
      <c r="B47" s="82">
        <v>97</v>
      </c>
      <c r="C47" s="79">
        <v>4.1799340397119501E-2</v>
      </c>
      <c r="D47" s="79">
        <v>0.95820063352584794</v>
      </c>
    </row>
    <row r="48" spans="1:4" x14ac:dyDescent="0.2">
      <c r="A48" s="2" t="s">
        <v>54</v>
      </c>
      <c r="B48" s="82">
        <v>88</v>
      </c>
      <c r="C48" s="79">
        <v>4.2293027043342597E-2</v>
      </c>
      <c r="D48" s="79">
        <v>0.95770698785781905</v>
      </c>
    </row>
    <row r="49" spans="1:4" x14ac:dyDescent="0.2">
      <c r="A49" s="2" t="s">
        <v>55</v>
      </c>
      <c r="B49" s="82">
        <v>86</v>
      </c>
      <c r="C49" s="79">
        <v>5.1748190075159101E-2</v>
      </c>
      <c r="D49" s="79">
        <v>0.94825178384780895</v>
      </c>
    </row>
    <row r="50" spans="1:4" x14ac:dyDescent="0.2">
      <c r="A50" s="2" t="s">
        <v>56</v>
      </c>
      <c r="B50" s="82">
        <v>65</v>
      </c>
      <c r="C50" s="79">
        <v>6.2689833343028994E-2</v>
      </c>
      <c r="D50" s="79">
        <v>0.93731015920639005</v>
      </c>
    </row>
    <row r="51" spans="1:4" x14ac:dyDescent="0.2">
      <c r="A51" s="2" t="s">
        <v>57</v>
      </c>
      <c r="B51" s="82">
        <v>109</v>
      </c>
      <c r="C51" s="79">
        <v>7.6403670012950897E-2</v>
      </c>
      <c r="D51" s="79">
        <v>0.92359632253646895</v>
      </c>
    </row>
    <row r="52" spans="1:4" x14ac:dyDescent="0.2">
      <c r="A52" s="2" t="s">
        <v>58</v>
      </c>
      <c r="B52" s="82">
        <v>72</v>
      </c>
      <c r="C52" s="79">
        <v>6.4469151198863997E-2</v>
      </c>
      <c r="D52" s="79">
        <v>0.93553084135055498</v>
      </c>
    </row>
    <row r="53" spans="1:4" x14ac:dyDescent="0.2">
      <c r="A53" s="2" t="s">
        <v>59</v>
      </c>
      <c r="B53" s="82">
        <v>98</v>
      </c>
      <c r="C53" s="79">
        <v>6.2557466328144101E-2</v>
      </c>
      <c r="D53" s="79">
        <v>0.93744254112243697</v>
      </c>
    </row>
    <row r="54" spans="1:4" x14ac:dyDescent="0.2">
      <c r="A54" s="2" t="s">
        <v>60</v>
      </c>
      <c r="B54" s="82">
        <v>91</v>
      </c>
      <c r="C54" s="79">
        <v>0.14667956531047799</v>
      </c>
      <c r="D54" s="79">
        <v>0.85332041978836104</v>
      </c>
    </row>
    <row r="55" spans="1:4" x14ac:dyDescent="0.2">
      <c r="A55" s="2" t="s">
        <v>61</v>
      </c>
      <c r="B55" s="82">
        <v>90</v>
      </c>
      <c r="C55" s="79">
        <v>4.15340811014175E-2</v>
      </c>
      <c r="D55" s="79">
        <v>0.95846593379974399</v>
      </c>
    </row>
    <row r="56" spans="1:4" x14ac:dyDescent="0.2">
      <c r="A56" s="2" t="s">
        <v>62</v>
      </c>
      <c r="B56" s="82">
        <v>105</v>
      </c>
      <c r="C56" s="79">
        <v>0.1131407096982</v>
      </c>
      <c r="D56" s="79">
        <v>0.88685929775238004</v>
      </c>
    </row>
    <row r="57" spans="1:4" x14ac:dyDescent="0.2">
      <c r="A57" s="2" t="s">
        <v>63</v>
      </c>
      <c r="B57" s="82">
        <v>98</v>
      </c>
      <c r="C57" s="79">
        <v>0.187571346759796</v>
      </c>
      <c r="D57" s="79">
        <v>0.81242865324020397</v>
      </c>
    </row>
    <row r="58" spans="1:4" x14ac:dyDescent="0.2">
      <c r="A58" s="2" t="s">
        <v>64</v>
      </c>
      <c r="B58" s="82">
        <v>99</v>
      </c>
      <c r="C58" s="79">
        <v>5.81584945321083E-2</v>
      </c>
      <c r="D58" s="79">
        <v>0.94184148311615001</v>
      </c>
    </row>
    <row r="59" spans="1:4" x14ac:dyDescent="0.2">
      <c r="A59" s="2" t="s">
        <v>65</v>
      </c>
      <c r="B59" s="82">
        <v>91</v>
      </c>
      <c r="C59" s="79">
        <v>0.122434340417385</v>
      </c>
      <c r="D59" s="79">
        <v>0.87756568193435702</v>
      </c>
    </row>
    <row r="60" spans="1:4" x14ac:dyDescent="0.2">
      <c r="A60" s="2" t="s">
        <v>66</v>
      </c>
      <c r="B60" s="82">
        <v>91</v>
      </c>
      <c r="C60" s="79">
        <v>3.07988133281469E-2</v>
      </c>
      <c r="D60" s="79">
        <v>0.96920120716095004</v>
      </c>
    </row>
    <row r="61" spans="1:4" x14ac:dyDescent="0.2">
      <c r="A61" s="2" t="s">
        <v>67</v>
      </c>
      <c r="B61" s="82">
        <v>81</v>
      </c>
      <c r="C61" s="79">
        <v>3.4794922918081297E-2</v>
      </c>
      <c r="D61" s="79">
        <v>0.96520507335662797</v>
      </c>
    </row>
    <row r="62" spans="1:4" x14ac:dyDescent="0.2">
      <c r="A62" s="2" t="s">
        <v>68</v>
      </c>
      <c r="B62" s="82">
        <v>119</v>
      </c>
      <c r="C62" s="79">
        <v>0.10519289970397901</v>
      </c>
      <c r="D62" s="79">
        <v>0.89480710029602095</v>
      </c>
    </row>
    <row r="63" spans="1:4" x14ac:dyDescent="0.2">
      <c r="A63" s="2" t="s">
        <v>69</v>
      </c>
      <c r="B63" s="82">
        <v>86</v>
      </c>
      <c r="C63" s="79">
        <v>2.76434645056725E-2</v>
      </c>
      <c r="D63" s="79">
        <v>0.972356557846069</v>
      </c>
    </row>
    <row r="64" spans="1:4" x14ac:dyDescent="0.2">
      <c r="A64" s="2" t="s">
        <v>70</v>
      </c>
      <c r="B64" s="82">
        <v>94</v>
      </c>
      <c r="C64" s="79">
        <v>5.3599771112203598E-2</v>
      </c>
      <c r="D64" s="79">
        <v>0.94640022516250599</v>
      </c>
    </row>
    <row r="65" spans="1:4" x14ac:dyDescent="0.2">
      <c r="A65" s="2" t="s">
        <v>71</v>
      </c>
      <c r="B65" s="82">
        <v>80</v>
      </c>
      <c r="C65" s="79">
        <v>1.6867581754922902E-2</v>
      </c>
      <c r="D65" s="79">
        <v>0.98313242197036699</v>
      </c>
    </row>
    <row r="66" spans="1:4" x14ac:dyDescent="0.2">
      <c r="A66" s="2" t="s">
        <v>72</v>
      </c>
      <c r="B66" s="82">
        <v>90</v>
      </c>
      <c r="C66" s="79">
        <v>6.5669573843479198E-2</v>
      </c>
      <c r="D66" s="79">
        <v>0.93433040380477905</v>
      </c>
    </row>
    <row r="67" spans="1:4" x14ac:dyDescent="0.2">
      <c r="A67" s="2" t="s">
        <v>73</v>
      </c>
      <c r="B67" s="82">
        <v>98</v>
      </c>
      <c r="C67" s="79">
        <v>8.76953080296516E-2</v>
      </c>
      <c r="D67" s="79">
        <v>0.91230469942092896</v>
      </c>
    </row>
    <row r="68" spans="1:4" x14ac:dyDescent="0.2">
      <c r="A68" s="2" t="s">
        <v>74</v>
      </c>
      <c r="B68" s="82">
        <v>87</v>
      </c>
      <c r="C68" s="79">
        <v>5.20610511302948E-2</v>
      </c>
      <c r="D68" s="79">
        <v>0.94793897867202803</v>
      </c>
    </row>
    <row r="69" spans="1:4" x14ac:dyDescent="0.2">
      <c r="A69" s="2" t="s">
        <v>75</v>
      </c>
      <c r="B69" s="82">
        <v>105</v>
      </c>
      <c r="C69" s="79">
        <v>6.9570660591125502E-2</v>
      </c>
      <c r="D69" s="79">
        <v>0.93042933940887496</v>
      </c>
    </row>
    <row r="70" spans="1:4" x14ac:dyDescent="0.2">
      <c r="A70" s="2" t="s">
        <v>76</v>
      </c>
      <c r="B70" s="82">
        <v>95</v>
      </c>
      <c r="C70" s="79">
        <v>2.1713843569159501E-2</v>
      </c>
      <c r="D70" s="79">
        <v>0.97828614711761497</v>
      </c>
    </row>
    <row r="71" spans="1:4" x14ac:dyDescent="0.2">
      <c r="A71" s="3" t="s">
        <v>77</v>
      </c>
      <c r="B71" s="83">
        <v>77</v>
      </c>
      <c r="C71" s="80">
        <v>0</v>
      </c>
      <c r="D71" s="80">
        <v>1</v>
      </c>
    </row>
    <row r="73" spans="1: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G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472</v>
      </c>
    </row>
    <row r="4" spans="1:7" x14ac:dyDescent="0.2">
      <c r="A4" t="s">
        <v>3</v>
      </c>
    </row>
    <row r="5" spans="1:7" x14ac:dyDescent="0.2">
      <c r="A5" s="4" t="s">
        <v>4</v>
      </c>
      <c r="B5" s="4" t="s">
        <v>5</v>
      </c>
      <c r="C5" s="4" t="s">
        <v>473</v>
      </c>
      <c r="D5" s="4" t="s">
        <v>474</v>
      </c>
      <c r="E5" s="4" t="s">
        <v>475</v>
      </c>
      <c r="F5" s="4" t="s">
        <v>476</v>
      </c>
      <c r="G5" s="4" t="s">
        <v>477</v>
      </c>
    </row>
    <row r="6" spans="1:7" x14ac:dyDescent="0.2">
      <c r="A6" s="5" t="s">
        <v>13</v>
      </c>
      <c r="B6" s="840" t="s">
        <v>1</v>
      </c>
      <c r="C6" s="837" t="s">
        <v>1</v>
      </c>
      <c r="D6" s="837" t="s">
        <v>1</v>
      </c>
      <c r="E6" s="837" t="s">
        <v>1</v>
      </c>
      <c r="F6" s="837" t="s">
        <v>1</v>
      </c>
      <c r="G6" s="837" t="s">
        <v>1</v>
      </c>
    </row>
    <row r="7" spans="1:7" x14ac:dyDescent="0.2">
      <c r="A7" s="2" t="s">
        <v>13</v>
      </c>
      <c r="B7" s="841">
        <v>9594</v>
      </c>
      <c r="C7" s="838">
        <v>0.59991335868835405</v>
      </c>
      <c r="D7" s="838">
        <v>6.7223578691482502E-2</v>
      </c>
      <c r="E7" s="838">
        <v>0.21798621118068701</v>
      </c>
      <c r="F7" s="838">
        <v>8.0917179584503202E-2</v>
      </c>
      <c r="G7" s="838">
        <v>3.3959686756133999E-2</v>
      </c>
    </row>
    <row r="8" spans="1:7" x14ac:dyDescent="0.2">
      <c r="A8" s="5" t="s">
        <v>14</v>
      </c>
      <c r="B8" s="840" t="s">
        <v>1</v>
      </c>
      <c r="C8" s="837" t="s">
        <v>1</v>
      </c>
      <c r="D8" s="837" t="s">
        <v>1</v>
      </c>
      <c r="E8" s="837" t="s">
        <v>1</v>
      </c>
      <c r="F8" s="837" t="s">
        <v>1</v>
      </c>
      <c r="G8" s="837" t="s">
        <v>1</v>
      </c>
    </row>
    <row r="9" spans="1:7" x14ac:dyDescent="0.2">
      <c r="A9" s="2" t="s">
        <v>15</v>
      </c>
      <c r="B9" s="841">
        <v>105</v>
      </c>
      <c r="C9" s="838">
        <v>0.73239147663116499</v>
      </c>
      <c r="D9" s="838">
        <v>6.2366284430027001E-2</v>
      </c>
      <c r="E9" s="838">
        <v>0.14054811000824</v>
      </c>
      <c r="F9" s="838">
        <v>4.7549057751893997E-2</v>
      </c>
      <c r="G9" s="838">
        <v>1.71450953930616E-2</v>
      </c>
    </row>
    <row r="10" spans="1:7" x14ac:dyDescent="0.2">
      <c r="A10" s="2" t="s">
        <v>16</v>
      </c>
      <c r="B10" s="841">
        <v>105</v>
      </c>
      <c r="C10" s="838">
        <v>0.69447952508926403</v>
      </c>
      <c r="D10" s="838">
        <v>9.7152227535843797E-3</v>
      </c>
      <c r="E10" s="838">
        <v>0.16119079291820501</v>
      </c>
      <c r="F10" s="838">
        <v>0.108325846493244</v>
      </c>
      <c r="G10" s="838">
        <v>2.6288585737347599E-2</v>
      </c>
    </row>
    <row r="11" spans="1:7" x14ac:dyDescent="0.2">
      <c r="A11" s="2" t="s">
        <v>17</v>
      </c>
      <c r="B11" s="841">
        <v>127</v>
      </c>
      <c r="C11" s="838">
        <v>0.60808575153350797</v>
      </c>
      <c r="D11" s="838">
        <v>2.9328526929020899E-2</v>
      </c>
      <c r="E11" s="838">
        <v>0.135691568255424</v>
      </c>
      <c r="F11" s="838">
        <v>0.20390211045741999</v>
      </c>
      <c r="G11" s="838">
        <v>2.29920353740454E-2</v>
      </c>
    </row>
    <row r="12" spans="1:7" x14ac:dyDescent="0.2">
      <c r="A12" s="2" t="s">
        <v>18</v>
      </c>
      <c r="B12" s="841">
        <v>109</v>
      </c>
      <c r="C12" s="838">
        <v>0.66288799047470104</v>
      </c>
      <c r="D12" s="838">
        <v>4.8761483281850801E-2</v>
      </c>
      <c r="E12" s="838">
        <v>0.16767422854900399</v>
      </c>
      <c r="F12" s="838">
        <v>0.120676308870316</v>
      </c>
      <c r="G12" s="838">
        <v>0</v>
      </c>
    </row>
    <row r="13" spans="1:7" x14ac:dyDescent="0.2">
      <c r="A13" s="2" t="s">
        <v>19</v>
      </c>
      <c r="B13" s="841">
        <v>108</v>
      </c>
      <c r="C13" s="838">
        <v>0.81604301929473899</v>
      </c>
      <c r="D13" s="838">
        <v>0</v>
      </c>
      <c r="E13" s="838">
        <v>0.104209840297699</v>
      </c>
      <c r="F13" s="838">
        <v>7.2390995919704396E-2</v>
      </c>
      <c r="G13" s="838">
        <v>7.3561668395996102E-3</v>
      </c>
    </row>
    <row r="14" spans="1:7" x14ac:dyDescent="0.2">
      <c r="A14" s="2" t="s">
        <v>20</v>
      </c>
      <c r="B14" s="841">
        <v>98</v>
      </c>
      <c r="C14" s="838">
        <v>0.74460130929946899</v>
      </c>
      <c r="D14" s="838">
        <v>0</v>
      </c>
      <c r="E14" s="838">
        <v>0.14713686704635601</v>
      </c>
      <c r="F14" s="838">
        <v>0.10090518742799801</v>
      </c>
      <c r="G14" s="838">
        <v>7.3566464707255398E-3</v>
      </c>
    </row>
    <row r="15" spans="1:7" x14ac:dyDescent="0.2">
      <c r="A15" s="2" t="s">
        <v>21</v>
      </c>
      <c r="B15" s="841">
        <v>95</v>
      </c>
      <c r="C15" s="838">
        <v>0.73098665475845304</v>
      </c>
      <c r="D15" s="838">
        <v>9.2388028278946894E-3</v>
      </c>
      <c r="E15" s="838">
        <v>0.12874655425548601</v>
      </c>
      <c r="F15" s="838">
        <v>0.10638929158449199</v>
      </c>
      <c r="G15" s="838">
        <v>2.4638704955577899E-2</v>
      </c>
    </row>
    <row r="16" spans="1:7" x14ac:dyDescent="0.2">
      <c r="A16" s="2" t="s">
        <v>22</v>
      </c>
      <c r="B16" s="841">
        <v>104</v>
      </c>
      <c r="C16" s="838">
        <v>0.71316641569137595</v>
      </c>
      <c r="D16" s="838">
        <v>4.3358728289604201E-2</v>
      </c>
      <c r="E16" s="838">
        <v>0.159254491329193</v>
      </c>
      <c r="F16" s="838">
        <v>5.9920150786638302E-2</v>
      </c>
      <c r="G16" s="838">
        <v>2.4300204589963001E-2</v>
      </c>
    </row>
    <row r="17" spans="1:7" x14ac:dyDescent="0.2">
      <c r="A17" s="2" t="s">
        <v>23</v>
      </c>
      <c r="B17" s="841">
        <v>80</v>
      </c>
      <c r="C17" s="838">
        <v>0.539165198802948</v>
      </c>
      <c r="D17" s="838">
        <v>3.8659520447254202E-2</v>
      </c>
      <c r="E17" s="838">
        <v>0.35191920399665799</v>
      </c>
      <c r="F17" s="838">
        <v>3.5818394273519502E-2</v>
      </c>
      <c r="G17" s="838">
        <v>3.4437686204910299E-2</v>
      </c>
    </row>
    <row r="18" spans="1:7" x14ac:dyDescent="0.2">
      <c r="A18" s="2" t="s">
        <v>24</v>
      </c>
      <c r="B18" s="841">
        <v>79</v>
      </c>
      <c r="C18" s="838">
        <v>0.69626533985137895</v>
      </c>
      <c r="D18" s="838">
        <v>4.3918367475271197E-2</v>
      </c>
      <c r="E18" s="838">
        <v>0.18367637693882</v>
      </c>
      <c r="F18" s="838">
        <v>5.8189973235130303E-2</v>
      </c>
      <c r="G18" s="838">
        <v>1.7949933186173401E-2</v>
      </c>
    </row>
    <row r="19" spans="1:7" x14ac:dyDescent="0.2">
      <c r="A19" s="2" t="s">
        <v>25</v>
      </c>
      <c r="B19" s="841">
        <v>100</v>
      </c>
      <c r="C19" s="838">
        <v>0.59844112396240201</v>
      </c>
      <c r="D19" s="838">
        <v>2.4804202839732201E-2</v>
      </c>
      <c r="E19" s="838">
        <v>0.30957773327827498</v>
      </c>
      <c r="F19" s="838">
        <v>1.48491142317653E-2</v>
      </c>
      <c r="G19" s="838">
        <v>5.2327826619148303E-2</v>
      </c>
    </row>
    <row r="20" spans="1:7" x14ac:dyDescent="0.2">
      <c r="A20" s="2" t="s">
        <v>26</v>
      </c>
      <c r="B20" s="841">
        <v>102</v>
      </c>
      <c r="C20" s="838">
        <v>0.50994259119033802</v>
      </c>
      <c r="D20" s="838">
        <v>1.08354678377509E-2</v>
      </c>
      <c r="E20" s="838">
        <v>0.38086849451065102</v>
      </c>
      <c r="F20" s="838">
        <v>8.2027047872543293E-2</v>
      </c>
      <c r="G20" s="838">
        <v>1.63263939321041E-2</v>
      </c>
    </row>
    <row r="21" spans="1:7" x14ac:dyDescent="0.2">
      <c r="A21" s="2" t="s">
        <v>27</v>
      </c>
      <c r="B21" s="841">
        <v>82</v>
      </c>
      <c r="C21" s="838">
        <v>0.61598539352417003</v>
      </c>
      <c r="D21" s="838">
        <v>0</v>
      </c>
      <c r="E21" s="838">
        <v>0.35372981429099998</v>
      </c>
      <c r="F21" s="838">
        <v>0</v>
      </c>
      <c r="G21" s="838">
        <v>3.0284820124506999E-2</v>
      </c>
    </row>
    <row r="22" spans="1:7" x14ac:dyDescent="0.2">
      <c r="A22" s="2" t="s">
        <v>28</v>
      </c>
      <c r="B22" s="841">
        <v>104</v>
      </c>
      <c r="C22" s="838">
        <v>0.69200760126113903</v>
      </c>
      <c r="D22" s="838">
        <v>2.56087817251682E-2</v>
      </c>
      <c r="E22" s="838">
        <v>0.11955866217613199</v>
      </c>
      <c r="F22" s="838">
        <v>0.14664614200591999</v>
      </c>
      <c r="G22" s="838">
        <v>1.6178799793124199E-2</v>
      </c>
    </row>
    <row r="23" spans="1:7" x14ac:dyDescent="0.2">
      <c r="A23" s="2" t="s">
        <v>29</v>
      </c>
      <c r="B23" s="841">
        <v>104</v>
      </c>
      <c r="C23" s="838">
        <v>0.72054845094680797</v>
      </c>
      <c r="D23" s="838">
        <v>5.9151653200388003E-2</v>
      </c>
      <c r="E23" s="838">
        <v>0.10612647235393501</v>
      </c>
      <c r="F23" s="838">
        <v>9.3219786882400499E-2</v>
      </c>
      <c r="G23" s="838">
        <v>2.09536198526621E-2</v>
      </c>
    </row>
    <row r="24" spans="1:7" x14ac:dyDescent="0.2">
      <c r="A24" s="2" t="s">
        <v>30</v>
      </c>
      <c r="B24" s="841">
        <v>102</v>
      </c>
      <c r="C24" s="838">
        <v>0.70548200607299805</v>
      </c>
      <c r="D24" s="838">
        <v>6.3667908310890198E-2</v>
      </c>
      <c r="E24" s="838">
        <v>0.11581368744373299</v>
      </c>
      <c r="F24" s="838">
        <v>0.10467892885208099</v>
      </c>
      <c r="G24" s="838">
        <v>1.03574739769101E-2</v>
      </c>
    </row>
    <row r="25" spans="1:7" x14ac:dyDescent="0.2">
      <c r="A25" s="2" t="s">
        <v>31</v>
      </c>
      <c r="B25" s="841">
        <v>103</v>
      </c>
      <c r="C25" s="838">
        <v>0.66418796777725198</v>
      </c>
      <c r="D25" s="838">
        <v>3.4471593797206899E-2</v>
      </c>
      <c r="E25" s="838">
        <v>0.265643090009689</v>
      </c>
      <c r="F25" s="838">
        <v>3.5697318613529198E-2</v>
      </c>
      <c r="G25" s="838">
        <v>0</v>
      </c>
    </row>
    <row r="26" spans="1:7" x14ac:dyDescent="0.2">
      <c r="A26" s="2" t="s">
        <v>32</v>
      </c>
      <c r="B26" s="841">
        <v>98</v>
      </c>
      <c r="C26" s="838">
        <v>0.61154270172119096</v>
      </c>
      <c r="D26" s="838">
        <v>2.6052486151456802E-2</v>
      </c>
      <c r="E26" s="838">
        <v>0.283867508172989</v>
      </c>
      <c r="F26" s="838">
        <v>2.49983742833138E-2</v>
      </c>
      <c r="G26" s="838">
        <v>5.3538896143436397E-2</v>
      </c>
    </row>
    <row r="27" spans="1:7" x14ac:dyDescent="0.2">
      <c r="A27" s="2" t="s">
        <v>33</v>
      </c>
      <c r="B27" s="841">
        <v>94</v>
      </c>
      <c r="C27" s="838">
        <v>0.56406599283218395</v>
      </c>
      <c r="D27" s="838">
        <v>1.8452575430273999E-2</v>
      </c>
      <c r="E27" s="838">
        <v>0.383567005395889</v>
      </c>
      <c r="F27" s="838">
        <v>3.3914439380168901E-2</v>
      </c>
      <c r="G27" s="838">
        <v>0</v>
      </c>
    </row>
    <row r="28" spans="1:7" x14ac:dyDescent="0.2">
      <c r="A28" s="2" t="s">
        <v>34</v>
      </c>
      <c r="B28" s="841">
        <v>103</v>
      </c>
      <c r="C28" s="838">
        <v>0.61360239982605003</v>
      </c>
      <c r="D28" s="838">
        <v>8.6132921278476698E-3</v>
      </c>
      <c r="E28" s="838">
        <v>0.33618882298469499</v>
      </c>
      <c r="F28" s="838">
        <v>3.2982170581817599E-2</v>
      </c>
      <c r="G28" s="838">
        <v>8.6132921278476698E-3</v>
      </c>
    </row>
    <row r="29" spans="1:7" x14ac:dyDescent="0.2">
      <c r="A29" s="2" t="s">
        <v>35</v>
      </c>
      <c r="B29" s="841">
        <v>99</v>
      </c>
      <c r="C29" s="838">
        <v>0.60882908105850198</v>
      </c>
      <c r="D29" s="838">
        <v>2.0659448578953701E-2</v>
      </c>
      <c r="E29" s="838">
        <v>0.287303477525711</v>
      </c>
      <c r="F29" s="838">
        <v>6.2337279319763197E-2</v>
      </c>
      <c r="G29" s="838">
        <v>2.0870672538876499E-2</v>
      </c>
    </row>
    <row r="30" spans="1:7" x14ac:dyDescent="0.2">
      <c r="A30" s="2" t="s">
        <v>36</v>
      </c>
      <c r="B30" s="841">
        <v>92</v>
      </c>
      <c r="C30" s="838">
        <v>0.62546205520629905</v>
      </c>
      <c r="D30" s="838">
        <v>1.06497667729855E-2</v>
      </c>
      <c r="E30" s="838">
        <v>0.31450101733207703</v>
      </c>
      <c r="F30" s="838">
        <v>2.4981012567877801E-2</v>
      </c>
      <c r="G30" s="838">
        <v>2.4406123906373998E-2</v>
      </c>
    </row>
    <row r="31" spans="1:7" x14ac:dyDescent="0.2">
      <c r="A31" s="2" t="s">
        <v>37</v>
      </c>
      <c r="B31" s="841">
        <v>82</v>
      </c>
      <c r="C31" s="838">
        <v>0.72010463476180997</v>
      </c>
      <c r="D31" s="838">
        <v>0</v>
      </c>
      <c r="E31" s="838">
        <v>0.27989539504051197</v>
      </c>
      <c r="F31" s="838">
        <v>0</v>
      </c>
      <c r="G31" s="838">
        <v>0</v>
      </c>
    </row>
    <row r="32" spans="1:7" x14ac:dyDescent="0.2">
      <c r="A32" s="2" t="s">
        <v>38</v>
      </c>
      <c r="B32" s="841">
        <v>106</v>
      </c>
      <c r="C32" s="838">
        <v>0.61826902627944902</v>
      </c>
      <c r="D32" s="838">
        <v>7.1124061942100497E-2</v>
      </c>
      <c r="E32" s="838">
        <v>0.105842918157578</v>
      </c>
      <c r="F32" s="838">
        <v>0.204764023423195</v>
      </c>
      <c r="G32" s="838">
        <v>0</v>
      </c>
    </row>
    <row r="33" spans="1:7" x14ac:dyDescent="0.2">
      <c r="A33" s="2" t="s">
        <v>39</v>
      </c>
      <c r="B33" s="841">
        <v>97</v>
      </c>
      <c r="C33" s="838">
        <v>0.65146917104721103</v>
      </c>
      <c r="D33" s="838">
        <v>3.1195767223834998E-2</v>
      </c>
      <c r="E33" s="838">
        <v>0.192909181118011</v>
      </c>
      <c r="F33" s="838">
        <v>0.11704061180353199</v>
      </c>
      <c r="G33" s="838">
        <v>7.3852627538144597E-3</v>
      </c>
    </row>
    <row r="34" spans="1:7" x14ac:dyDescent="0.2">
      <c r="A34" s="2" t="s">
        <v>40</v>
      </c>
      <c r="B34" s="841">
        <v>98</v>
      </c>
      <c r="C34" s="838">
        <v>0.622289478778839</v>
      </c>
      <c r="D34" s="838">
        <v>1.8340744078159301E-2</v>
      </c>
      <c r="E34" s="838">
        <v>0.35936975479125999</v>
      </c>
      <c r="F34" s="838">
        <v>0</v>
      </c>
      <c r="G34" s="838">
        <v>0</v>
      </c>
    </row>
    <row r="35" spans="1:7" x14ac:dyDescent="0.2">
      <c r="A35" s="2" t="s">
        <v>41</v>
      </c>
      <c r="B35" s="841">
        <v>107</v>
      </c>
      <c r="C35" s="838">
        <v>0.56741094589233398</v>
      </c>
      <c r="D35" s="838">
        <v>8.7307326495647403E-2</v>
      </c>
      <c r="E35" s="838">
        <v>0.29358762502670299</v>
      </c>
      <c r="F35" s="838">
        <v>4.32000197470188E-2</v>
      </c>
      <c r="G35" s="838">
        <v>8.4940716624259897E-3</v>
      </c>
    </row>
    <row r="36" spans="1:7" x14ac:dyDescent="0.2">
      <c r="A36" s="2" t="s">
        <v>42</v>
      </c>
      <c r="B36" s="841">
        <v>87</v>
      </c>
      <c r="C36" s="838">
        <v>0.598149955272675</v>
      </c>
      <c r="D36" s="838">
        <v>1.0234043002128599E-2</v>
      </c>
      <c r="E36" s="838">
        <v>0.32086411118507402</v>
      </c>
      <c r="F36" s="838">
        <v>3.7897653877735103E-2</v>
      </c>
      <c r="G36" s="838">
        <v>3.28542105853558E-2</v>
      </c>
    </row>
    <row r="37" spans="1:7" x14ac:dyDescent="0.2">
      <c r="A37" s="2" t="s">
        <v>43</v>
      </c>
      <c r="B37" s="841">
        <v>92</v>
      </c>
      <c r="C37" s="838">
        <v>0.58413261175155595</v>
      </c>
      <c r="D37" s="838">
        <v>2.1354306489229199E-2</v>
      </c>
      <c r="E37" s="838">
        <v>0.35293954610824602</v>
      </c>
      <c r="F37" s="838">
        <v>2.8411258012056399E-2</v>
      </c>
      <c r="G37" s="838">
        <v>1.31622748449445E-2</v>
      </c>
    </row>
    <row r="38" spans="1:7" x14ac:dyDescent="0.2">
      <c r="A38" s="2" t="s">
        <v>44</v>
      </c>
      <c r="B38" s="841">
        <v>106</v>
      </c>
      <c r="C38" s="838">
        <v>0.76650369167327903</v>
      </c>
      <c r="D38" s="838">
        <v>2.7892969548702198E-2</v>
      </c>
      <c r="E38" s="838">
        <v>0.101494111120701</v>
      </c>
      <c r="F38" s="838">
        <v>9.6854366362094907E-2</v>
      </c>
      <c r="G38" s="838">
        <v>7.2548436000943201E-3</v>
      </c>
    </row>
    <row r="39" spans="1:7" x14ac:dyDescent="0.2">
      <c r="A39" s="2" t="s">
        <v>45</v>
      </c>
      <c r="B39" s="841">
        <v>106</v>
      </c>
      <c r="C39" s="838">
        <v>0.72426909208297696</v>
      </c>
      <c r="D39" s="838">
        <v>6.47709295153618E-2</v>
      </c>
      <c r="E39" s="838">
        <v>0.12992131710052501</v>
      </c>
      <c r="F39" s="838">
        <v>6.3247017562389402E-2</v>
      </c>
      <c r="G39" s="838">
        <v>1.7791617661714599E-2</v>
      </c>
    </row>
    <row r="40" spans="1:7" x14ac:dyDescent="0.2">
      <c r="A40" s="2" t="s">
        <v>46</v>
      </c>
      <c r="B40" s="841">
        <v>104</v>
      </c>
      <c r="C40" s="838">
        <v>0.55690020322799705</v>
      </c>
      <c r="D40" s="838">
        <v>1.86349097639322E-2</v>
      </c>
      <c r="E40" s="838">
        <v>0.28682178258895902</v>
      </c>
      <c r="F40" s="838">
        <v>0.109456576406956</v>
      </c>
      <c r="G40" s="838">
        <v>2.81865485012531E-2</v>
      </c>
    </row>
    <row r="41" spans="1:7" x14ac:dyDescent="0.2">
      <c r="A41" s="2" t="s">
        <v>47</v>
      </c>
      <c r="B41" s="841">
        <v>100</v>
      </c>
      <c r="C41" s="838">
        <v>0.63021355867385898</v>
      </c>
      <c r="D41" s="838">
        <v>1.0911283083260099E-2</v>
      </c>
      <c r="E41" s="838">
        <v>0.299925446510315</v>
      </c>
      <c r="F41" s="838">
        <v>5.8949716389179202E-2</v>
      </c>
      <c r="G41" s="838">
        <v>0</v>
      </c>
    </row>
    <row r="42" spans="1:7" x14ac:dyDescent="0.2">
      <c r="A42" s="2" t="s">
        <v>48</v>
      </c>
      <c r="B42" s="841">
        <v>103</v>
      </c>
      <c r="C42" s="838">
        <v>0.67728006839752197</v>
      </c>
      <c r="D42" s="838">
        <v>3.8439508527517298E-2</v>
      </c>
      <c r="E42" s="838">
        <v>0.22712005674839</v>
      </c>
      <c r="F42" s="838">
        <v>4.7485489398241001E-2</v>
      </c>
      <c r="G42" s="838">
        <v>9.6748890355229395E-3</v>
      </c>
    </row>
    <row r="43" spans="1:7" x14ac:dyDescent="0.2">
      <c r="A43" s="2" t="s">
        <v>49</v>
      </c>
      <c r="B43" s="841">
        <v>92</v>
      </c>
      <c r="C43" s="838">
        <v>0.73281264305114702</v>
      </c>
      <c r="D43" s="838">
        <v>3.8924653083086E-2</v>
      </c>
      <c r="E43" s="838">
        <v>0.13440181314945199</v>
      </c>
      <c r="F43" s="838">
        <v>6.2987349927425398E-2</v>
      </c>
      <c r="G43" s="838">
        <v>3.08735463768244E-2</v>
      </c>
    </row>
    <row r="44" spans="1:7" x14ac:dyDescent="0.2">
      <c r="A44" s="2" t="s">
        <v>50</v>
      </c>
      <c r="B44" s="841">
        <v>96</v>
      </c>
      <c r="C44" s="838">
        <v>0.81245356798171997</v>
      </c>
      <c r="D44" s="838">
        <v>2.90560014545918E-2</v>
      </c>
      <c r="E44" s="838">
        <v>9.5668725669384003E-2</v>
      </c>
      <c r="F44" s="838">
        <v>6.2821686267852797E-2</v>
      </c>
      <c r="G44" s="838">
        <v>0</v>
      </c>
    </row>
    <row r="45" spans="1:7" x14ac:dyDescent="0.2">
      <c r="A45" s="2" t="s">
        <v>51</v>
      </c>
      <c r="B45" s="841">
        <v>101</v>
      </c>
      <c r="C45" s="838">
        <v>0.694965839385986</v>
      </c>
      <c r="D45" s="838">
        <v>5.0568763166666003E-2</v>
      </c>
      <c r="E45" s="838">
        <v>0.16164694726467099</v>
      </c>
      <c r="F45" s="838">
        <v>6.1492074280977201E-2</v>
      </c>
      <c r="G45" s="838">
        <v>3.1326349824666998E-2</v>
      </c>
    </row>
    <row r="46" spans="1:7" x14ac:dyDescent="0.2">
      <c r="A46" s="2" t="s">
        <v>52</v>
      </c>
      <c r="B46" s="841">
        <v>106</v>
      </c>
      <c r="C46" s="838">
        <v>0.57962661981582597</v>
      </c>
      <c r="D46" s="838">
        <v>0.103272631764412</v>
      </c>
      <c r="E46" s="838">
        <v>0.31710076332092302</v>
      </c>
      <c r="F46" s="838">
        <v>0</v>
      </c>
      <c r="G46" s="838">
        <v>0</v>
      </c>
    </row>
    <row r="47" spans="1:7" x14ac:dyDescent="0.2">
      <c r="A47" s="2" t="s">
        <v>53</v>
      </c>
      <c r="B47" s="841">
        <v>105</v>
      </c>
      <c r="C47" s="838">
        <v>0.67010003328323398</v>
      </c>
      <c r="D47" s="838">
        <v>1.3578444719314599E-2</v>
      </c>
      <c r="E47" s="838">
        <v>0.27269878983497597</v>
      </c>
      <c r="F47" s="838">
        <v>4.3622743338346502E-2</v>
      </c>
      <c r="G47" s="838">
        <v>0</v>
      </c>
    </row>
    <row r="48" spans="1:7" x14ac:dyDescent="0.2">
      <c r="A48" s="2" t="s">
        <v>54</v>
      </c>
      <c r="B48" s="841">
        <v>92</v>
      </c>
      <c r="C48" s="838">
        <v>0.64256173372268699</v>
      </c>
      <c r="D48" s="838">
        <v>0</v>
      </c>
      <c r="E48" s="838">
        <v>0.30954986810684199</v>
      </c>
      <c r="F48" s="838">
        <v>2.3345487192273098E-2</v>
      </c>
      <c r="G48" s="838">
        <v>2.4542886763811101E-2</v>
      </c>
    </row>
    <row r="49" spans="1:7" x14ac:dyDescent="0.2">
      <c r="A49" s="2" t="s">
        <v>55</v>
      </c>
      <c r="B49" s="841">
        <v>90</v>
      </c>
      <c r="C49" s="838">
        <v>0.58788686990737904</v>
      </c>
      <c r="D49" s="838">
        <v>2.28232145309448E-2</v>
      </c>
      <c r="E49" s="838">
        <v>0.33643621206283603</v>
      </c>
      <c r="F49" s="838">
        <v>3.6239665001630797E-2</v>
      </c>
      <c r="G49" s="838">
        <v>1.66140384972095E-2</v>
      </c>
    </row>
    <row r="50" spans="1:7" x14ac:dyDescent="0.2">
      <c r="A50" s="2" t="s">
        <v>56</v>
      </c>
      <c r="B50" s="841">
        <v>69</v>
      </c>
      <c r="C50" s="838">
        <v>0.42737343907356301</v>
      </c>
      <c r="D50" s="838">
        <v>0.100620165467262</v>
      </c>
      <c r="E50" s="838">
        <v>0.39930832386016801</v>
      </c>
      <c r="F50" s="838">
        <v>7.2698064148426098E-2</v>
      </c>
      <c r="G50" s="838">
        <v>0</v>
      </c>
    </row>
    <row r="51" spans="1:7" x14ac:dyDescent="0.2">
      <c r="A51" s="2" t="s">
        <v>57</v>
      </c>
      <c r="B51" s="841">
        <v>106</v>
      </c>
      <c r="C51" s="838">
        <v>0.53472715616226196</v>
      </c>
      <c r="D51" s="838">
        <v>7.0451274514198303E-2</v>
      </c>
      <c r="E51" s="838">
        <v>0.32838556170463601</v>
      </c>
      <c r="F51" s="838">
        <v>6.6436000168323503E-2</v>
      </c>
      <c r="G51" s="838">
        <v>0</v>
      </c>
    </row>
    <row r="52" spans="1:7" x14ac:dyDescent="0.2">
      <c r="A52" s="2" t="s">
        <v>58</v>
      </c>
      <c r="B52" s="841">
        <v>85</v>
      </c>
      <c r="C52" s="838">
        <v>0.512684226036072</v>
      </c>
      <c r="D52" s="838">
        <v>1.1141485534608401E-2</v>
      </c>
      <c r="E52" s="838">
        <v>0.44731593132018999</v>
      </c>
      <c r="F52" s="838">
        <v>0</v>
      </c>
      <c r="G52" s="838">
        <v>2.88583654910326E-2</v>
      </c>
    </row>
    <row r="53" spans="1:7" x14ac:dyDescent="0.2">
      <c r="A53" s="2" t="s">
        <v>59</v>
      </c>
      <c r="B53" s="841">
        <v>100</v>
      </c>
      <c r="C53" s="838">
        <v>0.50369900465011597</v>
      </c>
      <c r="D53" s="838">
        <v>7.7932171523571001E-2</v>
      </c>
      <c r="E53" s="838">
        <v>0.33121159672737099</v>
      </c>
      <c r="F53" s="838">
        <v>4.9461171030998202E-2</v>
      </c>
      <c r="G53" s="838">
        <v>3.7696048617362997E-2</v>
      </c>
    </row>
    <row r="54" spans="1:7" x14ac:dyDescent="0.2">
      <c r="A54" s="2" t="s">
        <v>60</v>
      </c>
      <c r="B54" s="841">
        <v>100</v>
      </c>
      <c r="C54" s="838">
        <v>0.43506783246994002</v>
      </c>
      <c r="D54" s="838">
        <v>0.12008924782276199</v>
      </c>
      <c r="E54" s="838">
        <v>0.33570489287376398</v>
      </c>
      <c r="F54" s="838">
        <v>0.109138041734695</v>
      </c>
      <c r="G54" s="838">
        <v>0</v>
      </c>
    </row>
    <row r="55" spans="1:7" x14ac:dyDescent="0.2">
      <c r="A55" s="2" t="s">
        <v>61</v>
      </c>
      <c r="B55" s="841">
        <v>98</v>
      </c>
      <c r="C55" s="838">
        <v>0.59299570322036699</v>
      </c>
      <c r="D55" s="838">
        <v>9.6255838871002197E-3</v>
      </c>
      <c r="E55" s="838">
        <v>0.37523275613784801</v>
      </c>
      <c r="F55" s="838">
        <v>2.21459567546844E-2</v>
      </c>
      <c r="G55" s="838">
        <v>0</v>
      </c>
    </row>
    <row r="56" spans="1:7" x14ac:dyDescent="0.2">
      <c r="A56" s="2" t="s">
        <v>62</v>
      </c>
      <c r="B56" s="841">
        <v>105</v>
      </c>
      <c r="C56" s="838">
        <v>0.79258185625076305</v>
      </c>
      <c r="D56" s="838">
        <v>5.2656959742307698E-2</v>
      </c>
      <c r="E56" s="838">
        <v>7.1266978979110704E-2</v>
      </c>
      <c r="F56" s="838">
        <v>3.9536915719509097E-2</v>
      </c>
      <c r="G56" s="838">
        <v>4.3957270681858097E-2</v>
      </c>
    </row>
    <row r="57" spans="1:7" x14ac:dyDescent="0.2">
      <c r="A57" s="2" t="s">
        <v>63</v>
      </c>
      <c r="B57" s="841">
        <v>98</v>
      </c>
      <c r="C57" s="838">
        <v>0.68078696727752697</v>
      </c>
      <c r="D57" s="838">
        <v>6.05158060789108E-2</v>
      </c>
      <c r="E57" s="838">
        <v>0.122735239565372</v>
      </c>
      <c r="F57" s="838">
        <v>0.12653377652168299</v>
      </c>
      <c r="G57" s="838">
        <v>9.4281984493136406E-3</v>
      </c>
    </row>
    <row r="58" spans="1:7" x14ac:dyDescent="0.2">
      <c r="A58" s="2" t="s">
        <v>64</v>
      </c>
      <c r="B58" s="841">
        <v>100</v>
      </c>
      <c r="C58" s="838">
        <v>0.61131662130355802</v>
      </c>
      <c r="D58" s="838">
        <v>6.5857522189617199E-2</v>
      </c>
      <c r="E58" s="838">
        <v>0.25102826952934298</v>
      </c>
      <c r="F58" s="838">
        <v>5.5655784904956797E-2</v>
      </c>
      <c r="G58" s="838">
        <v>1.61417815834284E-2</v>
      </c>
    </row>
    <row r="59" spans="1:7" x14ac:dyDescent="0.2">
      <c r="A59" s="2" t="s">
        <v>65</v>
      </c>
      <c r="B59" s="841">
        <v>90</v>
      </c>
      <c r="C59" s="838">
        <v>0.63270324468612704</v>
      </c>
      <c r="D59" s="838">
        <v>7.0945657789707198E-2</v>
      </c>
      <c r="E59" s="838">
        <v>0.207304611802101</v>
      </c>
      <c r="F59" s="838">
        <v>7.4249140918254894E-2</v>
      </c>
      <c r="G59" s="838">
        <v>1.4797332696616599E-2</v>
      </c>
    </row>
    <row r="60" spans="1:7" x14ac:dyDescent="0.2">
      <c r="A60" s="2" t="s">
        <v>66</v>
      </c>
      <c r="B60" s="841">
        <v>92</v>
      </c>
      <c r="C60" s="838">
        <v>0.64500874280929599</v>
      </c>
      <c r="D60" s="838">
        <v>1.75764579325914E-2</v>
      </c>
      <c r="E60" s="838">
        <v>0.29829731583595298</v>
      </c>
      <c r="F60" s="838">
        <v>1.6988899558782598E-2</v>
      </c>
      <c r="G60" s="838">
        <v>2.2128587588667901E-2</v>
      </c>
    </row>
    <row r="61" spans="1:7" x14ac:dyDescent="0.2">
      <c r="A61" s="2" t="s">
        <v>67</v>
      </c>
      <c r="B61" s="841">
        <v>89</v>
      </c>
      <c r="C61" s="838">
        <v>0.59468656778335605</v>
      </c>
      <c r="D61" s="838">
        <v>9.1784205287694896E-3</v>
      </c>
      <c r="E61" s="838">
        <v>0.34851920604705799</v>
      </c>
      <c r="F61" s="838">
        <v>2.89167985320091E-2</v>
      </c>
      <c r="G61" s="838">
        <v>1.8698999658227002E-2</v>
      </c>
    </row>
    <row r="62" spans="1:7" x14ac:dyDescent="0.2">
      <c r="A62" s="2" t="s">
        <v>68</v>
      </c>
      <c r="B62" s="841">
        <v>120</v>
      </c>
      <c r="C62" s="838">
        <v>0.72257053852081299</v>
      </c>
      <c r="D62" s="838">
        <v>9.2187048867344908E-3</v>
      </c>
      <c r="E62" s="838">
        <v>0.17609655857086201</v>
      </c>
      <c r="F62" s="838">
        <v>8.4672048687934903E-2</v>
      </c>
      <c r="G62" s="838">
        <v>7.4421376921236498E-3</v>
      </c>
    </row>
    <row r="63" spans="1:7" x14ac:dyDescent="0.2">
      <c r="A63" s="2" t="s">
        <v>69</v>
      </c>
      <c r="B63" s="841">
        <v>92</v>
      </c>
      <c r="C63" s="838">
        <v>0.61527961492538497</v>
      </c>
      <c r="D63" s="838">
        <v>7.6377630233764607E-2</v>
      </c>
      <c r="E63" s="838">
        <v>0.24392873048782299</v>
      </c>
      <c r="F63" s="838">
        <v>5.4313652217388202E-2</v>
      </c>
      <c r="G63" s="838">
        <v>1.01004047319293E-2</v>
      </c>
    </row>
    <row r="64" spans="1:7" x14ac:dyDescent="0.2">
      <c r="A64" s="2" t="s">
        <v>70</v>
      </c>
      <c r="B64" s="841">
        <v>100</v>
      </c>
      <c r="C64" s="838">
        <v>0.61343413591384899</v>
      </c>
      <c r="D64" s="838">
        <v>3.8390964269638103E-2</v>
      </c>
      <c r="E64" s="838">
        <v>0.30019602179527299</v>
      </c>
      <c r="F64" s="838">
        <v>1.3896750286221501E-2</v>
      </c>
      <c r="G64" s="838">
        <v>3.4082107245922103E-2</v>
      </c>
    </row>
    <row r="65" spans="1:7" x14ac:dyDescent="0.2">
      <c r="A65" s="2" t="s">
        <v>71</v>
      </c>
      <c r="B65" s="841">
        <v>84</v>
      </c>
      <c r="C65" s="838">
        <v>0.64237087965011597</v>
      </c>
      <c r="D65" s="838">
        <v>0</v>
      </c>
      <c r="E65" s="838">
        <v>0.30548158288001998</v>
      </c>
      <c r="F65" s="838">
        <v>3.1879357993602801E-2</v>
      </c>
      <c r="G65" s="838">
        <v>2.0268201828002898E-2</v>
      </c>
    </row>
    <row r="66" spans="1:7" x14ac:dyDescent="0.2">
      <c r="A66" s="2" t="s">
        <v>72</v>
      </c>
      <c r="B66" s="841">
        <v>96</v>
      </c>
      <c r="C66" s="838">
        <v>0.67599523067474399</v>
      </c>
      <c r="D66" s="838">
        <v>1.1903349310159701E-2</v>
      </c>
      <c r="E66" s="838">
        <v>0.18457184731960299</v>
      </c>
      <c r="F66" s="838">
        <v>0.114751517772675</v>
      </c>
      <c r="G66" s="838">
        <v>1.27780521288514E-2</v>
      </c>
    </row>
    <row r="67" spans="1:7" x14ac:dyDescent="0.2">
      <c r="A67" s="2" t="s">
        <v>73</v>
      </c>
      <c r="B67" s="841">
        <v>105</v>
      </c>
      <c r="C67" s="838">
        <v>0.75200903415679898</v>
      </c>
      <c r="D67" s="838">
        <v>7.2847139090299598E-3</v>
      </c>
      <c r="E67" s="838">
        <v>0.159289941191673</v>
      </c>
      <c r="F67" s="838">
        <v>7.1592502295970903E-2</v>
      </c>
      <c r="G67" s="838">
        <v>9.8237963393330591E-3</v>
      </c>
    </row>
    <row r="68" spans="1:7" x14ac:dyDescent="0.2">
      <c r="A68" s="2" t="s">
        <v>74</v>
      </c>
      <c r="B68" s="841">
        <v>93</v>
      </c>
      <c r="C68" s="838">
        <v>0.67229360342025801</v>
      </c>
      <c r="D68" s="838">
        <v>3.2282896339893299E-2</v>
      </c>
      <c r="E68" s="838">
        <v>0.23510074615478499</v>
      </c>
      <c r="F68" s="838">
        <v>3.8758274167776101E-2</v>
      </c>
      <c r="G68" s="838">
        <v>2.1564450114965401E-2</v>
      </c>
    </row>
    <row r="69" spans="1:7" x14ac:dyDescent="0.2">
      <c r="A69" s="2" t="s">
        <v>75</v>
      </c>
      <c r="B69" s="841">
        <v>110</v>
      </c>
      <c r="C69" s="838">
        <v>0.68797540664672896</v>
      </c>
      <c r="D69" s="838">
        <v>4.68064397573471E-2</v>
      </c>
      <c r="E69" s="838">
        <v>0.16181367635726901</v>
      </c>
      <c r="F69" s="838">
        <v>8.90688747167587E-2</v>
      </c>
      <c r="G69" s="838">
        <v>1.43355978652835E-2</v>
      </c>
    </row>
    <row r="70" spans="1:7" x14ac:dyDescent="0.2">
      <c r="A70" s="2" t="s">
        <v>76</v>
      </c>
      <c r="B70" s="841">
        <v>103</v>
      </c>
      <c r="C70" s="838">
        <v>0.71674638986587502</v>
      </c>
      <c r="D70" s="838">
        <v>1.0309875942766699E-2</v>
      </c>
      <c r="E70" s="838">
        <v>0.24076268076896701</v>
      </c>
      <c r="F70" s="838">
        <v>2.1305160596966698E-2</v>
      </c>
      <c r="G70" s="838">
        <v>1.08759189024568E-2</v>
      </c>
    </row>
    <row r="71" spans="1:7" x14ac:dyDescent="0.2">
      <c r="A71" s="3" t="s">
        <v>77</v>
      </c>
      <c r="B71" s="842">
        <v>79</v>
      </c>
      <c r="C71" s="839">
        <v>0.67553669214248702</v>
      </c>
      <c r="D71" s="839">
        <v>2.4926301091909402E-2</v>
      </c>
      <c r="E71" s="839">
        <v>0.25776273012161299</v>
      </c>
      <c r="F71" s="839">
        <v>3.02790254354477E-2</v>
      </c>
      <c r="G71" s="839">
        <v>1.1495232582092301E-2</v>
      </c>
    </row>
    <row r="73" spans="1:7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478</v>
      </c>
    </row>
    <row r="4" spans="1:8" x14ac:dyDescent="0.2">
      <c r="A4" t="s">
        <v>3</v>
      </c>
    </row>
    <row r="5" spans="1:8" ht="38.25" x14ac:dyDescent="0.2">
      <c r="A5" s="4" t="s">
        <v>4</v>
      </c>
      <c r="B5" s="4" t="s">
        <v>5</v>
      </c>
      <c r="C5" s="4" t="s">
        <v>479</v>
      </c>
      <c r="D5" s="4" t="s">
        <v>480</v>
      </c>
      <c r="E5" s="4" t="s">
        <v>481</v>
      </c>
      <c r="F5" s="4" t="s">
        <v>482</v>
      </c>
      <c r="G5" s="4" t="s">
        <v>483</v>
      </c>
      <c r="H5" s="4" t="s">
        <v>484</v>
      </c>
    </row>
    <row r="6" spans="1:8" x14ac:dyDescent="0.2">
      <c r="A6" s="5" t="s">
        <v>13</v>
      </c>
      <c r="B6" s="846" t="s">
        <v>1</v>
      </c>
      <c r="C6" s="843" t="s">
        <v>1</v>
      </c>
      <c r="D6" s="843" t="s">
        <v>1</v>
      </c>
      <c r="E6" s="843" t="s">
        <v>1</v>
      </c>
      <c r="F6" s="843" t="s">
        <v>1</v>
      </c>
      <c r="G6" s="843" t="s">
        <v>1</v>
      </c>
      <c r="H6" s="843" t="s">
        <v>1</v>
      </c>
    </row>
    <row r="7" spans="1:8" x14ac:dyDescent="0.2">
      <c r="A7" s="2" t="s">
        <v>13</v>
      </c>
      <c r="B7" s="847">
        <v>9540</v>
      </c>
      <c r="C7" s="844">
        <v>0.44886827468872098</v>
      </c>
      <c r="D7" s="844">
        <v>0.104261808097363</v>
      </c>
      <c r="E7" s="844">
        <v>0.337756127119064</v>
      </c>
      <c r="F7" s="844">
        <v>7.6892755925655407E-2</v>
      </c>
      <c r="G7" s="844">
        <v>8.9352270588278805E-3</v>
      </c>
      <c r="H7" s="844">
        <v>2.3285832256078699E-2</v>
      </c>
    </row>
    <row r="8" spans="1:8" x14ac:dyDescent="0.2">
      <c r="A8" s="5" t="s">
        <v>14</v>
      </c>
      <c r="B8" s="846" t="s">
        <v>1</v>
      </c>
      <c r="C8" s="843" t="s">
        <v>1</v>
      </c>
      <c r="D8" s="843" t="s">
        <v>1</v>
      </c>
      <c r="E8" s="843" t="s">
        <v>1</v>
      </c>
      <c r="F8" s="843" t="s">
        <v>1</v>
      </c>
      <c r="G8" s="843" t="s">
        <v>1</v>
      </c>
      <c r="H8" s="843" t="s">
        <v>1</v>
      </c>
    </row>
    <row r="9" spans="1:8" x14ac:dyDescent="0.2">
      <c r="A9" s="2" t="s">
        <v>15</v>
      </c>
      <c r="B9" s="847">
        <v>104</v>
      </c>
      <c r="C9" s="844">
        <v>0.66585159301757801</v>
      </c>
      <c r="D9" s="844">
        <v>0.10470394045114501</v>
      </c>
      <c r="E9" s="844">
        <v>0.17139315605163599</v>
      </c>
      <c r="F9" s="844">
        <v>1.5612819232046601E-2</v>
      </c>
      <c r="G9" s="844">
        <v>1.3300819322466901E-2</v>
      </c>
      <c r="H9" s="844">
        <v>2.91376896202564E-2</v>
      </c>
    </row>
    <row r="10" spans="1:8" x14ac:dyDescent="0.2">
      <c r="A10" s="2" t="s">
        <v>16</v>
      </c>
      <c r="B10" s="847">
        <v>106</v>
      </c>
      <c r="C10" s="844">
        <v>0.70799654722213701</v>
      </c>
      <c r="D10" s="844">
        <v>6.454087048769E-2</v>
      </c>
      <c r="E10" s="844">
        <v>0.20747190713882399</v>
      </c>
      <c r="F10" s="844">
        <v>8.1818532198667492E-3</v>
      </c>
      <c r="G10" s="844">
        <v>1.1808831244707101E-2</v>
      </c>
      <c r="H10" s="844">
        <v>0</v>
      </c>
    </row>
    <row r="11" spans="1:8" x14ac:dyDescent="0.2">
      <c r="A11" s="2" t="s">
        <v>17</v>
      </c>
      <c r="B11" s="847">
        <v>126</v>
      </c>
      <c r="C11" s="844">
        <v>0.69467377662658703</v>
      </c>
      <c r="D11" s="844">
        <v>6.2214173376560197E-2</v>
      </c>
      <c r="E11" s="844">
        <v>0.16271372139453899</v>
      </c>
      <c r="F11" s="844">
        <v>4.1493933647870997E-2</v>
      </c>
      <c r="G11" s="844">
        <v>0</v>
      </c>
      <c r="H11" s="844">
        <v>3.8904365152120597E-2</v>
      </c>
    </row>
    <row r="12" spans="1:8" x14ac:dyDescent="0.2">
      <c r="A12" s="2" t="s">
        <v>18</v>
      </c>
      <c r="B12" s="847">
        <v>111</v>
      </c>
      <c r="C12" s="844">
        <v>0.74514830112457298</v>
      </c>
      <c r="D12" s="844">
        <v>8.89557674527168E-2</v>
      </c>
      <c r="E12" s="844">
        <v>0.14673908054828599</v>
      </c>
      <c r="F12" s="844">
        <v>1.9156856462359401E-2</v>
      </c>
      <c r="G12" s="844">
        <v>0</v>
      </c>
      <c r="H12" s="844">
        <v>0</v>
      </c>
    </row>
    <row r="13" spans="1:8" x14ac:dyDescent="0.2">
      <c r="A13" s="2" t="s">
        <v>19</v>
      </c>
      <c r="B13" s="847">
        <v>109</v>
      </c>
      <c r="C13" s="844">
        <v>0.77725082635879505</v>
      </c>
      <c r="D13" s="844">
        <v>8.0160357058048207E-2</v>
      </c>
      <c r="E13" s="844">
        <v>0.108753859996796</v>
      </c>
      <c r="F13" s="844">
        <v>3.3834945410490001E-2</v>
      </c>
      <c r="G13" s="844">
        <v>0</v>
      </c>
      <c r="H13" s="844">
        <v>0</v>
      </c>
    </row>
    <row r="14" spans="1:8" x14ac:dyDescent="0.2">
      <c r="A14" s="2" t="s">
        <v>20</v>
      </c>
      <c r="B14" s="847">
        <v>97</v>
      </c>
      <c r="C14" s="844">
        <v>0.70705467462539695</v>
      </c>
      <c r="D14" s="844">
        <v>0.113702289760113</v>
      </c>
      <c r="E14" s="844">
        <v>0.17924304306507099</v>
      </c>
      <c r="F14" s="844">
        <v>0</v>
      </c>
      <c r="G14" s="844">
        <v>0</v>
      </c>
      <c r="H14" s="844">
        <v>0</v>
      </c>
    </row>
    <row r="15" spans="1:8" x14ac:dyDescent="0.2">
      <c r="A15" s="2" t="s">
        <v>21</v>
      </c>
      <c r="B15" s="847">
        <v>95</v>
      </c>
      <c r="C15" s="844">
        <v>0.65070033073425304</v>
      </c>
      <c r="D15" s="844">
        <v>0.17011018097400701</v>
      </c>
      <c r="E15" s="844">
        <v>0.172369450330734</v>
      </c>
      <c r="F15" s="844">
        <v>6.8200328387319998E-3</v>
      </c>
      <c r="G15" s="844">
        <v>0</v>
      </c>
      <c r="H15" s="844">
        <v>0</v>
      </c>
    </row>
    <row r="16" spans="1:8" x14ac:dyDescent="0.2">
      <c r="A16" s="2" t="s">
        <v>22</v>
      </c>
      <c r="B16" s="847">
        <v>106</v>
      </c>
      <c r="C16" s="844">
        <v>0.565629541873932</v>
      </c>
      <c r="D16" s="844">
        <v>9.2798866331577301E-2</v>
      </c>
      <c r="E16" s="844">
        <v>0.21358588337898299</v>
      </c>
      <c r="F16" s="844">
        <v>8.8231600821018205E-2</v>
      </c>
      <c r="G16" s="844">
        <v>8.0270450562238693E-3</v>
      </c>
      <c r="H16" s="844">
        <v>3.1727083027362803E-2</v>
      </c>
    </row>
    <row r="17" spans="1:8" x14ac:dyDescent="0.2">
      <c r="A17" s="2" t="s">
        <v>23</v>
      </c>
      <c r="B17" s="847">
        <v>80</v>
      </c>
      <c r="C17" s="844">
        <v>0.33204078674316401</v>
      </c>
      <c r="D17" s="844">
        <v>9.4071939587593106E-2</v>
      </c>
      <c r="E17" s="844">
        <v>0.45240482687950101</v>
      </c>
      <c r="F17" s="844">
        <v>0.121482439339161</v>
      </c>
      <c r="G17" s="844">
        <v>0</v>
      </c>
      <c r="H17" s="844">
        <v>0</v>
      </c>
    </row>
    <row r="18" spans="1:8" x14ac:dyDescent="0.2">
      <c r="A18" s="2" t="s">
        <v>24</v>
      </c>
      <c r="B18" s="847">
        <v>79</v>
      </c>
      <c r="C18" s="844">
        <v>0.30340144038200401</v>
      </c>
      <c r="D18" s="844">
        <v>0.14337033033370999</v>
      </c>
      <c r="E18" s="844">
        <v>0.4402035176754</v>
      </c>
      <c r="F18" s="844">
        <v>8.6689762771129594E-2</v>
      </c>
      <c r="G18" s="844">
        <v>0</v>
      </c>
      <c r="H18" s="844">
        <v>2.6334967464208599E-2</v>
      </c>
    </row>
    <row r="19" spans="1:8" x14ac:dyDescent="0.2">
      <c r="A19" s="2" t="s">
        <v>25</v>
      </c>
      <c r="B19" s="847">
        <v>99</v>
      </c>
      <c r="C19" s="844">
        <v>0.26976585388183599</v>
      </c>
      <c r="D19" s="844">
        <v>0.13408748805522899</v>
      </c>
      <c r="E19" s="844">
        <v>0.45222139358520502</v>
      </c>
      <c r="F19" s="844">
        <v>0.115844488143921</v>
      </c>
      <c r="G19" s="844">
        <v>0</v>
      </c>
      <c r="H19" s="844">
        <v>2.80807726085186E-2</v>
      </c>
    </row>
    <row r="20" spans="1:8" x14ac:dyDescent="0.2">
      <c r="A20" s="2" t="s">
        <v>26</v>
      </c>
      <c r="B20" s="847">
        <v>101</v>
      </c>
      <c r="C20" s="844">
        <v>0.39447408914566001</v>
      </c>
      <c r="D20" s="844">
        <v>6.3384354114532498E-2</v>
      </c>
      <c r="E20" s="844">
        <v>0.46258854866027799</v>
      </c>
      <c r="F20" s="844">
        <v>7.9553008079528795E-2</v>
      </c>
      <c r="G20" s="844">
        <v>0</v>
      </c>
      <c r="H20" s="844">
        <v>0</v>
      </c>
    </row>
    <row r="21" spans="1:8" x14ac:dyDescent="0.2">
      <c r="A21" s="2" t="s">
        <v>27</v>
      </c>
      <c r="B21" s="847">
        <v>84</v>
      </c>
      <c r="C21" s="844">
        <v>0.43773770332336398</v>
      </c>
      <c r="D21" s="844">
        <v>0.10324803739786099</v>
      </c>
      <c r="E21" s="844">
        <v>0.41798153519630399</v>
      </c>
      <c r="F21" s="844">
        <v>2.34734248369932E-2</v>
      </c>
      <c r="G21" s="844">
        <v>0</v>
      </c>
      <c r="H21" s="844">
        <v>1.7559312283992799E-2</v>
      </c>
    </row>
    <row r="22" spans="1:8" x14ac:dyDescent="0.2">
      <c r="A22" s="2" t="s">
        <v>28</v>
      </c>
      <c r="B22" s="847">
        <v>105</v>
      </c>
      <c r="C22" s="844">
        <v>0.71938961744308505</v>
      </c>
      <c r="D22" s="844">
        <v>8.0416716635227203E-2</v>
      </c>
      <c r="E22" s="844">
        <v>0.13293018937110901</v>
      </c>
      <c r="F22" s="844">
        <v>4.9375213682651499E-2</v>
      </c>
      <c r="G22" s="844">
        <v>8.4630027413368208E-3</v>
      </c>
      <c r="H22" s="844">
        <v>9.4252806156873703E-3</v>
      </c>
    </row>
    <row r="23" spans="1:8" x14ac:dyDescent="0.2">
      <c r="A23" s="2" t="s">
        <v>29</v>
      </c>
      <c r="B23" s="847">
        <v>102</v>
      </c>
      <c r="C23" s="844">
        <v>0.68014901876449596</v>
      </c>
      <c r="D23" s="844">
        <v>5.7268146425485597E-2</v>
      </c>
      <c r="E23" s="844">
        <v>0.175736874341965</v>
      </c>
      <c r="F23" s="844">
        <v>6.17963671684265E-2</v>
      </c>
      <c r="G23" s="844">
        <v>0</v>
      </c>
      <c r="H23" s="844">
        <v>2.5049595162272498E-2</v>
      </c>
    </row>
    <row r="24" spans="1:8" x14ac:dyDescent="0.2">
      <c r="A24" s="2" t="s">
        <v>30</v>
      </c>
      <c r="B24" s="847">
        <v>102</v>
      </c>
      <c r="C24" s="844">
        <v>0.56224215030670199</v>
      </c>
      <c r="D24" s="844">
        <v>9.8968535661697402E-2</v>
      </c>
      <c r="E24" s="844">
        <v>0.24996976554393799</v>
      </c>
      <c r="F24" s="844">
        <v>7.3459021747112302E-2</v>
      </c>
      <c r="G24" s="844">
        <v>1.53605546802282E-2</v>
      </c>
      <c r="H24" s="844">
        <v>0</v>
      </c>
    </row>
    <row r="25" spans="1:8" x14ac:dyDescent="0.2">
      <c r="A25" s="2" t="s">
        <v>31</v>
      </c>
      <c r="B25" s="847">
        <v>101</v>
      </c>
      <c r="C25" s="844">
        <v>0.46203300356864901</v>
      </c>
      <c r="D25" s="844">
        <v>0.105635091662407</v>
      </c>
      <c r="E25" s="844">
        <v>0.35631448030471802</v>
      </c>
      <c r="F25" s="844">
        <v>7.6017454266548198E-2</v>
      </c>
      <c r="G25" s="844">
        <v>0</v>
      </c>
      <c r="H25" s="844">
        <v>0</v>
      </c>
    </row>
    <row r="26" spans="1:8" x14ac:dyDescent="0.2">
      <c r="A26" s="2" t="s">
        <v>32</v>
      </c>
      <c r="B26" s="847">
        <v>95</v>
      </c>
      <c r="C26" s="844">
        <v>0.30390036106109602</v>
      </c>
      <c r="D26" s="844">
        <v>8.0972619354724898E-2</v>
      </c>
      <c r="E26" s="844">
        <v>0.38699769973754899</v>
      </c>
      <c r="F26" s="844">
        <v>0.17453731596469901</v>
      </c>
      <c r="G26" s="844">
        <v>6.4074671827256697E-3</v>
      </c>
      <c r="H26" s="844">
        <v>4.7184549272060401E-2</v>
      </c>
    </row>
    <row r="27" spans="1:8" x14ac:dyDescent="0.2">
      <c r="A27" s="2" t="s">
        <v>33</v>
      </c>
      <c r="B27" s="847">
        <v>92</v>
      </c>
      <c r="C27" s="844">
        <v>0.254301488399506</v>
      </c>
      <c r="D27" s="844">
        <v>0.10708458721637699</v>
      </c>
      <c r="E27" s="844">
        <v>0.562702536582947</v>
      </c>
      <c r="F27" s="844">
        <v>6.3964545726776095E-2</v>
      </c>
      <c r="G27" s="844">
        <v>0</v>
      </c>
      <c r="H27" s="844">
        <v>1.19468150660396E-2</v>
      </c>
    </row>
    <row r="28" spans="1:8" x14ac:dyDescent="0.2">
      <c r="A28" s="2" t="s">
        <v>34</v>
      </c>
      <c r="B28" s="847">
        <v>104</v>
      </c>
      <c r="C28" s="844">
        <v>0.447257310152054</v>
      </c>
      <c r="D28" s="844">
        <v>0.11802201718091999</v>
      </c>
      <c r="E28" s="844">
        <v>0.367007106542587</v>
      </c>
      <c r="F28" s="844">
        <v>4.1840169578790699E-2</v>
      </c>
      <c r="G28" s="844">
        <v>1.8938168883323701E-2</v>
      </c>
      <c r="H28" s="844">
        <v>6.9352453574538196E-3</v>
      </c>
    </row>
    <row r="29" spans="1:8" x14ac:dyDescent="0.2">
      <c r="A29" s="2" t="s">
        <v>35</v>
      </c>
      <c r="B29" s="847">
        <v>97</v>
      </c>
      <c r="C29" s="844">
        <v>0.40709045529365501</v>
      </c>
      <c r="D29" s="844">
        <v>0.11126409471034999</v>
      </c>
      <c r="E29" s="844">
        <v>0.41707566380500799</v>
      </c>
      <c r="F29" s="844">
        <v>4.5786876231432003E-2</v>
      </c>
      <c r="G29" s="844">
        <v>9.6949879080057092E-3</v>
      </c>
      <c r="H29" s="844">
        <v>9.0879220515489596E-3</v>
      </c>
    </row>
    <row r="30" spans="1:8" x14ac:dyDescent="0.2">
      <c r="A30" s="2" t="s">
        <v>36</v>
      </c>
      <c r="B30" s="847">
        <v>91</v>
      </c>
      <c r="C30" s="844">
        <v>0.55443745851516701</v>
      </c>
      <c r="D30" s="844">
        <v>8.6977854371070903E-2</v>
      </c>
      <c r="E30" s="844">
        <v>0.33302238583564803</v>
      </c>
      <c r="F30" s="844">
        <v>2.5562262162566199E-2</v>
      </c>
      <c r="G30" s="844">
        <v>0</v>
      </c>
      <c r="H30" s="844">
        <v>0</v>
      </c>
    </row>
    <row r="31" spans="1:8" x14ac:dyDescent="0.2">
      <c r="A31" s="2" t="s">
        <v>37</v>
      </c>
      <c r="B31" s="847">
        <v>83</v>
      </c>
      <c r="C31" s="844">
        <v>0.29031214118003801</v>
      </c>
      <c r="D31" s="844">
        <v>0.12929847836494399</v>
      </c>
      <c r="E31" s="844">
        <v>0.49044489860534701</v>
      </c>
      <c r="F31" s="844">
        <v>4.8627834767103202E-2</v>
      </c>
      <c r="G31" s="844">
        <v>0</v>
      </c>
      <c r="H31" s="844">
        <v>4.1316632181406E-2</v>
      </c>
    </row>
    <row r="32" spans="1:8" x14ac:dyDescent="0.2">
      <c r="A32" s="2" t="s">
        <v>38</v>
      </c>
      <c r="B32" s="847">
        <v>107</v>
      </c>
      <c r="C32" s="844">
        <v>0.66737371683120705</v>
      </c>
      <c r="D32" s="844">
        <v>0.105799905955791</v>
      </c>
      <c r="E32" s="844">
        <v>0.16170048713684099</v>
      </c>
      <c r="F32" s="844">
        <v>3.5371281206607798E-2</v>
      </c>
      <c r="G32" s="844">
        <v>7.2028553113341297E-3</v>
      </c>
      <c r="H32" s="844">
        <v>2.2551728412508999E-2</v>
      </c>
    </row>
    <row r="33" spans="1:8" x14ac:dyDescent="0.2">
      <c r="A33" s="2" t="s">
        <v>39</v>
      </c>
      <c r="B33" s="847">
        <v>96</v>
      </c>
      <c r="C33" s="844">
        <v>0.53795766830444303</v>
      </c>
      <c r="D33" s="844">
        <v>0.140448123216629</v>
      </c>
      <c r="E33" s="844">
        <v>0.28919959068298301</v>
      </c>
      <c r="F33" s="844">
        <v>9.0639488771557808E-3</v>
      </c>
      <c r="G33" s="844">
        <v>9.2700989916920697E-3</v>
      </c>
      <c r="H33" s="844">
        <v>1.4060552231967401E-2</v>
      </c>
    </row>
    <row r="34" spans="1:8" x14ac:dyDescent="0.2">
      <c r="A34" s="2" t="s">
        <v>40</v>
      </c>
      <c r="B34" s="847">
        <v>98</v>
      </c>
      <c r="C34" s="844">
        <v>0.52874094247818004</v>
      </c>
      <c r="D34" s="844">
        <v>9.6776485443115207E-2</v>
      </c>
      <c r="E34" s="844">
        <v>0.33378294110298201</v>
      </c>
      <c r="F34" s="844">
        <v>4.0699612349271802E-2</v>
      </c>
      <c r="G34" s="844">
        <v>0</v>
      </c>
      <c r="H34" s="844">
        <v>0</v>
      </c>
    </row>
    <row r="35" spans="1:8" x14ac:dyDescent="0.2">
      <c r="A35" s="2" t="s">
        <v>41</v>
      </c>
      <c r="B35" s="847">
        <v>105</v>
      </c>
      <c r="C35" s="844">
        <v>0.41804873943328902</v>
      </c>
      <c r="D35" s="844">
        <v>0.121924385428429</v>
      </c>
      <c r="E35" s="844">
        <v>0.35017269849777199</v>
      </c>
      <c r="F35" s="844">
        <v>7.04645365476608E-2</v>
      </c>
      <c r="G35" s="844">
        <v>2.2449260577559499E-2</v>
      </c>
      <c r="H35" s="844">
        <v>1.6940405592322301E-2</v>
      </c>
    </row>
    <row r="36" spans="1:8" x14ac:dyDescent="0.2">
      <c r="A36" s="2" t="s">
        <v>42</v>
      </c>
      <c r="B36" s="847">
        <v>87</v>
      </c>
      <c r="C36" s="844">
        <v>0.41827651858329801</v>
      </c>
      <c r="D36" s="844">
        <v>6.5563194453716306E-2</v>
      </c>
      <c r="E36" s="844">
        <v>0.41498711705207803</v>
      </c>
      <c r="F36" s="844">
        <v>9.0939119458198506E-2</v>
      </c>
      <c r="G36" s="844">
        <v>0</v>
      </c>
      <c r="H36" s="844">
        <v>1.0234043002128599E-2</v>
      </c>
    </row>
    <row r="37" spans="1:8" x14ac:dyDescent="0.2">
      <c r="A37" s="2" t="s">
        <v>43</v>
      </c>
      <c r="B37" s="847">
        <v>91</v>
      </c>
      <c r="C37" s="844">
        <v>0.469421416521072</v>
      </c>
      <c r="D37" s="844">
        <v>0.110928863286972</v>
      </c>
      <c r="E37" s="844">
        <v>0.36674237251281699</v>
      </c>
      <c r="F37" s="844">
        <v>5.29073253273964E-2</v>
      </c>
      <c r="G37" s="844">
        <v>0</v>
      </c>
      <c r="H37" s="844">
        <v>0</v>
      </c>
    </row>
    <row r="38" spans="1:8" x14ac:dyDescent="0.2">
      <c r="A38" s="2" t="s">
        <v>44</v>
      </c>
      <c r="B38" s="847">
        <v>105</v>
      </c>
      <c r="C38" s="844">
        <v>0.70283746719360396</v>
      </c>
      <c r="D38" s="844">
        <v>0.122520841658115</v>
      </c>
      <c r="E38" s="844">
        <v>0.129098460078239</v>
      </c>
      <c r="F38" s="844">
        <v>3.6291409283876398E-2</v>
      </c>
      <c r="G38" s="844">
        <v>0</v>
      </c>
      <c r="H38" s="844">
        <v>9.2518348246812803E-3</v>
      </c>
    </row>
    <row r="39" spans="1:8" x14ac:dyDescent="0.2">
      <c r="A39" s="2" t="s">
        <v>45</v>
      </c>
      <c r="B39" s="847">
        <v>106</v>
      </c>
      <c r="C39" s="844">
        <v>0.63235497474670399</v>
      </c>
      <c r="D39" s="844">
        <v>0.13591334223747301</v>
      </c>
      <c r="E39" s="844">
        <v>0.184380978345871</v>
      </c>
      <c r="F39" s="844">
        <v>4.7350700944662101E-2</v>
      </c>
      <c r="G39" s="844">
        <v>0</v>
      </c>
      <c r="H39" s="844">
        <v>0</v>
      </c>
    </row>
    <row r="40" spans="1:8" x14ac:dyDescent="0.2">
      <c r="A40" s="2" t="s">
        <v>46</v>
      </c>
      <c r="B40" s="847">
        <v>102</v>
      </c>
      <c r="C40" s="844">
        <v>0.54714715480804399</v>
      </c>
      <c r="D40" s="844">
        <v>0.109604522585869</v>
      </c>
      <c r="E40" s="844">
        <v>0.27593371272087103</v>
      </c>
      <c r="F40" s="844">
        <v>4.8410676419735003E-2</v>
      </c>
      <c r="G40" s="844">
        <v>0</v>
      </c>
      <c r="H40" s="844">
        <v>1.8903901800513299E-2</v>
      </c>
    </row>
    <row r="41" spans="1:8" x14ac:dyDescent="0.2">
      <c r="A41" s="2" t="s">
        <v>47</v>
      </c>
      <c r="B41" s="847">
        <v>97</v>
      </c>
      <c r="C41" s="844">
        <v>0.47855195403099099</v>
      </c>
      <c r="D41" s="844">
        <v>9.2240028083324405E-2</v>
      </c>
      <c r="E41" s="844">
        <v>0.33909016847610501</v>
      </c>
      <c r="F41" s="844">
        <v>5.8697368949651697E-2</v>
      </c>
      <c r="G41" s="844">
        <v>0</v>
      </c>
      <c r="H41" s="844">
        <v>3.1420465558767298E-2</v>
      </c>
    </row>
    <row r="42" spans="1:8" x14ac:dyDescent="0.2">
      <c r="A42" s="2" t="s">
        <v>48</v>
      </c>
      <c r="B42" s="847">
        <v>103</v>
      </c>
      <c r="C42" s="844">
        <v>0.50484031438827504</v>
      </c>
      <c r="D42" s="844">
        <v>0.102303571999073</v>
      </c>
      <c r="E42" s="844">
        <v>0.33209609985351601</v>
      </c>
      <c r="F42" s="844">
        <v>3.7725929170846897E-2</v>
      </c>
      <c r="G42" s="844">
        <v>1.0775669477879999E-2</v>
      </c>
      <c r="H42" s="844">
        <v>1.22583918273449E-2</v>
      </c>
    </row>
    <row r="43" spans="1:8" x14ac:dyDescent="0.2">
      <c r="A43" s="2" t="s">
        <v>49</v>
      </c>
      <c r="B43" s="847">
        <v>92</v>
      </c>
      <c r="C43" s="844">
        <v>0.79349476099014304</v>
      </c>
      <c r="D43" s="844">
        <v>0.111722119152546</v>
      </c>
      <c r="E43" s="844">
        <v>6.6726334393024403E-2</v>
      </c>
      <c r="F43" s="844">
        <v>1.13442037254572E-2</v>
      </c>
      <c r="G43" s="844">
        <v>0</v>
      </c>
      <c r="H43" s="844">
        <v>1.6712598502636001E-2</v>
      </c>
    </row>
    <row r="44" spans="1:8" x14ac:dyDescent="0.2">
      <c r="A44" s="2" t="s">
        <v>50</v>
      </c>
      <c r="B44" s="847">
        <v>97</v>
      </c>
      <c r="C44" s="844">
        <v>0.68762910366058305</v>
      </c>
      <c r="D44" s="844">
        <v>8.5193499922752394E-2</v>
      </c>
      <c r="E44" s="844">
        <v>0.19600087404251099</v>
      </c>
      <c r="F44" s="844">
        <v>2.2743744775652899E-2</v>
      </c>
      <c r="G44" s="844">
        <v>8.4327962249517406E-3</v>
      </c>
      <c r="H44" s="844">
        <v>0</v>
      </c>
    </row>
    <row r="45" spans="1:8" x14ac:dyDescent="0.2">
      <c r="A45" s="2" t="s">
        <v>51</v>
      </c>
      <c r="B45" s="847">
        <v>101</v>
      </c>
      <c r="C45" s="844">
        <v>0.47583672404289201</v>
      </c>
      <c r="D45" s="844">
        <v>0.10954958200454699</v>
      </c>
      <c r="E45" s="844">
        <v>0.31386980414390597</v>
      </c>
      <c r="F45" s="844">
        <v>9.2056371271610302E-2</v>
      </c>
      <c r="G45" s="844">
        <v>0</v>
      </c>
      <c r="H45" s="844">
        <v>8.6875325068831392E-3</v>
      </c>
    </row>
    <row r="46" spans="1:8" x14ac:dyDescent="0.2">
      <c r="A46" s="2" t="s">
        <v>52</v>
      </c>
      <c r="B46" s="847">
        <v>105</v>
      </c>
      <c r="C46" s="844">
        <v>0.36524698138237</v>
      </c>
      <c r="D46" s="844">
        <v>8.9548259973526001E-2</v>
      </c>
      <c r="E46" s="844">
        <v>0.46240121126174899</v>
      </c>
      <c r="F46" s="844">
        <v>7.33305588364601E-2</v>
      </c>
      <c r="G46" s="844">
        <v>0</v>
      </c>
      <c r="H46" s="844">
        <v>9.4729643315076793E-3</v>
      </c>
    </row>
    <row r="47" spans="1:8" x14ac:dyDescent="0.2">
      <c r="A47" s="2" t="s">
        <v>53</v>
      </c>
      <c r="B47" s="847">
        <v>104</v>
      </c>
      <c r="C47" s="844">
        <v>0.53670001029968295</v>
      </c>
      <c r="D47" s="844">
        <v>5.7049978524446501E-2</v>
      </c>
      <c r="E47" s="844">
        <v>0.37821215391159102</v>
      </c>
      <c r="F47" s="844">
        <v>1.36298378929496E-2</v>
      </c>
      <c r="G47" s="844">
        <v>0</v>
      </c>
      <c r="H47" s="844">
        <v>1.4407997950911499E-2</v>
      </c>
    </row>
    <row r="48" spans="1:8" x14ac:dyDescent="0.2">
      <c r="A48" s="2" t="s">
        <v>54</v>
      </c>
      <c r="B48" s="847">
        <v>91</v>
      </c>
      <c r="C48" s="844">
        <v>0.412959635257721</v>
      </c>
      <c r="D48" s="844">
        <v>0.10991027951240501</v>
      </c>
      <c r="E48" s="844">
        <v>0.37618151307106001</v>
      </c>
      <c r="F48" s="844">
        <v>9.2226892709732097E-2</v>
      </c>
      <c r="G48" s="844">
        <v>0</v>
      </c>
      <c r="H48" s="844">
        <v>8.7216924875974707E-3</v>
      </c>
    </row>
    <row r="49" spans="1:8" x14ac:dyDescent="0.2">
      <c r="A49" s="2" t="s">
        <v>55</v>
      </c>
      <c r="B49" s="847">
        <v>90</v>
      </c>
      <c r="C49" s="844">
        <v>0.33915752172470098</v>
      </c>
      <c r="D49" s="844">
        <v>0.121427439153194</v>
      </c>
      <c r="E49" s="844">
        <v>0.47602686285972601</v>
      </c>
      <c r="F49" s="844">
        <v>3.8285207003354998E-2</v>
      </c>
      <c r="G49" s="844">
        <v>0</v>
      </c>
      <c r="H49" s="844">
        <v>2.5102982297539701E-2</v>
      </c>
    </row>
    <row r="50" spans="1:8" x14ac:dyDescent="0.2">
      <c r="A50" s="2" t="s">
        <v>56</v>
      </c>
      <c r="B50" s="847">
        <v>71</v>
      </c>
      <c r="C50" s="844">
        <v>0.29796031117439298</v>
      </c>
      <c r="D50" s="844">
        <v>7.7054090797901195E-2</v>
      </c>
      <c r="E50" s="844">
        <v>0.48526439070701599</v>
      </c>
      <c r="F50" s="844">
        <v>0.139721184968948</v>
      </c>
      <c r="G50" s="844">
        <v>0</v>
      </c>
      <c r="H50" s="844">
        <v>0</v>
      </c>
    </row>
    <row r="51" spans="1:8" x14ac:dyDescent="0.2">
      <c r="A51" s="2" t="s">
        <v>57</v>
      </c>
      <c r="B51" s="847">
        <v>104</v>
      </c>
      <c r="C51" s="844">
        <v>0.28457406163215598</v>
      </c>
      <c r="D51" s="844">
        <v>4.8120781779289197E-2</v>
      </c>
      <c r="E51" s="844">
        <v>0.51446604728698697</v>
      </c>
      <c r="F51" s="844">
        <v>9.7636558115482303E-2</v>
      </c>
      <c r="G51" s="844">
        <v>0</v>
      </c>
      <c r="H51" s="844">
        <v>5.5202543735504199E-2</v>
      </c>
    </row>
    <row r="52" spans="1:8" x14ac:dyDescent="0.2">
      <c r="A52" s="2" t="s">
        <v>58</v>
      </c>
      <c r="B52" s="847">
        <v>83</v>
      </c>
      <c r="C52" s="844">
        <v>0.38103783130645802</v>
      </c>
      <c r="D52" s="844">
        <v>0.122446611523628</v>
      </c>
      <c r="E52" s="844">
        <v>0.372091084718704</v>
      </c>
      <c r="F52" s="844">
        <v>0.12442447245120999</v>
      </c>
      <c r="G52" s="844">
        <v>0</v>
      </c>
      <c r="H52" s="844">
        <v>0</v>
      </c>
    </row>
    <row r="53" spans="1:8" x14ac:dyDescent="0.2">
      <c r="A53" s="2" t="s">
        <v>59</v>
      </c>
      <c r="B53" s="847">
        <v>101</v>
      </c>
      <c r="C53" s="844">
        <v>0.33057665824890098</v>
      </c>
      <c r="D53" s="844">
        <v>9.7277760505676297E-2</v>
      </c>
      <c r="E53" s="844">
        <v>0.37901476025581399</v>
      </c>
      <c r="F53" s="844">
        <v>9.1438427567481995E-2</v>
      </c>
      <c r="G53" s="844">
        <v>4.2523652315139798E-2</v>
      </c>
      <c r="H53" s="844">
        <v>5.9168759733438499E-2</v>
      </c>
    </row>
    <row r="54" spans="1:8" x14ac:dyDescent="0.2">
      <c r="A54" s="2" t="s">
        <v>60</v>
      </c>
      <c r="B54" s="847">
        <v>97</v>
      </c>
      <c r="C54" s="844">
        <v>0.18963994085788699</v>
      </c>
      <c r="D54" s="844">
        <v>0.120015986263752</v>
      </c>
      <c r="E54" s="844">
        <v>0.48848640918731701</v>
      </c>
      <c r="F54" s="844">
        <v>0.14536231756210299</v>
      </c>
      <c r="G54" s="844">
        <v>4.7182459384202999E-2</v>
      </c>
      <c r="H54" s="844">
        <v>9.3128876760601997E-3</v>
      </c>
    </row>
    <row r="55" spans="1:8" x14ac:dyDescent="0.2">
      <c r="A55" s="2" t="s">
        <v>61</v>
      </c>
      <c r="B55" s="847">
        <v>98</v>
      </c>
      <c r="C55" s="844">
        <v>0.39229050278663602</v>
      </c>
      <c r="D55" s="844">
        <v>7.6179750263690907E-2</v>
      </c>
      <c r="E55" s="844">
        <v>0.48793140053749101</v>
      </c>
      <c r="F55" s="844">
        <v>4.3598335236311E-2</v>
      </c>
      <c r="G55" s="844">
        <v>0</v>
      </c>
      <c r="H55" s="844">
        <v>0</v>
      </c>
    </row>
    <row r="56" spans="1:8" x14ac:dyDescent="0.2">
      <c r="A56" s="2" t="s">
        <v>62</v>
      </c>
      <c r="B56" s="847">
        <v>104</v>
      </c>
      <c r="C56" s="844">
        <v>0.71384406089782704</v>
      </c>
      <c r="D56" s="844">
        <v>0.12876355648040799</v>
      </c>
      <c r="E56" s="844">
        <v>0.143741250038147</v>
      </c>
      <c r="F56" s="844">
        <v>0</v>
      </c>
      <c r="G56" s="844">
        <v>0</v>
      </c>
      <c r="H56" s="844">
        <v>1.36511689051986E-2</v>
      </c>
    </row>
    <row r="57" spans="1:8" x14ac:dyDescent="0.2">
      <c r="A57" s="2" t="s">
        <v>63</v>
      </c>
      <c r="B57" s="847">
        <v>99</v>
      </c>
      <c r="C57" s="844">
        <v>0.59715002775192305</v>
      </c>
      <c r="D57" s="844">
        <v>0.124966703355312</v>
      </c>
      <c r="E57" s="844">
        <v>0.208339422941208</v>
      </c>
      <c r="F57" s="844">
        <v>3.6847479641437503E-2</v>
      </c>
      <c r="G57" s="844">
        <v>0</v>
      </c>
      <c r="H57" s="844">
        <v>3.26963700354099E-2</v>
      </c>
    </row>
    <row r="58" spans="1:8" x14ac:dyDescent="0.2">
      <c r="A58" s="2" t="s">
        <v>64</v>
      </c>
      <c r="B58" s="847">
        <v>100</v>
      </c>
      <c r="C58" s="844">
        <v>0.42209094762802102</v>
      </c>
      <c r="D58" s="844">
        <v>8.1221304833888994E-2</v>
      </c>
      <c r="E58" s="844">
        <v>0.42218068242073098</v>
      </c>
      <c r="F58" s="844">
        <v>7.4507050216197995E-2</v>
      </c>
      <c r="G58" s="844">
        <v>0</v>
      </c>
      <c r="H58" s="844">
        <v>0</v>
      </c>
    </row>
    <row r="59" spans="1:8" x14ac:dyDescent="0.2">
      <c r="A59" s="2" t="s">
        <v>65</v>
      </c>
      <c r="B59" s="847">
        <v>90</v>
      </c>
      <c r="C59" s="844">
        <v>0.53117924928665206</v>
      </c>
      <c r="D59" s="844">
        <v>7.37559348344803E-2</v>
      </c>
      <c r="E59" s="844">
        <v>0.31710970401763899</v>
      </c>
      <c r="F59" s="844">
        <v>3.8404371589422198E-2</v>
      </c>
      <c r="G59" s="844">
        <v>2.4753410369157802E-2</v>
      </c>
      <c r="H59" s="844">
        <v>1.4797332696616599E-2</v>
      </c>
    </row>
    <row r="60" spans="1:8" x14ac:dyDescent="0.2">
      <c r="A60" s="2" t="s">
        <v>66</v>
      </c>
      <c r="B60" s="847">
        <v>91</v>
      </c>
      <c r="C60" s="844">
        <v>0.40577450394630399</v>
      </c>
      <c r="D60" s="844">
        <v>0.13204430043697399</v>
      </c>
      <c r="E60" s="844">
        <v>0.33845922350883501</v>
      </c>
      <c r="F60" s="844">
        <v>0.123721957206726</v>
      </c>
      <c r="G60" s="844">
        <v>0</v>
      </c>
      <c r="H60" s="844">
        <v>0</v>
      </c>
    </row>
    <row r="61" spans="1:8" x14ac:dyDescent="0.2">
      <c r="A61" s="2" t="s">
        <v>67</v>
      </c>
      <c r="B61" s="847">
        <v>89</v>
      </c>
      <c r="C61" s="844">
        <v>0.394090205430984</v>
      </c>
      <c r="D61" s="844">
        <v>0.10319435596466101</v>
      </c>
      <c r="E61" s="844">
        <v>0.406433165073395</v>
      </c>
      <c r="F61" s="844">
        <v>9.62822660803795E-2</v>
      </c>
      <c r="G61" s="844">
        <v>0</v>
      </c>
      <c r="H61" s="844">
        <v>0</v>
      </c>
    </row>
    <row r="62" spans="1:8" x14ac:dyDescent="0.2">
      <c r="A62" s="2" t="s">
        <v>68</v>
      </c>
      <c r="B62" s="847">
        <v>121</v>
      </c>
      <c r="C62" s="844">
        <v>0.43165463209152199</v>
      </c>
      <c r="D62" s="844">
        <v>8.7463080883026095E-2</v>
      </c>
      <c r="E62" s="844">
        <v>0.39301592111587502</v>
      </c>
      <c r="F62" s="844">
        <v>5.37315085530281E-2</v>
      </c>
      <c r="G62" s="844">
        <v>9.3225389719009399E-3</v>
      </c>
      <c r="H62" s="844">
        <v>2.4812307208776498E-2</v>
      </c>
    </row>
    <row r="63" spans="1:8" x14ac:dyDescent="0.2">
      <c r="A63" s="2" t="s">
        <v>69</v>
      </c>
      <c r="B63" s="847">
        <v>91</v>
      </c>
      <c r="C63" s="844">
        <v>0.50110036134719804</v>
      </c>
      <c r="D63" s="844">
        <v>0.11109001934528399</v>
      </c>
      <c r="E63" s="844">
        <v>0.243800163269043</v>
      </c>
      <c r="F63" s="844">
        <v>0.126574352383614</v>
      </c>
      <c r="G63" s="844">
        <v>1.74351148307323E-2</v>
      </c>
      <c r="H63" s="844">
        <v>0</v>
      </c>
    </row>
    <row r="64" spans="1:8" x14ac:dyDescent="0.2">
      <c r="A64" s="2" t="s">
        <v>70</v>
      </c>
      <c r="B64" s="847">
        <v>99</v>
      </c>
      <c r="C64" s="844">
        <v>0.438285052776337</v>
      </c>
      <c r="D64" s="844">
        <v>0.11577270925045</v>
      </c>
      <c r="E64" s="844">
        <v>0.371232539415359</v>
      </c>
      <c r="F64" s="844">
        <v>6.7236237227916704E-2</v>
      </c>
      <c r="G64" s="844">
        <v>0</v>
      </c>
      <c r="H64" s="844">
        <v>7.4734538793563799E-3</v>
      </c>
    </row>
    <row r="65" spans="1:8" x14ac:dyDescent="0.2">
      <c r="A65" s="2" t="s">
        <v>71</v>
      </c>
      <c r="B65" s="847">
        <v>83</v>
      </c>
      <c r="C65" s="844">
        <v>0.32800722122192399</v>
      </c>
      <c r="D65" s="844">
        <v>0.133955553174019</v>
      </c>
      <c r="E65" s="844">
        <v>0.433635383844376</v>
      </c>
      <c r="F65" s="844">
        <v>0.10440186411142301</v>
      </c>
      <c r="G65" s="844">
        <v>0</v>
      </c>
      <c r="H65" s="844">
        <v>0</v>
      </c>
    </row>
    <row r="66" spans="1:8" x14ac:dyDescent="0.2">
      <c r="A66" s="2" t="s">
        <v>72</v>
      </c>
      <c r="B66" s="847">
        <v>95</v>
      </c>
      <c r="C66" s="844">
        <v>0.64372467994689897</v>
      </c>
      <c r="D66" s="844">
        <v>0.110992886126041</v>
      </c>
      <c r="E66" s="844">
        <v>0.17643865942955</v>
      </c>
      <c r="F66" s="844">
        <v>4.96724098920822E-2</v>
      </c>
      <c r="G66" s="844">
        <v>0</v>
      </c>
      <c r="H66" s="844">
        <v>1.9171334803104401E-2</v>
      </c>
    </row>
    <row r="67" spans="1:8" x14ac:dyDescent="0.2">
      <c r="A67" s="2" t="s">
        <v>73</v>
      </c>
      <c r="B67" s="847">
        <v>105</v>
      </c>
      <c r="C67" s="844">
        <v>0.54178613424301103</v>
      </c>
      <c r="D67" s="844">
        <v>0.107938595116138</v>
      </c>
      <c r="E67" s="844">
        <v>0.309652060270309</v>
      </c>
      <c r="F67" s="844">
        <v>4.0623240172863E-2</v>
      </c>
      <c r="G67" s="844">
        <v>0</v>
      </c>
      <c r="H67" s="844">
        <v>0</v>
      </c>
    </row>
    <row r="68" spans="1:8" x14ac:dyDescent="0.2">
      <c r="A68" s="2" t="s">
        <v>74</v>
      </c>
      <c r="B68" s="847">
        <v>92</v>
      </c>
      <c r="C68" s="844">
        <v>0.37415960431098899</v>
      </c>
      <c r="D68" s="844">
        <v>0.15591275691986101</v>
      </c>
      <c r="E68" s="844">
        <v>0.35359841585159302</v>
      </c>
      <c r="F68" s="844">
        <v>7.4864372611045796E-2</v>
      </c>
      <c r="G68" s="844">
        <v>2.17619575560093E-2</v>
      </c>
      <c r="H68" s="844">
        <v>1.9702885299921001E-2</v>
      </c>
    </row>
    <row r="69" spans="1:8" x14ac:dyDescent="0.2">
      <c r="A69" s="2" t="s">
        <v>75</v>
      </c>
      <c r="B69" s="847">
        <v>109</v>
      </c>
      <c r="C69" s="844">
        <v>0.47235450148582497</v>
      </c>
      <c r="D69" s="844">
        <v>0.14504575729370101</v>
      </c>
      <c r="E69" s="844">
        <v>0.350971549749374</v>
      </c>
      <c r="F69" s="844">
        <v>1.65160149335861E-2</v>
      </c>
      <c r="G69" s="844">
        <v>8.3798188716173207E-3</v>
      </c>
      <c r="H69" s="844">
        <v>6.7323623225092897E-3</v>
      </c>
    </row>
    <row r="70" spans="1:8" x14ac:dyDescent="0.2">
      <c r="A70" s="2" t="s">
        <v>76</v>
      </c>
      <c r="B70" s="847">
        <v>100</v>
      </c>
      <c r="C70" s="844">
        <v>0.439675062894821</v>
      </c>
      <c r="D70" s="844">
        <v>0.1176623031497</v>
      </c>
      <c r="E70" s="844">
        <v>0.40284809470176702</v>
      </c>
      <c r="F70" s="844">
        <v>3.9814528077840798E-2</v>
      </c>
      <c r="G70" s="844">
        <v>0</v>
      </c>
      <c r="H70" s="844">
        <v>0</v>
      </c>
    </row>
    <row r="71" spans="1:8" x14ac:dyDescent="0.2">
      <c r="A71" s="3" t="s">
        <v>77</v>
      </c>
      <c r="B71" s="848">
        <v>78</v>
      </c>
      <c r="C71" s="845">
        <v>0.44991034269332902</v>
      </c>
      <c r="D71" s="845">
        <v>8.4039039909839602E-2</v>
      </c>
      <c r="E71" s="845">
        <v>0.39611068367958102</v>
      </c>
      <c r="F71" s="845">
        <v>2.1680448204278901E-2</v>
      </c>
      <c r="G71" s="845">
        <v>1.04051791131496E-2</v>
      </c>
      <c r="H71" s="845">
        <v>3.78543063998222E-2</v>
      </c>
    </row>
    <row r="73" spans="1:8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I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485</v>
      </c>
    </row>
    <row r="4" spans="1:9" x14ac:dyDescent="0.2">
      <c r="A4" t="s">
        <v>3</v>
      </c>
    </row>
    <row r="5" spans="1:9" ht="63.75" x14ac:dyDescent="0.2">
      <c r="A5" s="4" t="s">
        <v>4</v>
      </c>
      <c r="B5" s="4" t="s">
        <v>5</v>
      </c>
      <c r="C5" s="4" t="s">
        <v>486</v>
      </c>
      <c r="D5" s="4" t="s">
        <v>487</v>
      </c>
      <c r="E5" s="4" t="s">
        <v>488</v>
      </c>
      <c r="F5" s="4" t="s">
        <v>489</v>
      </c>
      <c r="G5" s="4" t="s">
        <v>490</v>
      </c>
      <c r="H5" s="4" t="s">
        <v>491</v>
      </c>
      <c r="I5" s="4" t="s">
        <v>492</v>
      </c>
    </row>
    <row r="6" spans="1:9" x14ac:dyDescent="0.2">
      <c r="A6" s="5" t="s">
        <v>13</v>
      </c>
      <c r="B6" s="852" t="s">
        <v>1</v>
      </c>
      <c r="C6" s="849" t="s">
        <v>1</v>
      </c>
      <c r="D6" s="849" t="s">
        <v>1</v>
      </c>
      <c r="E6" s="849" t="s">
        <v>1</v>
      </c>
      <c r="F6" s="849" t="s">
        <v>1</v>
      </c>
      <c r="G6" s="849" t="s">
        <v>1</v>
      </c>
      <c r="H6" s="849" t="s">
        <v>1</v>
      </c>
      <c r="I6" s="849" t="s">
        <v>1</v>
      </c>
    </row>
    <row r="7" spans="1:9" x14ac:dyDescent="0.2">
      <c r="A7" s="2" t="s">
        <v>13</v>
      </c>
      <c r="B7" s="853">
        <v>9425</v>
      </c>
      <c r="C7" s="850">
        <v>0.23855695128440901</v>
      </c>
      <c r="D7" s="850">
        <v>8.5536867380142198E-2</v>
      </c>
      <c r="E7" s="850">
        <v>0.12593828141689301</v>
      </c>
      <c r="F7" s="850">
        <v>0.387828350067139</v>
      </c>
      <c r="G7" s="850">
        <v>5.6162662804126698E-2</v>
      </c>
      <c r="H7" s="850">
        <v>1.6657752916216899E-2</v>
      </c>
      <c r="I7" s="850">
        <v>8.9319132268428802E-2</v>
      </c>
    </row>
    <row r="8" spans="1:9" x14ac:dyDescent="0.2">
      <c r="A8" s="5" t="s">
        <v>14</v>
      </c>
      <c r="B8" s="852" t="s">
        <v>1</v>
      </c>
      <c r="C8" s="849" t="s">
        <v>1</v>
      </c>
      <c r="D8" s="849" t="s">
        <v>1</v>
      </c>
      <c r="E8" s="849" t="s">
        <v>1</v>
      </c>
      <c r="F8" s="849" t="s">
        <v>1</v>
      </c>
      <c r="G8" s="849" t="s">
        <v>1</v>
      </c>
      <c r="H8" s="849" t="s">
        <v>1</v>
      </c>
      <c r="I8" s="849" t="s">
        <v>1</v>
      </c>
    </row>
    <row r="9" spans="1:9" x14ac:dyDescent="0.2">
      <c r="A9" s="2" t="s">
        <v>15</v>
      </c>
      <c r="B9" s="853">
        <v>103</v>
      </c>
      <c r="C9" s="850">
        <v>0.50331938266754195</v>
      </c>
      <c r="D9" s="850">
        <v>0.18876463174819899</v>
      </c>
      <c r="E9" s="850">
        <v>5.49550168216228E-2</v>
      </c>
      <c r="F9" s="850">
        <v>0.20334108173847201</v>
      </c>
      <c r="G9" s="850">
        <v>2.75612864643335E-2</v>
      </c>
      <c r="H9" s="850">
        <v>0</v>
      </c>
      <c r="I9" s="850">
        <v>2.20586266368628E-2</v>
      </c>
    </row>
    <row r="10" spans="1:9" x14ac:dyDescent="0.2">
      <c r="A10" s="2" t="s">
        <v>16</v>
      </c>
      <c r="B10" s="853">
        <v>106</v>
      </c>
      <c r="C10" s="850">
        <v>0.467949718236923</v>
      </c>
      <c r="D10" s="850">
        <v>0.144531831145287</v>
      </c>
      <c r="E10" s="850">
        <v>7.7305845916271196E-2</v>
      </c>
      <c r="F10" s="850">
        <v>0.19262157380580899</v>
      </c>
      <c r="G10" s="850">
        <v>4.50269915163517E-2</v>
      </c>
      <c r="H10" s="850">
        <v>0</v>
      </c>
      <c r="I10" s="850">
        <v>7.2564035654067993E-2</v>
      </c>
    </row>
    <row r="11" spans="1:9" x14ac:dyDescent="0.2">
      <c r="A11" s="2" t="s">
        <v>17</v>
      </c>
      <c r="B11" s="853">
        <v>126</v>
      </c>
      <c r="C11" s="850">
        <v>0.36713871359825101</v>
      </c>
      <c r="D11" s="850">
        <v>0.10671561211347599</v>
      </c>
      <c r="E11" s="850">
        <v>7.3248729109764099E-2</v>
      </c>
      <c r="F11" s="850">
        <v>0.21572628617286699</v>
      </c>
      <c r="G11" s="850">
        <v>0.18212592601776101</v>
      </c>
      <c r="H11" s="850">
        <v>0</v>
      </c>
      <c r="I11" s="850">
        <v>5.5044718086719499E-2</v>
      </c>
    </row>
    <row r="12" spans="1:9" x14ac:dyDescent="0.2">
      <c r="A12" s="2" t="s">
        <v>18</v>
      </c>
      <c r="B12" s="853">
        <v>109</v>
      </c>
      <c r="C12" s="850">
        <v>0.54978007078170799</v>
      </c>
      <c r="D12" s="850">
        <v>0.11676458269357699</v>
      </c>
      <c r="E12" s="850">
        <v>6.5247938036918599E-2</v>
      </c>
      <c r="F12" s="850">
        <v>0.16014432907104501</v>
      </c>
      <c r="G12" s="850">
        <v>8.2297235727310195E-2</v>
      </c>
      <c r="H12" s="850">
        <v>8.7566580623388308E-3</v>
      </c>
      <c r="I12" s="850">
        <v>1.7009196802973699E-2</v>
      </c>
    </row>
    <row r="13" spans="1:9" x14ac:dyDescent="0.2">
      <c r="A13" s="2" t="s">
        <v>19</v>
      </c>
      <c r="B13" s="853">
        <v>108</v>
      </c>
      <c r="C13" s="850">
        <v>0.62479418516159102</v>
      </c>
      <c r="D13" s="850">
        <v>8.6382433772087097E-2</v>
      </c>
      <c r="E13" s="850">
        <v>4.60300780832767E-2</v>
      </c>
      <c r="F13" s="850">
        <v>0.165474742650986</v>
      </c>
      <c r="G13" s="850">
        <v>3.1288471072912202E-2</v>
      </c>
      <c r="H13" s="850">
        <v>0</v>
      </c>
      <c r="I13" s="850">
        <v>4.60300780832767E-2</v>
      </c>
    </row>
    <row r="14" spans="1:9" x14ac:dyDescent="0.2">
      <c r="A14" s="2" t="s">
        <v>20</v>
      </c>
      <c r="B14" s="853">
        <v>95</v>
      </c>
      <c r="C14" s="850">
        <v>0.57554429769516002</v>
      </c>
      <c r="D14" s="850">
        <v>0.100396610796452</v>
      </c>
      <c r="E14" s="850">
        <v>5.3859658539295197E-2</v>
      </c>
      <c r="F14" s="850">
        <v>0.177174776792526</v>
      </c>
      <c r="G14" s="850">
        <v>5.81325106322765E-2</v>
      </c>
      <c r="H14" s="850">
        <v>1.9377503544092199E-2</v>
      </c>
      <c r="I14" s="850">
        <v>1.55146336182952E-2</v>
      </c>
    </row>
    <row r="15" spans="1:9" x14ac:dyDescent="0.2">
      <c r="A15" s="2" t="s">
        <v>21</v>
      </c>
      <c r="B15" s="853">
        <v>92</v>
      </c>
      <c r="C15" s="850">
        <v>0.45847833156585699</v>
      </c>
      <c r="D15" s="850">
        <v>0.13163238763809201</v>
      </c>
      <c r="E15" s="850">
        <v>6.2269385904073701E-2</v>
      </c>
      <c r="F15" s="850">
        <v>0.22992599010467499</v>
      </c>
      <c r="G15" s="850">
        <v>8.2959279417991597E-2</v>
      </c>
      <c r="H15" s="850">
        <v>3.47346253693104E-2</v>
      </c>
      <c r="I15" s="850">
        <v>0</v>
      </c>
    </row>
    <row r="16" spans="1:9" x14ac:dyDescent="0.2">
      <c r="A16" s="2" t="s">
        <v>22</v>
      </c>
      <c r="B16" s="853">
        <v>103</v>
      </c>
      <c r="C16" s="850">
        <v>0.31530413031578097</v>
      </c>
      <c r="D16" s="850">
        <v>0.12007100880146</v>
      </c>
      <c r="E16" s="850">
        <v>0.10289466381072999</v>
      </c>
      <c r="F16" s="850">
        <v>0.31127724051475503</v>
      </c>
      <c r="G16" s="850">
        <v>4.47121784090996E-2</v>
      </c>
      <c r="H16" s="850">
        <v>3.0963549390435201E-2</v>
      </c>
      <c r="I16" s="850">
        <v>7.4777230620384202E-2</v>
      </c>
    </row>
    <row r="17" spans="1:9" x14ac:dyDescent="0.2">
      <c r="A17" s="2" t="s">
        <v>23</v>
      </c>
      <c r="B17" s="853">
        <v>80</v>
      </c>
      <c r="C17" s="850">
        <v>0.21246768534183499</v>
      </c>
      <c r="D17" s="850">
        <v>0.103831999003887</v>
      </c>
      <c r="E17" s="850">
        <v>6.9110549986362499E-2</v>
      </c>
      <c r="F17" s="850">
        <v>0.57281243801116899</v>
      </c>
      <c r="G17" s="850">
        <v>1.7718158662319201E-2</v>
      </c>
      <c r="H17" s="850">
        <v>0</v>
      </c>
      <c r="I17" s="850">
        <v>2.4059159681200998E-2</v>
      </c>
    </row>
    <row r="18" spans="1:9" x14ac:dyDescent="0.2">
      <c r="A18" s="2" t="s">
        <v>24</v>
      </c>
      <c r="B18" s="853">
        <v>75</v>
      </c>
      <c r="C18" s="850">
        <v>0.140595257282257</v>
      </c>
      <c r="D18" s="850">
        <v>6.9121427834033994E-2</v>
      </c>
      <c r="E18" s="850">
        <v>9.8121806979179396E-2</v>
      </c>
      <c r="F18" s="850">
        <v>0.51049774885177601</v>
      </c>
      <c r="G18" s="850">
        <v>2.2067487239837601E-2</v>
      </c>
      <c r="H18" s="850">
        <v>4.7396499663591399E-2</v>
      </c>
      <c r="I18" s="850">
        <v>0.11219974607229199</v>
      </c>
    </row>
    <row r="19" spans="1:9" x14ac:dyDescent="0.2">
      <c r="A19" s="2" t="s">
        <v>25</v>
      </c>
      <c r="B19" s="853">
        <v>100</v>
      </c>
      <c r="C19" s="850">
        <v>0.17289361357688901</v>
      </c>
      <c r="D19" s="850">
        <v>0.15683415532112099</v>
      </c>
      <c r="E19" s="850">
        <v>9.5355272293090806E-2</v>
      </c>
      <c r="F19" s="850">
        <v>0.52232420444488503</v>
      </c>
      <c r="G19" s="850">
        <v>0</v>
      </c>
      <c r="H19" s="850">
        <v>2.4748833850026099E-2</v>
      </c>
      <c r="I19" s="850">
        <v>2.7843911200761799E-2</v>
      </c>
    </row>
    <row r="20" spans="1:9" x14ac:dyDescent="0.2">
      <c r="A20" s="2" t="s">
        <v>26</v>
      </c>
      <c r="B20" s="853">
        <v>99</v>
      </c>
      <c r="C20" s="850">
        <v>0.22806392610073101</v>
      </c>
      <c r="D20" s="850">
        <v>0.111515045166016</v>
      </c>
      <c r="E20" s="850">
        <v>7.9262144863605499E-2</v>
      </c>
      <c r="F20" s="850">
        <v>0.48788529634475702</v>
      </c>
      <c r="G20" s="850">
        <v>8.4834516048431396E-2</v>
      </c>
      <c r="H20" s="850">
        <v>0</v>
      </c>
      <c r="I20" s="850">
        <v>8.4390696138143505E-3</v>
      </c>
    </row>
    <row r="21" spans="1:9" x14ac:dyDescent="0.2">
      <c r="A21" s="2" t="s">
        <v>27</v>
      </c>
      <c r="B21" s="853">
        <v>83</v>
      </c>
      <c r="C21" s="850">
        <v>0.25918322801589999</v>
      </c>
      <c r="D21" s="850">
        <v>0.23552584648132299</v>
      </c>
      <c r="E21" s="850">
        <v>0.141203537583351</v>
      </c>
      <c r="F21" s="850">
        <v>0.33198395371437101</v>
      </c>
      <c r="G21" s="850">
        <v>0</v>
      </c>
      <c r="H21" s="850">
        <v>1.9870800897479099E-2</v>
      </c>
      <c r="I21" s="850">
        <v>1.2232624925672999E-2</v>
      </c>
    </row>
    <row r="22" spans="1:9" x14ac:dyDescent="0.2">
      <c r="A22" s="2" t="s">
        <v>28</v>
      </c>
      <c r="B22" s="853">
        <v>102</v>
      </c>
      <c r="C22" s="850">
        <v>0.42508435249328602</v>
      </c>
      <c r="D22" s="850">
        <v>0.10197362303733799</v>
      </c>
      <c r="E22" s="850">
        <v>2.0630996674299198E-2</v>
      </c>
      <c r="F22" s="850">
        <v>0.26039296388626099</v>
      </c>
      <c r="G22" s="850">
        <v>0.102728791534901</v>
      </c>
      <c r="H22" s="850">
        <v>2.9117433354258499E-2</v>
      </c>
      <c r="I22" s="850">
        <v>6.0071855783462497E-2</v>
      </c>
    </row>
    <row r="23" spans="1:9" x14ac:dyDescent="0.2">
      <c r="A23" s="2" t="s">
        <v>29</v>
      </c>
      <c r="B23" s="853">
        <v>103</v>
      </c>
      <c r="C23" s="850">
        <v>0.43288451433181802</v>
      </c>
      <c r="D23" s="850">
        <v>0.107628807425499</v>
      </c>
      <c r="E23" s="850">
        <v>3.9854791015386602E-2</v>
      </c>
      <c r="F23" s="850">
        <v>0.334865272045135</v>
      </c>
      <c r="G23" s="850">
        <v>3.74055728316307E-2</v>
      </c>
      <c r="H23" s="850">
        <v>1.24980537220836E-2</v>
      </c>
      <c r="I23" s="850">
        <v>3.4862983971834197E-2</v>
      </c>
    </row>
    <row r="24" spans="1:9" x14ac:dyDescent="0.2">
      <c r="A24" s="2" t="s">
        <v>30</v>
      </c>
      <c r="B24" s="853">
        <v>99</v>
      </c>
      <c r="C24" s="850">
        <v>0.40454465150833102</v>
      </c>
      <c r="D24" s="850">
        <v>0.104508012533188</v>
      </c>
      <c r="E24" s="850">
        <v>4.8024673014879199E-2</v>
      </c>
      <c r="F24" s="850">
        <v>0.31880640983581499</v>
      </c>
      <c r="G24" s="850">
        <v>8.4032617509365096E-2</v>
      </c>
      <c r="H24" s="850">
        <v>0</v>
      </c>
      <c r="I24" s="850">
        <v>4.0083624422550201E-2</v>
      </c>
    </row>
    <row r="25" spans="1:9" x14ac:dyDescent="0.2">
      <c r="A25" s="2" t="s">
        <v>31</v>
      </c>
      <c r="B25" s="853">
        <v>101</v>
      </c>
      <c r="C25" s="850">
        <v>0.197634607553482</v>
      </c>
      <c r="D25" s="850">
        <v>0.18332727253437001</v>
      </c>
      <c r="E25" s="850">
        <v>0.105770140886307</v>
      </c>
      <c r="F25" s="850">
        <v>0.45649266242981001</v>
      </c>
      <c r="G25" s="850">
        <v>4.2653586715459803E-2</v>
      </c>
      <c r="H25" s="850">
        <v>0</v>
      </c>
      <c r="I25" s="850">
        <v>1.4121735468506799E-2</v>
      </c>
    </row>
    <row r="26" spans="1:9" x14ac:dyDescent="0.2">
      <c r="A26" s="2" t="s">
        <v>32</v>
      </c>
      <c r="B26" s="853">
        <v>92</v>
      </c>
      <c r="C26" s="850">
        <v>9.7390398383140606E-2</v>
      </c>
      <c r="D26" s="850">
        <v>8.8946297764778096E-2</v>
      </c>
      <c r="E26" s="850">
        <v>0.158893972635269</v>
      </c>
      <c r="F26" s="850">
        <v>0.50725352764129605</v>
      </c>
      <c r="G26" s="850">
        <v>1.30372662097216E-2</v>
      </c>
      <c r="H26" s="850">
        <v>3.9111800491809803E-2</v>
      </c>
      <c r="I26" s="850">
        <v>9.5366716384887695E-2</v>
      </c>
    </row>
    <row r="27" spans="1:9" x14ac:dyDescent="0.2">
      <c r="A27" s="2" t="s">
        <v>33</v>
      </c>
      <c r="B27" s="853">
        <v>91</v>
      </c>
      <c r="C27" s="850">
        <v>0.167490944266319</v>
      </c>
      <c r="D27" s="850">
        <v>0.20119512081146201</v>
      </c>
      <c r="E27" s="850">
        <v>0.103780493140221</v>
      </c>
      <c r="F27" s="850">
        <v>0.49246287345886203</v>
      </c>
      <c r="G27" s="850">
        <v>3.5070575773716001E-2</v>
      </c>
      <c r="H27" s="850">
        <v>0</v>
      </c>
      <c r="I27" s="850">
        <v>0</v>
      </c>
    </row>
    <row r="28" spans="1:9" x14ac:dyDescent="0.2">
      <c r="A28" s="2" t="s">
        <v>34</v>
      </c>
      <c r="B28" s="853">
        <v>102</v>
      </c>
      <c r="C28" s="850">
        <v>0.27965724468231201</v>
      </c>
      <c r="D28" s="850">
        <v>0.21452556550502799</v>
      </c>
      <c r="E28" s="850">
        <v>0.13725209236145</v>
      </c>
      <c r="F28" s="850">
        <v>0.32814192771911599</v>
      </c>
      <c r="G28" s="850">
        <v>1.9306171685457198E-2</v>
      </c>
      <c r="H28" s="850">
        <v>1.40469800680876E-2</v>
      </c>
      <c r="I28" s="850">
        <v>7.0700091309845404E-3</v>
      </c>
    </row>
    <row r="29" spans="1:9" x14ac:dyDescent="0.2">
      <c r="A29" s="2" t="s">
        <v>35</v>
      </c>
      <c r="B29" s="853">
        <v>97</v>
      </c>
      <c r="C29" s="850">
        <v>0.26369509100914001</v>
      </c>
      <c r="D29" s="850">
        <v>0.16814802587032299</v>
      </c>
      <c r="E29" s="850">
        <v>0.103185512125492</v>
      </c>
      <c r="F29" s="850">
        <v>0.37896472215652499</v>
      </c>
      <c r="G29" s="850">
        <v>1.23470267280936E-2</v>
      </c>
      <c r="H29" s="850">
        <v>3.4394931048154803E-2</v>
      </c>
      <c r="I29" s="850">
        <v>3.9264690130949E-2</v>
      </c>
    </row>
    <row r="30" spans="1:9" x14ac:dyDescent="0.2">
      <c r="A30" s="2" t="s">
        <v>36</v>
      </c>
      <c r="B30" s="853">
        <v>91</v>
      </c>
      <c r="C30" s="850">
        <v>0.298427194356918</v>
      </c>
      <c r="D30" s="850">
        <v>0.20973022282123599</v>
      </c>
      <c r="E30" s="850">
        <v>9.8544031381607097E-2</v>
      </c>
      <c r="F30" s="850">
        <v>0.31801629066467302</v>
      </c>
      <c r="G30" s="850">
        <v>2.3229446262121201E-2</v>
      </c>
      <c r="H30" s="850">
        <v>2.3229446262121201E-2</v>
      </c>
      <c r="I30" s="850">
        <v>2.8823373839259099E-2</v>
      </c>
    </row>
    <row r="31" spans="1:9" x14ac:dyDescent="0.2">
      <c r="A31" s="2" t="s">
        <v>37</v>
      </c>
      <c r="B31" s="853">
        <v>82</v>
      </c>
      <c r="C31" s="850">
        <v>0.22414866089820901</v>
      </c>
      <c r="D31" s="850">
        <v>0.136549487709999</v>
      </c>
      <c r="E31" s="850">
        <v>0.131149232387543</v>
      </c>
      <c r="F31" s="850">
        <v>0.50815260410308805</v>
      </c>
      <c r="G31" s="850">
        <v>0</v>
      </c>
      <c r="H31" s="850">
        <v>0</v>
      </c>
      <c r="I31" s="850">
        <v>0</v>
      </c>
    </row>
    <row r="32" spans="1:9" x14ac:dyDescent="0.2">
      <c r="A32" s="2" t="s">
        <v>38</v>
      </c>
      <c r="B32" s="853">
        <v>107</v>
      </c>
      <c r="C32" s="850">
        <v>0.37177681922912598</v>
      </c>
      <c r="D32" s="850">
        <v>0.114523515105247</v>
      </c>
      <c r="E32" s="850">
        <v>7.2488874197006198E-2</v>
      </c>
      <c r="F32" s="850">
        <v>0.258797347545624</v>
      </c>
      <c r="G32" s="850">
        <v>0.141296401619911</v>
      </c>
      <c r="H32" s="850">
        <v>0</v>
      </c>
      <c r="I32" s="850">
        <v>4.11170236766338E-2</v>
      </c>
    </row>
    <row r="33" spans="1:9" x14ac:dyDescent="0.2">
      <c r="A33" s="2" t="s">
        <v>39</v>
      </c>
      <c r="B33" s="853">
        <v>95</v>
      </c>
      <c r="C33" s="850">
        <v>0.35329169034957902</v>
      </c>
      <c r="D33" s="850">
        <v>0.17874604463577301</v>
      </c>
      <c r="E33" s="850">
        <v>9.4973258674144703E-2</v>
      </c>
      <c r="F33" s="850">
        <v>0.217335179448128</v>
      </c>
      <c r="G33" s="850">
        <v>6.3756696879863697E-2</v>
      </c>
      <c r="H33" s="850">
        <v>3.1878348439931897E-2</v>
      </c>
      <c r="I33" s="850">
        <v>6.0018770396709401E-2</v>
      </c>
    </row>
    <row r="34" spans="1:9" x14ac:dyDescent="0.2">
      <c r="A34" s="2" t="s">
        <v>40</v>
      </c>
      <c r="B34" s="853">
        <v>97</v>
      </c>
      <c r="C34" s="850">
        <v>0.38906955718994102</v>
      </c>
      <c r="D34" s="850">
        <v>0.14814300835132599</v>
      </c>
      <c r="E34" s="850">
        <v>7.2984889149665805E-2</v>
      </c>
      <c r="F34" s="850">
        <v>0.31468436121940602</v>
      </c>
      <c r="G34" s="850">
        <v>0</v>
      </c>
      <c r="H34" s="850">
        <v>5.4965276271104799E-2</v>
      </c>
      <c r="I34" s="850">
        <v>2.01528985053301E-2</v>
      </c>
    </row>
    <row r="35" spans="1:9" x14ac:dyDescent="0.2">
      <c r="A35" s="2" t="s">
        <v>41</v>
      </c>
      <c r="B35" s="853">
        <v>105</v>
      </c>
      <c r="C35" s="850">
        <v>0.18584486842155501</v>
      </c>
      <c r="D35" s="850">
        <v>0.20744787156581901</v>
      </c>
      <c r="E35" s="850">
        <v>9.0574711561203003E-2</v>
      </c>
      <c r="F35" s="850">
        <v>0.36214479804039001</v>
      </c>
      <c r="G35" s="850">
        <v>5.3345296531915699E-2</v>
      </c>
      <c r="H35" s="850">
        <v>2.2499537095427499E-2</v>
      </c>
      <c r="I35" s="850">
        <v>7.8142911195755005E-2</v>
      </c>
    </row>
    <row r="36" spans="1:9" x14ac:dyDescent="0.2">
      <c r="A36" s="2" t="s">
        <v>42</v>
      </c>
      <c r="B36" s="853">
        <v>86</v>
      </c>
      <c r="C36" s="850">
        <v>0.196023315191269</v>
      </c>
      <c r="D36" s="850">
        <v>0.129611536860466</v>
      </c>
      <c r="E36" s="850">
        <v>9.5778144896030398E-2</v>
      </c>
      <c r="F36" s="850">
        <v>0.48361182212829601</v>
      </c>
      <c r="G36" s="850">
        <v>1.7611609771847701E-2</v>
      </c>
      <c r="H36" s="850">
        <v>1.7611609771847701E-2</v>
      </c>
      <c r="I36" s="850">
        <v>5.9751976281404502E-2</v>
      </c>
    </row>
    <row r="37" spans="1:9" x14ac:dyDescent="0.2">
      <c r="A37" s="2" t="s">
        <v>43</v>
      </c>
      <c r="B37" s="853">
        <v>89</v>
      </c>
      <c r="C37" s="850">
        <v>0.27862602472305298</v>
      </c>
      <c r="D37" s="850">
        <v>0.21573036909103399</v>
      </c>
      <c r="E37" s="850">
        <v>7.8588075935840607E-2</v>
      </c>
      <c r="F37" s="850">
        <v>0.40826252102851901</v>
      </c>
      <c r="G37" s="850">
        <v>1.8792994320392602E-2</v>
      </c>
      <c r="H37" s="850">
        <v>0</v>
      </c>
      <c r="I37" s="850">
        <v>0</v>
      </c>
    </row>
    <row r="38" spans="1:9" x14ac:dyDescent="0.2">
      <c r="A38" s="2" t="s">
        <v>44</v>
      </c>
      <c r="B38" s="853">
        <v>105</v>
      </c>
      <c r="C38" s="850">
        <v>0.46909707784652699</v>
      </c>
      <c r="D38" s="850">
        <v>0.18071940541267401</v>
      </c>
      <c r="E38" s="850">
        <v>4.8943303525447797E-2</v>
      </c>
      <c r="F38" s="850">
        <v>0.19435447454452501</v>
      </c>
      <c r="G38" s="850">
        <v>6.53579607605934E-2</v>
      </c>
      <c r="H38" s="850">
        <v>0</v>
      </c>
      <c r="I38" s="850">
        <v>4.1527781635522801E-2</v>
      </c>
    </row>
    <row r="39" spans="1:9" x14ac:dyDescent="0.2">
      <c r="A39" s="2" t="s">
        <v>45</v>
      </c>
      <c r="B39" s="853">
        <v>104</v>
      </c>
      <c r="C39" s="850">
        <v>0.38533386588096602</v>
      </c>
      <c r="D39" s="850">
        <v>0.13835470378398901</v>
      </c>
      <c r="E39" s="850">
        <v>0.10189451277255999</v>
      </c>
      <c r="F39" s="850">
        <v>0.27039983868598899</v>
      </c>
      <c r="G39" s="850">
        <v>3.5692479461431503E-2</v>
      </c>
      <c r="H39" s="850">
        <v>1.6707895323634099E-2</v>
      </c>
      <c r="I39" s="850">
        <v>5.1616698503494297E-2</v>
      </c>
    </row>
    <row r="40" spans="1:9" x14ac:dyDescent="0.2">
      <c r="A40" s="2" t="s">
        <v>46</v>
      </c>
      <c r="B40" s="853">
        <v>102</v>
      </c>
      <c r="C40" s="850">
        <v>0.27039444446563698</v>
      </c>
      <c r="D40" s="850">
        <v>0.15608462691307101</v>
      </c>
      <c r="E40" s="850">
        <v>0.134189963340759</v>
      </c>
      <c r="F40" s="850">
        <v>0.26140180230140703</v>
      </c>
      <c r="G40" s="850">
        <v>8.1294484436511993E-2</v>
      </c>
      <c r="H40" s="850">
        <v>2.0724222064018201E-2</v>
      </c>
      <c r="I40" s="850">
        <v>7.5910456478595706E-2</v>
      </c>
    </row>
    <row r="41" spans="1:9" x14ac:dyDescent="0.2">
      <c r="A41" s="2" t="s">
        <v>47</v>
      </c>
      <c r="B41" s="853">
        <v>98</v>
      </c>
      <c r="C41" s="850">
        <v>0.22139480710029599</v>
      </c>
      <c r="D41" s="850">
        <v>0.137720987200737</v>
      </c>
      <c r="E41" s="850">
        <v>8.5685394704341902E-2</v>
      </c>
      <c r="F41" s="850">
        <v>0.42198973894119302</v>
      </c>
      <c r="G41" s="850">
        <v>2.9989277943968801E-2</v>
      </c>
      <c r="H41" s="850">
        <v>7.4552342295646695E-2</v>
      </c>
      <c r="I41" s="850">
        <v>2.86674574017525E-2</v>
      </c>
    </row>
    <row r="42" spans="1:9" x14ac:dyDescent="0.2">
      <c r="A42" s="2" t="s">
        <v>48</v>
      </c>
      <c r="B42" s="853">
        <v>98</v>
      </c>
      <c r="C42" s="850">
        <v>0.32365092635154702</v>
      </c>
      <c r="D42" s="850">
        <v>0.17366462945938099</v>
      </c>
      <c r="E42" s="850">
        <v>0.145441114902496</v>
      </c>
      <c r="F42" s="850">
        <v>0.26035839319229098</v>
      </c>
      <c r="G42" s="850">
        <v>6.2784552574157701E-2</v>
      </c>
      <c r="H42" s="850">
        <v>1.2882283888757199E-2</v>
      </c>
      <c r="I42" s="850">
        <v>2.1218108013272299E-2</v>
      </c>
    </row>
    <row r="43" spans="1:9" x14ac:dyDescent="0.2">
      <c r="A43" s="2" t="s">
        <v>49</v>
      </c>
      <c r="B43" s="853">
        <v>92</v>
      </c>
      <c r="C43" s="850">
        <v>0.61508762836456299</v>
      </c>
      <c r="D43" s="850">
        <v>0.11252549290657</v>
      </c>
      <c r="E43" s="850">
        <v>8.3130776882171603E-2</v>
      </c>
      <c r="F43" s="850">
        <v>0.130843311548233</v>
      </c>
      <c r="G43" s="850">
        <v>3.1695563346147503E-2</v>
      </c>
      <c r="H43" s="850">
        <v>1.10713131725788E-2</v>
      </c>
      <c r="I43" s="850">
        <v>1.5645895153284101E-2</v>
      </c>
    </row>
    <row r="44" spans="1:9" x14ac:dyDescent="0.2">
      <c r="A44" s="2" t="s">
        <v>50</v>
      </c>
      <c r="B44" s="853">
        <v>97</v>
      </c>
      <c r="C44" s="850">
        <v>0.51452940702438399</v>
      </c>
      <c r="D44" s="850">
        <v>0.109090961515903</v>
      </c>
      <c r="E44" s="850">
        <v>3.6865059286356E-2</v>
      </c>
      <c r="F44" s="850">
        <v>0.20074388384819</v>
      </c>
      <c r="G44" s="850">
        <v>4.76293377578259E-2</v>
      </c>
      <c r="H44" s="850">
        <v>0</v>
      </c>
      <c r="I44" s="850">
        <v>9.1141328215599102E-2</v>
      </c>
    </row>
    <row r="45" spans="1:9" x14ac:dyDescent="0.2">
      <c r="A45" s="2" t="s">
        <v>51</v>
      </c>
      <c r="B45" s="853">
        <v>100</v>
      </c>
      <c r="C45" s="850">
        <v>0.30576431751251198</v>
      </c>
      <c r="D45" s="850">
        <v>9.4086848199367495E-2</v>
      </c>
      <c r="E45" s="850">
        <v>5.1221337169408798E-2</v>
      </c>
      <c r="F45" s="850">
        <v>0.44425880908966098</v>
      </c>
      <c r="G45" s="850">
        <v>4.6298727393150302E-2</v>
      </c>
      <c r="H45" s="850">
        <v>1.55621794983745E-2</v>
      </c>
      <c r="I45" s="850">
        <v>4.2807791382074398E-2</v>
      </c>
    </row>
    <row r="46" spans="1:9" x14ac:dyDescent="0.2">
      <c r="A46" s="2" t="s">
        <v>52</v>
      </c>
      <c r="B46" s="853">
        <v>104</v>
      </c>
      <c r="C46" s="850">
        <v>0.19815734028816201</v>
      </c>
      <c r="D46" s="850">
        <v>0.193282321095467</v>
      </c>
      <c r="E46" s="850">
        <v>4.90613989531994E-2</v>
      </c>
      <c r="F46" s="850">
        <v>0.49130055308342002</v>
      </c>
      <c r="G46" s="850">
        <v>2.37367451190948E-2</v>
      </c>
      <c r="H46" s="850">
        <v>8.4654558449983597E-3</v>
      </c>
      <c r="I46" s="850">
        <v>3.5996194928884499E-2</v>
      </c>
    </row>
    <row r="47" spans="1:9" x14ac:dyDescent="0.2">
      <c r="A47" s="2" t="s">
        <v>53</v>
      </c>
      <c r="B47" s="853">
        <v>102</v>
      </c>
      <c r="C47" s="850">
        <v>0.26497840881347701</v>
      </c>
      <c r="D47" s="850">
        <v>0.16145759820938099</v>
      </c>
      <c r="E47" s="850">
        <v>0.13444985449314101</v>
      </c>
      <c r="F47" s="850">
        <v>0.37486433982849099</v>
      </c>
      <c r="G47" s="850">
        <v>4.4493187218904502E-2</v>
      </c>
      <c r="H47" s="850">
        <v>1.97566207498312E-2</v>
      </c>
      <c r="I47" s="850">
        <v>0</v>
      </c>
    </row>
    <row r="48" spans="1:9" x14ac:dyDescent="0.2">
      <c r="A48" s="2" t="s">
        <v>54</v>
      </c>
      <c r="B48" s="853">
        <v>91</v>
      </c>
      <c r="C48" s="850">
        <v>0.20023928582668299</v>
      </c>
      <c r="D48" s="850">
        <v>0.22807773947715801</v>
      </c>
      <c r="E48" s="850">
        <v>0.20304960012435899</v>
      </c>
      <c r="F48" s="850">
        <v>0.31210517883300798</v>
      </c>
      <c r="G48" s="850">
        <v>2.3567423224449199E-2</v>
      </c>
      <c r="H48" s="850">
        <v>2.1604478359222402E-2</v>
      </c>
      <c r="I48" s="850">
        <v>1.13562904298306E-2</v>
      </c>
    </row>
    <row r="49" spans="1:9" x14ac:dyDescent="0.2">
      <c r="A49" s="2" t="s">
        <v>55</v>
      </c>
      <c r="B49" s="853">
        <v>90</v>
      </c>
      <c r="C49" s="850">
        <v>0.19077758491039301</v>
      </c>
      <c r="D49" s="850">
        <v>0.137973457574844</v>
      </c>
      <c r="E49" s="850">
        <v>0.14322569966316201</v>
      </c>
      <c r="F49" s="850">
        <v>0.429895520210266</v>
      </c>
      <c r="G49" s="850">
        <v>1.7742317169904698E-2</v>
      </c>
      <c r="H49" s="850">
        <v>1.7742317169904698E-2</v>
      </c>
      <c r="I49" s="850">
        <v>6.2643095850944505E-2</v>
      </c>
    </row>
    <row r="50" spans="1:9" x14ac:dyDescent="0.2">
      <c r="A50" s="2" t="s">
        <v>56</v>
      </c>
      <c r="B50" s="853">
        <v>70</v>
      </c>
      <c r="C50" s="850">
        <v>0.125912874937057</v>
      </c>
      <c r="D50" s="850">
        <v>8.9384607970714597E-2</v>
      </c>
      <c r="E50" s="850">
        <v>0.11703407764434801</v>
      </c>
      <c r="F50" s="850">
        <v>0.51852357387542702</v>
      </c>
      <c r="G50" s="850">
        <v>7.0444203913211795E-2</v>
      </c>
      <c r="H50" s="850">
        <v>2.0855508744716599E-2</v>
      </c>
      <c r="I50" s="850">
        <v>5.7845178991556202E-2</v>
      </c>
    </row>
    <row r="51" spans="1:9" x14ac:dyDescent="0.2">
      <c r="A51" s="2" t="s">
        <v>57</v>
      </c>
      <c r="B51" s="853">
        <v>102</v>
      </c>
      <c r="C51" s="850">
        <v>0.132393538951874</v>
      </c>
      <c r="D51" s="850">
        <v>6.3110202550888103E-2</v>
      </c>
      <c r="E51" s="850">
        <v>7.2172902524471297E-2</v>
      </c>
      <c r="F51" s="850">
        <v>0.55792587995529197</v>
      </c>
      <c r="G51" s="850">
        <v>9.4543278217315702E-2</v>
      </c>
      <c r="H51" s="850">
        <v>0</v>
      </c>
      <c r="I51" s="850">
        <v>7.9854220151901203E-2</v>
      </c>
    </row>
    <row r="52" spans="1:9" x14ac:dyDescent="0.2">
      <c r="A52" s="2" t="s">
        <v>58</v>
      </c>
      <c r="B52" s="853">
        <v>79</v>
      </c>
      <c r="C52" s="850">
        <v>0.25468268990516701</v>
      </c>
      <c r="D52" s="850">
        <v>0.16492831707000699</v>
      </c>
      <c r="E52" s="850">
        <v>0.18619279563426999</v>
      </c>
      <c r="F52" s="850">
        <v>0.30614626407623302</v>
      </c>
      <c r="G52" s="850">
        <v>1.68086029589176E-2</v>
      </c>
      <c r="H52" s="850">
        <v>1.98289081454277E-2</v>
      </c>
      <c r="I52" s="850">
        <v>5.1412437111139297E-2</v>
      </c>
    </row>
    <row r="53" spans="1:9" x14ac:dyDescent="0.2">
      <c r="A53" s="2" t="s">
        <v>59</v>
      </c>
      <c r="B53" s="853">
        <v>99</v>
      </c>
      <c r="C53" s="850">
        <v>0.13596053421497301</v>
      </c>
      <c r="D53" s="850">
        <v>0.14954599738120999</v>
      </c>
      <c r="E53" s="850">
        <v>0.170409426093102</v>
      </c>
      <c r="F53" s="850">
        <v>0.44001242518424999</v>
      </c>
      <c r="G53" s="850">
        <v>1.6768859699368501E-2</v>
      </c>
      <c r="H53" s="850">
        <v>1.6768859699368501E-2</v>
      </c>
      <c r="I53" s="850">
        <v>7.0533916354179396E-2</v>
      </c>
    </row>
    <row r="54" spans="1:9" x14ac:dyDescent="0.2">
      <c r="A54" s="2" t="s">
        <v>60</v>
      </c>
      <c r="B54" s="853">
        <v>94</v>
      </c>
      <c r="C54" s="850">
        <v>0.109415099024773</v>
      </c>
      <c r="D54" s="850">
        <v>0.120482310652733</v>
      </c>
      <c r="E54" s="850">
        <v>7.0062354207038893E-2</v>
      </c>
      <c r="F54" s="850">
        <v>0.5162353515625</v>
      </c>
      <c r="G54" s="850">
        <v>6.8558767437934903E-2</v>
      </c>
      <c r="H54" s="850">
        <v>3.8242135196924203E-2</v>
      </c>
      <c r="I54" s="850">
        <v>7.7004000544548007E-2</v>
      </c>
    </row>
    <row r="55" spans="1:9" x14ac:dyDescent="0.2">
      <c r="A55" s="2" t="s">
        <v>61</v>
      </c>
      <c r="B55" s="853">
        <v>97</v>
      </c>
      <c r="C55" s="850">
        <v>0.231303811073303</v>
      </c>
      <c r="D55" s="850">
        <v>0.18875867128372201</v>
      </c>
      <c r="E55" s="850">
        <v>0.193979501724243</v>
      </c>
      <c r="F55" s="850">
        <v>0.33857825398445102</v>
      </c>
      <c r="G55" s="850">
        <v>2.2352345287799801E-2</v>
      </c>
      <c r="H55" s="850">
        <v>0</v>
      </c>
      <c r="I55" s="850">
        <v>2.5027422234416001E-2</v>
      </c>
    </row>
    <row r="56" spans="1:9" x14ac:dyDescent="0.2">
      <c r="A56" s="2" t="s">
        <v>62</v>
      </c>
      <c r="B56" s="853">
        <v>104</v>
      </c>
      <c r="C56" s="850">
        <v>0.451814204454422</v>
      </c>
      <c r="D56" s="850">
        <v>0.156951203942299</v>
      </c>
      <c r="E56" s="850">
        <v>5.2395161241293002E-2</v>
      </c>
      <c r="F56" s="850">
        <v>0.255595684051514</v>
      </c>
      <c r="G56" s="850">
        <v>3.7607371807098403E-2</v>
      </c>
      <c r="H56" s="850">
        <v>2.8312513604760201E-2</v>
      </c>
      <c r="I56" s="850">
        <v>1.7323840409517299E-2</v>
      </c>
    </row>
    <row r="57" spans="1:9" x14ac:dyDescent="0.2">
      <c r="A57" s="2" t="s">
        <v>63</v>
      </c>
      <c r="B57" s="853">
        <v>94</v>
      </c>
      <c r="C57" s="850">
        <v>0.47899654507637002</v>
      </c>
      <c r="D57" s="850">
        <v>8.3032481372356401E-2</v>
      </c>
      <c r="E57" s="850">
        <v>6.5717384219169603E-2</v>
      </c>
      <c r="F57" s="850">
        <v>0.235230147838593</v>
      </c>
      <c r="G57" s="850">
        <v>6.1123635619878797E-2</v>
      </c>
      <c r="H57" s="850">
        <v>0</v>
      </c>
      <c r="I57" s="850">
        <v>7.5899794697761494E-2</v>
      </c>
    </row>
    <row r="58" spans="1:9" x14ac:dyDescent="0.2">
      <c r="A58" s="2" t="s">
        <v>64</v>
      </c>
      <c r="B58" s="853">
        <v>101</v>
      </c>
      <c r="C58" s="850">
        <v>0.20652744174003601</v>
      </c>
      <c r="D58" s="850">
        <v>0.110990457236767</v>
      </c>
      <c r="E58" s="850">
        <v>8.3286806941032396E-2</v>
      </c>
      <c r="F58" s="850">
        <v>0.51108056306839</v>
      </c>
      <c r="G58" s="850">
        <v>4.1129160672426203E-2</v>
      </c>
      <c r="H58" s="850">
        <v>0</v>
      </c>
      <c r="I58" s="850">
        <v>4.6985551714897197E-2</v>
      </c>
    </row>
    <row r="59" spans="1:9" x14ac:dyDescent="0.2">
      <c r="A59" s="2" t="s">
        <v>65</v>
      </c>
      <c r="B59" s="853">
        <v>90</v>
      </c>
      <c r="C59" s="850">
        <v>0.356027871370316</v>
      </c>
      <c r="D59" s="850">
        <v>0.14542414247989699</v>
      </c>
      <c r="E59" s="850">
        <v>9.5379985868930803E-2</v>
      </c>
      <c r="F59" s="850">
        <v>0.31366822123527499</v>
      </c>
      <c r="G59" s="850">
        <v>3.1047878786921501E-2</v>
      </c>
      <c r="H59" s="850">
        <v>0</v>
      </c>
      <c r="I59" s="850">
        <v>5.8451894670724903E-2</v>
      </c>
    </row>
    <row r="60" spans="1:9" x14ac:dyDescent="0.2">
      <c r="A60" s="2" t="s">
        <v>66</v>
      </c>
      <c r="B60" s="853">
        <v>90</v>
      </c>
      <c r="C60" s="850">
        <v>0.22247855365276301</v>
      </c>
      <c r="D60" s="850">
        <v>0.22056131064891801</v>
      </c>
      <c r="E60" s="850">
        <v>0.106182217597961</v>
      </c>
      <c r="F60" s="850">
        <v>0.39612066745758101</v>
      </c>
      <c r="G60" s="850">
        <v>0</v>
      </c>
      <c r="H60" s="850">
        <v>3.0929837375879302E-2</v>
      </c>
      <c r="I60" s="850">
        <v>2.3727428168058399E-2</v>
      </c>
    </row>
    <row r="61" spans="1:9" x14ac:dyDescent="0.2">
      <c r="A61" s="2" t="s">
        <v>67</v>
      </c>
      <c r="B61" s="853">
        <v>87</v>
      </c>
      <c r="C61" s="850">
        <v>0.184262990951538</v>
      </c>
      <c r="D61" s="850">
        <v>0.17216101288795499</v>
      </c>
      <c r="E61" s="850">
        <v>0.216470986604691</v>
      </c>
      <c r="F61" s="850">
        <v>0.36696487665176403</v>
      </c>
      <c r="G61" s="850">
        <v>2.9519844800233799E-2</v>
      </c>
      <c r="H61" s="850">
        <v>3.0620303004980101E-2</v>
      </c>
      <c r="I61" s="850">
        <v>0</v>
      </c>
    </row>
    <row r="62" spans="1:9" x14ac:dyDescent="0.2">
      <c r="A62" s="2" t="s">
        <v>68</v>
      </c>
      <c r="B62" s="853">
        <v>120</v>
      </c>
      <c r="C62" s="850">
        <v>0.20623740553855899</v>
      </c>
      <c r="D62" s="850">
        <v>9.4448380172252697E-2</v>
      </c>
      <c r="E62" s="850">
        <v>8.1612743437290206E-2</v>
      </c>
      <c r="F62" s="850">
        <v>0.49483069777488697</v>
      </c>
      <c r="G62" s="850">
        <v>3.8972865790128701E-2</v>
      </c>
      <c r="H62" s="850">
        <v>2.8873581439256699E-2</v>
      </c>
      <c r="I62" s="850">
        <v>5.5024322122335399E-2</v>
      </c>
    </row>
    <row r="63" spans="1:9" x14ac:dyDescent="0.2">
      <c r="A63" s="2" t="s">
        <v>69</v>
      </c>
      <c r="B63" s="853">
        <v>92</v>
      </c>
      <c r="C63" s="850">
        <v>0.236287087202072</v>
      </c>
      <c r="D63" s="850">
        <v>0.16223113238811501</v>
      </c>
      <c r="E63" s="850">
        <v>9.5009110867977101E-2</v>
      </c>
      <c r="F63" s="850">
        <v>0.39021214842796298</v>
      </c>
      <c r="G63" s="850">
        <v>5.4263848811388002E-2</v>
      </c>
      <c r="H63" s="850">
        <v>0</v>
      </c>
      <c r="I63" s="850">
        <v>6.1996679753065102E-2</v>
      </c>
    </row>
    <row r="64" spans="1:9" x14ac:dyDescent="0.2">
      <c r="A64" s="2" t="s">
        <v>70</v>
      </c>
      <c r="B64" s="853">
        <v>98</v>
      </c>
      <c r="C64" s="850">
        <v>0.27199012041091902</v>
      </c>
      <c r="D64" s="850">
        <v>0.205788940191269</v>
      </c>
      <c r="E64" s="850">
        <v>0.141913786530495</v>
      </c>
      <c r="F64" s="850">
        <v>0.35198318958282498</v>
      </c>
      <c r="G64" s="850">
        <v>1.41678526997566E-2</v>
      </c>
      <c r="H64" s="850">
        <v>0</v>
      </c>
      <c r="I64" s="850">
        <v>1.41560779884458E-2</v>
      </c>
    </row>
    <row r="65" spans="1:9" x14ac:dyDescent="0.2">
      <c r="A65" s="2" t="s">
        <v>71</v>
      </c>
      <c r="B65" s="853">
        <v>82</v>
      </c>
      <c r="C65" s="850">
        <v>0.12329678237438201</v>
      </c>
      <c r="D65" s="850">
        <v>0.194996282458305</v>
      </c>
      <c r="E65" s="850">
        <v>8.3800278604030595E-2</v>
      </c>
      <c r="F65" s="850">
        <v>0.55055707693099998</v>
      </c>
      <c r="G65" s="850">
        <v>2.3012025281786901E-2</v>
      </c>
      <c r="H65" s="850">
        <v>0</v>
      </c>
      <c r="I65" s="850">
        <v>2.4337550625204998E-2</v>
      </c>
    </row>
    <row r="66" spans="1:9" x14ac:dyDescent="0.2">
      <c r="A66" s="2" t="s">
        <v>72</v>
      </c>
      <c r="B66" s="853">
        <v>94</v>
      </c>
      <c r="C66" s="850">
        <v>0.45857751369476302</v>
      </c>
      <c r="D66" s="850">
        <v>0.114780008792877</v>
      </c>
      <c r="E66" s="850">
        <v>3.7755571305751801E-2</v>
      </c>
      <c r="F66" s="850">
        <v>0.29272535443306003</v>
      </c>
      <c r="G66" s="850">
        <v>6.6119112074375194E-2</v>
      </c>
      <c r="H66" s="850">
        <v>0</v>
      </c>
      <c r="I66" s="850">
        <v>3.0042449012398699E-2</v>
      </c>
    </row>
    <row r="67" spans="1:9" x14ac:dyDescent="0.2">
      <c r="A67" s="2" t="s">
        <v>73</v>
      </c>
      <c r="B67" s="853">
        <v>103</v>
      </c>
      <c r="C67" s="850">
        <v>0.35607960820198098</v>
      </c>
      <c r="D67" s="850">
        <v>0.115825593471527</v>
      </c>
      <c r="E67" s="850">
        <v>0.10043715685606</v>
      </c>
      <c r="F67" s="850">
        <v>0.344321399927139</v>
      </c>
      <c r="G67" s="850">
        <v>4.4186700135469402E-2</v>
      </c>
      <c r="H67" s="850">
        <v>1.36019708588719E-2</v>
      </c>
      <c r="I67" s="850">
        <v>2.5547560304403302E-2</v>
      </c>
    </row>
    <row r="68" spans="1:9" x14ac:dyDescent="0.2">
      <c r="A68" s="2" t="s">
        <v>74</v>
      </c>
      <c r="B68" s="853">
        <v>89</v>
      </c>
      <c r="C68" s="850">
        <v>0.22905293107032801</v>
      </c>
      <c r="D68" s="850">
        <v>0.19536426663398701</v>
      </c>
      <c r="E68" s="850">
        <v>5.4205376654863399E-2</v>
      </c>
      <c r="F68" s="850">
        <v>0.43851909041404702</v>
      </c>
      <c r="G68" s="850">
        <v>5.0936419516801799E-2</v>
      </c>
      <c r="H68" s="850">
        <v>0</v>
      </c>
      <c r="I68" s="850">
        <v>3.1921908259391799E-2</v>
      </c>
    </row>
    <row r="69" spans="1:9" x14ac:dyDescent="0.2">
      <c r="A69" s="2" t="s">
        <v>75</v>
      </c>
      <c r="B69" s="853">
        <v>108</v>
      </c>
      <c r="C69" s="850">
        <v>0.19702543318271601</v>
      </c>
      <c r="D69" s="850">
        <v>0.183767840266228</v>
      </c>
      <c r="E69" s="850">
        <v>0.12713648378848999</v>
      </c>
      <c r="F69" s="850">
        <v>0.37143266201019298</v>
      </c>
      <c r="G69" s="850">
        <v>8.2678392529487596E-2</v>
      </c>
      <c r="H69" s="850">
        <v>1.7355145886540399E-2</v>
      </c>
      <c r="I69" s="850">
        <v>2.0604044198989899E-2</v>
      </c>
    </row>
    <row r="70" spans="1:9" x14ac:dyDescent="0.2">
      <c r="A70" s="2" t="s">
        <v>76</v>
      </c>
      <c r="B70" s="853">
        <v>100</v>
      </c>
      <c r="C70" s="850">
        <v>0.216325163841248</v>
      </c>
      <c r="D70" s="850">
        <v>0.15537191927433</v>
      </c>
      <c r="E70" s="850">
        <v>9.8398678004741696E-2</v>
      </c>
      <c r="F70" s="850">
        <v>0.43122988939285301</v>
      </c>
      <c r="G70" s="850">
        <v>2.1889902651309998E-2</v>
      </c>
      <c r="H70" s="850">
        <v>4.3779805302619899E-2</v>
      </c>
      <c r="I70" s="850">
        <v>3.3004641532897901E-2</v>
      </c>
    </row>
    <row r="71" spans="1:9" x14ac:dyDescent="0.2">
      <c r="A71" s="3" t="s">
        <v>77</v>
      </c>
      <c r="B71" s="854">
        <v>79</v>
      </c>
      <c r="C71" s="851">
        <v>0.251280248165131</v>
      </c>
      <c r="D71" s="851">
        <v>0.124484680593014</v>
      </c>
      <c r="E71" s="851">
        <v>0.145916223526001</v>
      </c>
      <c r="F71" s="851">
        <v>0.36489203572273299</v>
      </c>
      <c r="G71" s="851">
        <v>3.02790254354477E-2</v>
      </c>
      <c r="H71" s="851">
        <v>5.8221478015184402E-2</v>
      </c>
      <c r="I71" s="851">
        <v>2.4926301091909402E-2</v>
      </c>
    </row>
    <row r="73" spans="1:9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L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493</v>
      </c>
    </row>
    <row r="4" spans="1:12" x14ac:dyDescent="0.2">
      <c r="A4" t="s">
        <v>494</v>
      </c>
    </row>
    <row r="5" spans="1:12" ht="76.5" x14ac:dyDescent="0.2">
      <c r="A5" s="4" t="s">
        <v>4</v>
      </c>
      <c r="B5" s="4" t="s">
        <v>5</v>
      </c>
      <c r="C5" s="4" t="s">
        <v>495</v>
      </c>
      <c r="D5" s="4" t="s">
        <v>496</v>
      </c>
      <c r="E5" s="4" t="s">
        <v>497</v>
      </c>
      <c r="F5" s="4" t="s">
        <v>498</v>
      </c>
      <c r="G5" s="4" t="s">
        <v>499</v>
      </c>
      <c r="H5" s="4" t="s">
        <v>500</v>
      </c>
      <c r="I5" s="4" t="s">
        <v>501</v>
      </c>
      <c r="J5" s="4" t="s">
        <v>502</v>
      </c>
      <c r="K5" s="4" t="s">
        <v>503</v>
      </c>
      <c r="L5" s="4" t="s">
        <v>504</v>
      </c>
    </row>
    <row r="6" spans="1:12" x14ac:dyDescent="0.2">
      <c r="A6" s="5" t="s">
        <v>13</v>
      </c>
      <c r="B6" s="858" t="s">
        <v>1</v>
      </c>
      <c r="C6" s="855" t="s">
        <v>1</v>
      </c>
      <c r="D6" s="855" t="s">
        <v>1</v>
      </c>
      <c r="E6" s="855" t="s">
        <v>1</v>
      </c>
      <c r="F6" s="855" t="s">
        <v>1</v>
      </c>
      <c r="G6" s="855" t="s">
        <v>1</v>
      </c>
      <c r="H6" s="855" t="s">
        <v>1</v>
      </c>
      <c r="I6" s="855" t="s">
        <v>1</v>
      </c>
      <c r="J6" s="855" t="s">
        <v>1</v>
      </c>
      <c r="K6" s="855" t="s">
        <v>1</v>
      </c>
      <c r="L6" s="855" t="s">
        <v>1</v>
      </c>
    </row>
    <row r="7" spans="1:12" x14ac:dyDescent="0.2">
      <c r="A7" s="2" t="s">
        <v>13</v>
      </c>
      <c r="B7" s="859">
        <v>5823</v>
      </c>
      <c r="C7" s="856">
        <v>6.7355066537857097E-2</v>
      </c>
      <c r="D7" s="856">
        <v>2.6629550382494899E-2</v>
      </c>
      <c r="E7" s="856">
        <v>1.1652886169031299E-3</v>
      </c>
      <c r="F7" s="856">
        <v>8.5795313119888306E-2</v>
      </c>
      <c r="G7" s="856">
        <v>0.242735490202904</v>
      </c>
      <c r="H7" s="856">
        <v>0.34002429246902499</v>
      </c>
      <c r="I7" s="856">
        <v>9.5984585583210005E-2</v>
      </c>
      <c r="J7" s="856">
        <v>8.2790747284889193E-2</v>
      </c>
      <c r="K7" s="856">
        <v>4.15697358548641E-2</v>
      </c>
      <c r="L7" s="856">
        <v>1.59499403089285E-2</v>
      </c>
    </row>
    <row r="8" spans="1:12" x14ac:dyDescent="0.2">
      <c r="A8" s="5" t="s">
        <v>14</v>
      </c>
      <c r="B8" s="858" t="s">
        <v>1</v>
      </c>
      <c r="C8" s="855" t="s">
        <v>1</v>
      </c>
      <c r="D8" s="855" t="s">
        <v>1</v>
      </c>
      <c r="E8" s="855" t="s">
        <v>1</v>
      </c>
      <c r="F8" s="855" t="s">
        <v>1</v>
      </c>
      <c r="G8" s="855" t="s">
        <v>1</v>
      </c>
      <c r="H8" s="855" t="s">
        <v>1</v>
      </c>
      <c r="I8" s="855" t="s">
        <v>1</v>
      </c>
      <c r="J8" s="855" t="s">
        <v>1</v>
      </c>
      <c r="K8" s="855" t="s">
        <v>1</v>
      </c>
      <c r="L8" s="855" t="s">
        <v>1</v>
      </c>
    </row>
    <row r="9" spans="1:12" x14ac:dyDescent="0.2">
      <c r="A9" s="2" t="s">
        <v>15</v>
      </c>
      <c r="B9" s="859">
        <v>76</v>
      </c>
      <c r="C9" s="856">
        <v>7.2090454399585696E-2</v>
      </c>
      <c r="D9" s="856">
        <v>9.8845764994621305E-2</v>
      </c>
      <c r="E9" s="856">
        <v>0</v>
      </c>
      <c r="F9" s="856">
        <v>0.27886518836021401</v>
      </c>
      <c r="G9" s="856">
        <v>0.26513430476188699</v>
      </c>
      <c r="H9" s="856">
        <v>0.179728478193283</v>
      </c>
      <c r="I9" s="856">
        <v>3.9848152548074701E-2</v>
      </c>
      <c r="J9" s="856">
        <v>0</v>
      </c>
      <c r="K9" s="856">
        <v>6.5487653017044095E-2</v>
      </c>
      <c r="L9" s="856">
        <v>0</v>
      </c>
    </row>
    <row r="10" spans="1:12" x14ac:dyDescent="0.2">
      <c r="A10" s="2" t="s">
        <v>16</v>
      </c>
      <c r="B10" s="859">
        <v>76</v>
      </c>
      <c r="C10" s="856">
        <v>5.2695244550704998E-2</v>
      </c>
      <c r="D10" s="856">
        <v>0.10358028858900099</v>
      </c>
      <c r="E10" s="856">
        <v>0</v>
      </c>
      <c r="F10" s="856">
        <v>0.229961827397346</v>
      </c>
      <c r="G10" s="856">
        <v>0.23248536884784701</v>
      </c>
      <c r="H10" s="856">
        <v>0.25523686408996599</v>
      </c>
      <c r="I10" s="856">
        <v>5.3261339664459201E-2</v>
      </c>
      <c r="J10" s="856">
        <v>2.9724838212132499E-2</v>
      </c>
      <c r="K10" s="856">
        <v>1.3329387642443199E-2</v>
      </c>
      <c r="L10" s="856">
        <v>2.9724838212132499E-2</v>
      </c>
    </row>
    <row r="11" spans="1:12" x14ac:dyDescent="0.2">
      <c r="A11" s="2" t="s">
        <v>17</v>
      </c>
      <c r="B11" s="859">
        <v>78</v>
      </c>
      <c r="C11" s="856">
        <v>7.4798285961151095E-2</v>
      </c>
      <c r="D11" s="856">
        <v>2.95536387711763E-2</v>
      </c>
      <c r="E11" s="856">
        <v>0</v>
      </c>
      <c r="F11" s="856">
        <v>0.118142127990723</v>
      </c>
      <c r="G11" s="856">
        <v>0.336363285779953</v>
      </c>
      <c r="H11" s="856">
        <v>0.31657722592353799</v>
      </c>
      <c r="I11" s="856">
        <v>1.89305692911148E-2</v>
      </c>
      <c r="J11" s="856">
        <v>5.5177439004182802E-2</v>
      </c>
      <c r="K11" s="856">
        <v>0</v>
      </c>
      <c r="L11" s="856">
        <v>5.0457436591386802E-2</v>
      </c>
    </row>
    <row r="12" spans="1:12" x14ac:dyDescent="0.2">
      <c r="A12" s="2" t="s">
        <v>18</v>
      </c>
      <c r="B12" s="859">
        <v>69</v>
      </c>
      <c r="C12" s="856">
        <v>5.451550334692E-2</v>
      </c>
      <c r="D12" s="856">
        <v>0.121660143136978</v>
      </c>
      <c r="E12" s="856">
        <v>0</v>
      </c>
      <c r="F12" s="856">
        <v>0.179883792996407</v>
      </c>
      <c r="G12" s="856">
        <v>0.29103019833564803</v>
      </c>
      <c r="H12" s="856">
        <v>0.284522235393524</v>
      </c>
      <c r="I12" s="856">
        <v>1.28715755417943E-2</v>
      </c>
      <c r="J12" s="856">
        <v>2.97733936458826E-2</v>
      </c>
      <c r="K12" s="856">
        <v>2.57431510835886E-2</v>
      </c>
      <c r="L12" s="856">
        <v>0</v>
      </c>
    </row>
    <row r="13" spans="1:12" x14ac:dyDescent="0.2">
      <c r="A13" s="2" t="s">
        <v>19</v>
      </c>
      <c r="B13" s="859">
        <v>90</v>
      </c>
      <c r="C13" s="856">
        <v>9.4001799821853596E-2</v>
      </c>
      <c r="D13" s="856">
        <v>3.3154964447021498E-2</v>
      </c>
      <c r="E13" s="856">
        <v>1.5094524249434501E-2</v>
      </c>
      <c r="F13" s="856">
        <v>0.14804100990295399</v>
      </c>
      <c r="G13" s="856">
        <v>0.31590756773948703</v>
      </c>
      <c r="H13" s="856">
        <v>0.31499376893043501</v>
      </c>
      <c r="I13" s="856">
        <v>2.4298463016748401E-2</v>
      </c>
      <c r="J13" s="856">
        <v>2.0867679268121699E-2</v>
      </c>
      <c r="K13" s="856">
        <v>1.2491492554545401E-2</v>
      </c>
      <c r="L13" s="856">
        <v>2.1148730069398901E-2</v>
      </c>
    </row>
    <row r="14" spans="1:12" x14ac:dyDescent="0.2">
      <c r="A14" s="2" t="s">
        <v>20</v>
      </c>
      <c r="B14" s="859">
        <v>74</v>
      </c>
      <c r="C14" s="856">
        <v>7.1486935019493103E-2</v>
      </c>
      <c r="D14" s="856">
        <v>5.9873260557651499E-2</v>
      </c>
      <c r="E14" s="856">
        <v>0</v>
      </c>
      <c r="F14" s="856">
        <v>0.22407555580139199</v>
      </c>
      <c r="G14" s="856">
        <v>0.22915974259376501</v>
      </c>
      <c r="H14" s="856">
        <v>0.34087184071540799</v>
      </c>
      <c r="I14" s="856">
        <v>3.4134078770875903E-2</v>
      </c>
      <c r="J14" s="856">
        <v>0</v>
      </c>
      <c r="K14" s="856">
        <v>2.4000460281968099E-2</v>
      </c>
      <c r="L14" s="856">
        <v>1.6398124396800998E-2</v>
      </c>
    </row>
    <row r="15" spans="1:12" x14ac:dyDescent="0.2">
      <c r="A15" s="2" t="s">
        <v>21</v>
      </c>
      <c r="B15" s="859">
        <v>70</v>
      </c>
      <c r="C15" s="856">
        <v>0.12706591188907601</v>
      </c>
      <c r="D15" s="856">
        <v>2.29555126279593E-2</v>
      </c>
      <c r="E15" s="856">
        <v>0</v>
      </c>
      <c r="F15" s="856">
        <v>0.17253434658050501</v>
      </c>
      <c r="G15" s="856">
        <v>0.24506764113903001</v>
      </c>
      <c r="H15" s="856">
        <v>0.249017149209976</v>
      </c>
      <c r="I15" s="856">
        <v>6.3054643571376801E-2</v>
      </c>
      <c r="J15" s="856">
        <v>3.2888300716876998E-2</v>
      </c>
      <c r="K15" s="856">
        <v>6.5562367439270006E-2</v>
      </c>
      <c r="L15" s="856">
        <v>2.18541231006384E-2</v>
      </c>
    </row>
    <row r="16" spans="1:12" x14ac:dyDescent="0.2">
      <c r="A16" s="2" t="s">
        <v>22</v>
      </c>
      <c r="B16" s="859">
        <v>67</v>
      </c>
      <c r="C16" s="856">
        <v>7.3232986032962799E-2</v>
      </c>
      <c r="D16" s="856">
        <v>1.47486319765449E-2</v>
      </c>
      <c r="E16" s="856">
        <v>0</v>
      </c>
      <c r="F16" s="856">
        <v>0.13680154085159299</v>
      </c>
      <c r="G16" s="856">
        <v>0.26780056953430198</v>
      </c>
      <c r="H16" s="856">
        <v>0.28050684928893999</v>
      </c>
      <c r="I16" s="856">
        <v>6.5050825476646396E-2</v>
      </c>
      <c r="J16" s="856">
        <v>6.9572694599628407E-2</v>
      </c>
      <c r="K16" s="856">
        <v>8.0726213753223405E-2</v>
      </c>
      <c r="L16" s="856">
        <v>1.15596931427717E-2</v>
      </c>
    </row>
    <row r="17" spans="1:12" x14ac:dyDescent="0.2">
      <c r="A17" s="2" t="s">
        <v>23</v>
      </c>
      <c r="B17" s="859">
        <v>33</v>
      </c>
      <c r="C17" s="856">
        <v>2.69117839634418E-2</v>
      </c>
      <c r="D17" s="856">
        <v>1.4746232889592601E-2</v>
      </c>
      <c r="E17" s="856">
        <v>0</v>
      </c>
      <c r="F17" s="856">
        <v>0.138447895646095</v>
      </c>
      <c r="G17" s="856">
        <v>0.14113394916057601</v>
      </c>
      <c r="H17" s="856">
        <v>0.42206677794456499</v>
      </c>
      <c r="I17" s="856">
        <v>0.17441889643669101</v>
      </c>
      <c r="J17" s="856">
        <v>8.2274444401264205E-2</v>
      </c>
      <c r="K17" s="856">
        <v>0</v>
      </c>
      <c r="L17" s="856">
        <v>0</v>
      </c>
    </row>
    <row r="18" spans="1:12" x14ac:dyDescent="0.2">
      <c r="A18" s="2" t="s">
        <v>24</v>
      </c>
      <c r="B18" s="859">
        <v>46</v>
      </c>
      <c r="C18" s="856">
        <v>7.0015847682952895E-2</v>
      </c>
      <c r="D18" s="856">
        <v>3.7916015833616298E-2</v>
      </c>
      <c r="E18" s="856">
        <v>0</v>
      </c>
      <c r="F18" s="856">
        <v>9.1592878103256198E-2</v>
      </c>
      <c r="G18" s="856">
        <v>0.17712570726871499</v>
      </c>
      <c r="H18" s="856">
        <v>0.359659403562546</v>
      </c>
      <c r="I18" s="856">
        <v>0.128277093172073</v>
      </c>
      <c r="J18" s="856">
        <v>4.2645018547773403E-2</v>
      </c>
      <c r="K18" s="856">
        <v>9.2768028378486606E-2</v>
      </c>
      <c r="L18" s="856">
        <v>0</v>
      </c>
    </row>
    <row r="19" spans="1:12" x14ac:dyDescent="0.2">
      <c r="A19" s="2" t="s">
        <v>25</v>
      </c>
      <c r="B19" s="859">
        <v>51</v>
      </c>
      <c r="C19" s="856">
        <v>9.6408478915691403E-2</v>
      </c>
      <c r="D19" s="856">
        <v>2.25491672754288E-2</v>
      </c>
      <c r="E19" s="856">
        <v>0</v>
      </c>
      <c r="F19" s="856">
        <v>0.122603066265583</v>
      </c>
      <c r="G19" s="856">
        <v>0.116673223674297</v>
      </c>
      <c r="H19" s="856">
        <v>0.38804858922958402</v>
      </c>
      <c r="I19" s="856">
        <v>0.119462735950947</v>
      </c>
      <c r="J19" s="856">
        <v>8.3329685032367706E-2</v>
      </c>
      <c r="K19" s="856">
        <v>3.9607208222150803E-2</v>
      </c>
      <c r="L19" s="856">
        <v>1.13178407773376E-2</v>
      </c>
    </row>
    <row r="20" spans="1:12" x14ac:dyDescent="0.2">
      <c r="A20" s="2" t="s">
        <v>26</v>
      </c>
      <c r="B20" s="859">
        <v>52</v>
      </c>
      <c r="C20" s="856">
        <v>0.115953929722309</v>
      </c>
      <c r="D20" s="856">
        <v>3.42055857181549E-2</v>
      </c>
      <c r="E20" s="856">
        <v>0</v>
      </c>
      <c r="F20" s="856">
        <v>4.5673124492168399E-2</v>
      </c>
      <c r="G20" s="856">
        <v>0.22016450762748699</v>
      </c>
      <c r="H20" s="856">
        <v>0.34599930047988903</v>
      </c>
      <c r="I20" s="856">
        <v>0.15281039476394701</v>
      </c>
      <c r="J20" s="856">
        <v>7.0487208664417295E-2</v>
      </c>
      <c r="K20" s="856">
        <v>0</v>
      </c>
      <c r="L20" s="856">
        <v>1.4705952256918E-2</v>
      </c>
    </row>
    <row r="21" spans="1:12" x14ac:dyDescent="0.2">
      <c r="A21" s="2" t="s">
        <v>27</v>
      </c>
      <c r="B21" s="859">
        <v>37</v>
      </c>
      <c r="C21" s="856">
        <v>3.3938251435756697E-2</v>
      </c>
      <c r="D21" s="856">
        <v>5.2140202373266199E-2</v>
      </c>
      <c r="E21" s="856">
        <v>0</v>
      </c>
      <c r="F21" s="856">
        <v>0.13414576649665799</v>
      </c>
      <c r="G21" s="856">
        <v>0.33930343389511097</v>
      </c>
      <c r="H21" s="856">
        <v>0.31928497552871699</v>
      </c>
      <c r="I21" s="856">
        <v>0.121187373995781</v>
      </c>
      <c r="J21" s="856">
        <v>0</v>
      </c>
      <c r="K21" s="856">
        <v>0</v>
      </c>
      <c r="L21" s="856">
        <v>0</v>
      </c>
    </row>
    <row r="22" spans="1:12" x14ac:dyDescent="0.2">
      <c r="A22" s="2" t="s">
        <v>28</v>
      </c>
      <c r="B22" s="859">
        <v>75</v>
      </c>
      <c r="C22" s="856">
        <v>9.1422475874423995E-2</v>
      </c>
      <c r="D22" s="856">
        <v>5.8873433619737597E-2</v>
      </c>
      <c r="E22" s="856">
        <v>0</v>
      </c>
      <c r="F22" s="856">
        <v>7.6940000057220501E-2</v>
      </c>
      <c r="G22" s="856">
        <v>0.21697001159191101</v>
      </c>
      <c r="H22" s="856">
        <v>0.34790238738059998</v>
      </c>
      <c r="I22" s="856">
        <v>1.1799235828220799E-2</v>
      </c>
      <c r="J22" s="856">
        <v>7.8291498124599498E-2</v>
      </c>
      <c r="K22" s="856">
        <v>6.5704286098480197E-2</v>
      </c>
      <c r="L22" s="856">
        <v>5.20966537296772E-2</v>
      </c>
    </row>
    <row r="23" spans="1:12" x14ac:dyDescent="0.2">
      <c r="A23" s="2" t="s">
        <v>29</v>
      </c>
      <c r="B23" s="859">
        <v>76</v>
      </c>
      <c r="C23" s="856">
        <v>5.8213546872138998E-2</v>
      </c>
      <c r="D23" s="856">
        <v>3.5281669348478303E-2</v>
      </c>
      <c r="E23" s="856">
        <v>0</v>
      </c>
      <c r="F23" s="856">
        <v>8.68415758013725E-2</v>
      </c>
      <c r="G23" s="856">
        <v>0.27504634857177701</v>
      </c>
      <c r="H23" s="856">
        <v>0.385617464780807</v>
      </c>
      <c r="I23" s="856">
        <v>4.4662315398454701E-2</v>
      </c>
      <c r="J23" s="856">
        <v>9.7816698253154796E-2</v>
      </c>
      <c r="K23" s="856">
        <v>0</v>
      </c>
      <c r="L23" s="856">
        <v>1.6520380973815901E-2</v>
      </c>
    </row>
    <row r="24" spans="1:12" x14ac:dyDescent="0.2">
      <c r="A24" s="2" t="s">
        <v>30</v>
      </c>
      <c r="B24" s="859">
        <v>72</v>
      </c>
      <c r="C24" s="856">
        <v>7.7719934284687001E-2</v>
      </c>
      <c r="D24" s="856">
        <v>0</v>
      </c>
      <c r="E24" s="856">
        <v>0</v>
      </c>
      <c r="F24" s="856">
        <v>3.4232728183269501E-2</v>
      </c>
      <c r="G24" s="856">
        <v>0.38862633705139199</v>
      </c>
      <c r="H24" s="856">
        <v>0.32272496819496199</v>
      </c>
      <c r="I24" s="856">
        <v>5.7462636381387697E-2</v>
      </c>
      <c r="J24" s="856">
        <v>0.10358407348394399</v>
      </c>
      <c r="K24" s="856">
        <v>0</v>
      </c>
      <c r="L24" s="856">
        <v>1.5649328008294099E-2</v>
      </c>
    </row>
    <row r="25" spans="1:12" x14ac:dyDescent="0.2">
      <c r="A25" s="2" t="s">
        <v>31</v>
      </c>
      <c r="B25" s="859">
        <v>58</v>
      </c>
      <c r="C25" s="856">
        <v>3.8520961999893202E-2</v>
      </c>
      <c r="D25" s="856">
        <v>2.35472358763218E-2</v>
      </c>
      <c r="E25" s="856">
        <v>0</v>
      </c>
      <c r="F25" s="856">
        <v>7.9657748341560405E-2</v>
      </c>
      <c r="G25" s="856">
        <v>0.34974202513694802</v>
      </c>
      <c r="H25" s="856">
        <v>0.27219769358634899</v>
      </c>
      <c r="I25" s="856">
        <v>0.147517934441566</v>
      </c>
      <c r="J25" s="856">
        <v>4.3935578316450098E-2</v>
      </c>
      <c r="K25" s="856">
        <v>3.0668219551444099E-2</v>
      </c>
      <c r="L25" s="856">
        <v>1.4212604612112E-2</v>
      </c>
    </row>
    <row r="26" spans="1:12" x14ac:dyDescent="0.2">
      <c r="A26" s="2" t="s">
        <v>32</v>
      </c>
      <c r="B26" s="859">
        <v>45</v>
      </c>
      <c r="C26" s="856">
        <v>2.3387597873806999E-2</v>
      </c>
      <c r="D26" s="856">
        <v>6.6453874111175495E-2</v>
      </c>
      <c r="E26" s="856">
        <v>0</v>
      </c>
      <c r="F26" s="856">
        <v>2.2054178640246402E-2</v>
      </c>
      <c r="G26" s="856">
        <v>0.21343885362148299</v>
      </c>
      <c r="H26" s="856">
        <v>0.35927805304527299</v>
      </c>
      <c r="I26" s="856">
        <v>9.1879449784755707E-2</v>
      </c>
      <c r="J26" s="856">
        <v>0.13778564333915699</v>
      </c>
      <c r="K26" s="856">
        <v>6.3668169081211104E-2</v>
      </c>
      <c r="L26" s="856">
        <v>2.2054178640246402E-2</v>
      </c>
    </row>
    <row r="27" spans="1:12" x14ac:dyDescent="0.2">
      <c r="A27" s="2" t="s">
        <v>33</v>
      </c>
      <c r="B27" s="859">
        <v>50</v>
      </c>
      <c r="C27" s="856">
        <v>1.35313104838133E-2</v>
      </c>
      <c r="D27" s="856">
        <v>0</v>
      </c>
      <c r="E27" s="856">
        <v>0</v>
      </c>
      <c r="F27" s="856">
        <v>0.16983255743980399</v>
      </c>
      <c r="G27" s="856">
        <v>0.262026637792587</v>
      </c>
      <c r="H27" s="856">
        <v>0.37545171380043002</v>
      </c>
      <c r="I27" s="856">
        <v>9.5140591263771099E-2</v>
      </c>
      <c r="J27" s="856">
        <v>6.9800965487957001E-2</v>
      </c>
      <c r="K27" s="856">
        <v>0</v>
      </c>
      <c r="L27" s="856">
        <v>1.42162423580885E-2</v>
      </c>
    </row>
    <row r="28" spans="1:12" x14ac:dyDescent="0.2">
      <c r="A28" s="2" t="s">
        <v>34</v>
      </c>
      <c r="B28" s="859">
        <v>64</v>
      </c>
      <c r="C28" s="856">
        <v>1.91416759043932E-2</v>
      </c>
      <c r="D28" s="856">
        <v>8.3110317587852506E-2</v>
      </c>
      <c r="E28" s="856">
        <v>0</v>
      </c>
      <c r="F28" s="856">
        <v>0.101662032306194</v>
      </c>
      <c r="G28" s="856">
        <v>0.245438277721405</v>
      </c>
      <c r="H28" s="856">
        <v>0.34576243162155201</v>
      </c>
      <c r="I28" s="856">
        <v>0.14004541933536499</v>
      </c>
      <c r="J28" s="856">
        <v>0</v>
      </c>
      <c r="K28" s="856">
        <v>5.3535111248493202E-2</v>
      </c>
      <c r="L28" s="856">
        <v>1.13047240301967E-2</v>
      </c>
    </row>
    <row r="29" spans="1:12" x14ac:dyDescent="0.2">
      <c r="A29" s="2" t="s">
        <v>35</v>
      </c>
      <c r="B29" s="859">
        <v>63</v>
      </c>
      <c r="C29" s="856">
        <v>6.7463822662830394E-2</v>
      </c>
      <c r="D29" s="856">
        <v>1.3620303943753201E-2</v>
      </c>
      <c r="E29" s="856">
        <v>0</v>
      </c>
      <c r="F29" s="856">
        <v>0.13093666732311199</v>
      </c>
      <c r="G29" s="856">
        <v>0.23584492504596699</v>
      </c>
      <c r="H29" s="856">
        <v>0.37118160724639898</v>
      </c>
      <c r="I29" s="856">
        <v>0.104786306619644</v>
      </c>
      <c r="J29" s="856">
        <v>2.8446072712540599E-2</v>
      </c>
      <c r="K29" s="856">
        <v>1.482576970011E-2</v>
      </c>
      <c r="L29" s="856">
        <v>3.2894521951675401E-2</v>
      </c>
    </row>
    <row r="30" spans="1:12" x14ac:dyDescent="0.2">
      <c r="A30" s="2" t="s">
        <v>36</v>
      </c>
      <c r="B30" s="859">
        <v>50</v>
      </c>
      <c r="C30" s="856">
        <v>0.10234088450670201</v>
      </c>
      <c r="D30" s="856">
        <v>6.0017202049493797E-2</v>
      </c>
      <c r="E30" s="856">
        <v>0</v>
      </c>
      <c r="F30" s="856">
        <v>0.12941421568393699</v>
      </c>
      <c r="G30" s="856">
        <v>0.23042728006839799</v>
      </c>
      <c r="H30" s="856">
        <v>0.28482413291931202</v>
      </c>
      <c r="I30" s="856">
        <v>6.6429376602172893E-2</v>
      </c>
      <c r="J30" s="856">
        <v>1.65169015526772E-2</v>
      </c>
      <c r="K30" s="856">
        <v>0.110029980540276</v>
      </c>
      <c r="L30" s="856">
        <v>0</v>
      </c>
    </row>
    <row r="31" spans="1:12" x14ac:dyDescent="0.2">
      <c r="A31" s="2" t="s">
        <v>37</v>
      </c>
      <c r="B31" s="859">
        <v>50</v>
      </c>
      <c r="C31" s="856">
        <v>1.66736524552107E-2</v>
      </c>
      <c r="D31" s="856">
        <v>3.3347304910421399E-2</v>
      </c>
      <c r="E31" s="856">
        <v>1.66736524552107E-2</v>
      </c>
      <c r="F31" s="856">
        <v>0.165332362055779</v>
      </c>
      <c r="G31" s="856">
        <v>0.15554894506931299</v>
      </c>
      <c r="H31" s="856">
        <v>0.42105072736740101</v>
      </c>
      <c r="I31" s="856">
        <v>0.16986241936683699</v>
      </c>
      <c r="J31" s="856">
        <v>2.15109381824732E-2</v>
      </c>
      <c r="K31" s="856">
        <v>0</v>
      </c>
      <c r="L31" s="856">
        <v>0</v>
      </c>
    </row>
    <row r="32" spans="1:12" x14ac:dyDescent="0.2">
      <c r="A32" s="2" t="s">
        <v>38</v>
      </c>
      <c r="B32" s="859">
        <v>72</v>
      </c>
      <c r="C32" s="856">
        <v>1.7288278788328199E-2</v>
      </c>
      <c r="D32" s="856">
        <v>4.45318110287189E-2</v>
      </c>
      <c r="E32" s="856">
        <v>0</v>
      </c>
      <c r="F32" s="856">
        <v>6.7469112575054196E-2</v>
      </c>
      <c r="G32" s="856">
        <v>0.316365927457809</v>
      </c>
      <c r="H32" s="856">
        <v>0.352901011705399</v>
      </c>
      <c r="I32" s="856">
        <v>3.3476036041975001E-2</v>
      </c>
      <c r="J32" s="856">
        <v>0.11756571382284201</v>
      </c>
      <c r="K32" s="856">
        <v>1.6556913033127799E-2</v>
      </c>
      <c r="L32" s="856">
        <v>3.3845189958810799E-2</v>
      </c>
    </row>
    <row r="33" spans="1:12" x14ac:dyDescent="0.2">
      <c r="A33" s="2" t="s">
        <v>39</v>
      </c>
      <c r="B33" s="859">
        <v>63</v>
      </c>
      <c r="C33" s="856">
        <v>2.55920961499214E-2</v>
      </c>
      <c r="D33" s="856">
        <v>1.10084861516953E-2</v>
      </c>
      <c r="E33" s="856">
        <v>0</v>
      </c>
      <c r="F33" s="856">
        <v>9.4029217958450304E-2</v>
      </c>
      <c r="G33" s="856">
        <v>0.38879916071891801</v>
      </c>
      <c r="H33" s="856">
        <v>0.31173360347747803</v>
      </c>
      <c r="I33" s="856">
        <v>9.9761307239532498E-2</v>
      </c>
      <c r="J33" s="856">
        <v>2.7259374037385001E-2</v>
      </c>
      <c r="K33" s="856">
        <v>4.1816741228103603E-2</v>
      </c>
      <c r="L33" s="856">
        <v>0</v>
      </c>
    </row>
    <row r="34" spans="1:12" x14ac:dyDescent="0.2">
      <c r="A34" s="2" t="s">
        <v>40</v>
      </c>
      <c r="B34" s="859">
        <v>57</v>
      </c>
      <c r="C34" s="856">
        <v>3.0766000971198099E-2</v>
      </c>
      <c r="D34" s="856">
        <v>4.5162383466959E-2</v>
      </c>
      <c r="E34" s="856">
        <v>0</v>
      </c>
      <c r="F34" s="856">
        <v>0.20838026702404</v>
      </c>
      <c r="G34" s="856">
        <v>0.37094339728355402</v>
      </c>
      <c r="H34" s="856">
        <v>0.12278733402490601</v>
      </c>
      <c r="I34" s="856">
        <v>0.118645049631596</v>
      </c>
      <c r="J34" s="856">
        <v>1.32971936836839E-2</v>
      </c>
      <c r="K34" s="856">
        <v>9.0018391609191895E-2</v>
      </c>
      <c r="L34" s="856">
        <v>0</v>
      </c>
    </row>
    <row r="35" spans="1:12" x14ac:dyDescent="0.2">
      <c r="A35" s="2" t="s">
        <v>41</v>
      </c>
      <c r="B35" s="859">
        <v>53</v>
      </c>
      <c r="C35" s="856">
        <v>2.93872579932213E-2</v>
      </c>
      <c r="D35" s="856">
        <v>3.34350131452084E-2</v>
      </c>
      <c r="E35" s="856">
        <v>0</v>
      </c>
      <c r="F35" s="856">
        <v>0.27076780796050998</v>
      </c>
      <c r="G35" s="856">
        <v>0.33806768059730502</v>
      </c>
      <c r="H35" s="856">
        <v>9.5834255218505901E-2</v>
      </c>
      <c r="I35" s="856">
        <v>0.13608999550342599</v>
      </c>
      <c r="J35" s="856">
        <v>1.7039546743035299E-2</v>
      </c>
      <c r="K35" s="856">
        <v>4.0666390210390098E-2</v>
      </c>
      <c r="L35" s="856">
        <v>3.8712080568075201E-2</v>
      </c>
    </row>
    <row r="36" spans="1:12" x14ac:dyDescent="0.2">
      <c r="A36" s="2" t="s">
        <v>42</v>
      </c>
      <c r="B36" s="859">
        <v>44</v>
      </c>
      <c r="C36" s="856">
        <v>1.8756350502371798E-2</v>
      </c>
      <c r="D36" s="856">
        <v>6.8568892776966095E-2</v>
      </c>
      <c r="E36" s="856">
        <v>2.9237147420644798E-2</v>
      </c>
      <c r="F36" s="856">
        <v>0.14057594537734999</v>
      </c>
      <c r="G36" s="856">
        <v>0.29649990797042802</v>
      </c>
      <c r="H36" s="856">
        <v>0.292988270521164</v>
      </c>
      <c r="I36" s="856">
        <v>5.4679751396179199E-2</v>
      </c>
      <c r="J36" s="856">
        <v>3.7512701004743597E-2</v>
      </c>
      <c r="K36" s="856">
        <v>2.9237147420644798E-2</v>
      </c>
      <c r="L36" s="856">
        <v>3.1943887472152703E-2</v>
      </c>
    </row>
    <row r="37" spans="1:12" x14ac:dyDescent="0.2">
      <c r="A37" s="2" t="s">
        <v>43</v>
      </c>
      <c r="B37" s="859">
        <v>47</v>
      </c>
      <c r="C37" s="856">
        <v>3.97549755871296E-2</v>
      </c>
      <c r="D37" s="856">
        <v>0.103570096194744</v>
      </c>
      <c r="E37" s="856">
        <v>0</v>
      </c>
      <c r="F37" s="856">
        <v>0.125456407666206</v>
      </c>
      <c r="G37" s="856">
        <v>0.21347986161708801</v>
      </c>
      <c r="H37" s="856">
        <v>0.38817638158798201</v>
      </c>
      <c r="I37" s="856">
        <v>9.9396310746669797E-2</v>
      </c>
      <c r="J37" s="856">
        <v>0</v>
      </c>
      <c r="K37" s="856">
        <v>3.01659796386957E-2</v>
      </c>
      <c r="L37" s="856">
        <v>0</v>
      </c>
    </row>
    <row r="38" spans="1:12" x14ac:dyDescent="0.2">
      <c r="A38" s="2" t="s">
        <v>44</v>
      </c>
      <c r="B38" s="859">
        <v>78</v>
      </c>
      <c r="C38" s="856">
        <v>7.3770493268966703E-2</v>
      </c>
      <c r="D38" s="856">
        <v>2.66095399856567E-2</v>
      </c>
      <c r="E38" s="856">
        <v>0</v>
      </c>
      <c r="F38" s="856">
        <v>0.171895042061806</v>
      </c>
      <c r="G38" s="856">
        <v>0.36119598150253301</v>
      </c>
      <c r="H38" s="856">
        <v>0.23718225955963099</v>
      </c>
      <c r="I38" s="856">
        <v>6.1248213052749599E-2</v>
      </c>
      <c r="J38" s="856">
        <v>3.4049235284328502E-2</v>
      </c>
      <c r="K38" s="856">
        <v>1.7319336533546399E-2</v>
      </c>
      <c r="L38" s="856">
        <v>1.6729898750781999E-2</v>
      </c>
    </row>
    <row r="39" spans="1:12" x14ac:dyDescent="0.2">
      <c r="A39" s="2" t="s">
        <v>45</v>
      </c>
      <c r="B39" s="859">
        <v>78</v>
      </c>
      <c r="C39" s="856">
        <v>9.6337787806987804E-2</v>
      </c>
      <c r="D39" s="856">
        <v>8.8839307427406294E-3</v>
      </c>
      <c r="E39" s="856">
        <v>0</v>
      </c>
      <c r="F39" s="856">
        <v>5.1419846713542897E-2</v>
      </c>
      <c r="G39" s="856">
        <v>0.345708787441254</v>
      </c>
      <c r="H39" s="856">
        <v>0.389961838722229</v>
      </c>
      <c r="I39" s="856">
        <v>3.0243748798966401E-2</v>
      </c>
      <c r="J39" s="856">
        <v>5.6130055338144302E-2</v>
      </c>
      <c r="K39" s="856">
        <v>2.13140062987804E-2</v>
      </c>
      <c r="L39" s="856">
        <v>0</v>
      </c>
    </row>
    <row r="40" spans="1:12" x14ac:dyDescent="0.2">
      <c r="A40" s="2" t="s">
        <v>46</v>
      </c>
      <c r="B40" s="859">
        <v>58</v>
      </c>
      <c r="C40" s="856">
        <v>7.6255343854427296E-2</v>
      </c>
      <c r="D40" s="856">
        <v>7.3951415717601804E-2</v>
      </c>
      <c r="E40" s="856">
        <v>0</v>
      </c>
      <c r="F40" s="856">
        <v>0.14182513952255199</v>
      </c>
      <c r="G40" s="856">
        <v>0.25365266203880299</v>
      </c>
      <c r="H40" s="856">
        <v>0.25598919391632102</v>
      </c>
      <c r="I40" s="856">
        <v>5.6560792028904003E-2</v>
      </c>
      <c r="J40" s="856">
        <v>0.107882432639599</v>
      </c>
      <c r="K40" s="856">
        <v>3.3882997930049903E-2</v>
      </c>
      <c r="L40" s="856">
        <v>0</v>
      </c>
    </row>
    <row r="41" spans="1:12" x14ac:dyDescent="0.2">
      <c r="A41" s="2" t="s">
        <v>47</v>
      </c>
      <c r="B41" s="859">
        <v>53</v>
      </c>
      <c r="C41" s="856">
        <v>2.31535751372576E-2</v>
      </c>
      <c r="D41" s="856">
        <v>0</v>
      </c>
      <c r="E41" s="856">
        <v>0</v>
      </c>
      <c r="F41" s="856">
        <v>6.5810680389404297E-2</v>
      </c>
      <c r="G41" s="856">
        <v>0.324085503816605</v>
      </c>
      <c r="H41" s="856">
        <v>0.24284799396991699</v>
      </c>
      <c r="I41" s="856">
        <v>0.102553501725197</v>
      </c>
      <c r="J41" s="856">
        <v>4.8162631690502201E-2</v>
      </c>
      <c r="K41" s="856">
        <v>0.19338612258434301</v>
      </c>
      <c r="L41" s="856">
        <v>0</v>
      </c>
    </row>
    <row r="42" spans="1:12" x14ac:dyDescent="0.2">
      <c r="A42" s="2" t="s">
        <v>48</v>
      </c>
      <c r="B42" s="859">
        <v>68</v>
      </c>
      <c r="C42" s="856">
        <v>6.9850467145443004E-2</v>
      </c>
      <c r="D42" s="856">
        <v>2.7153719216585201E-2</v>
      </c>
      <c r="E42" s="856">
        <v>1.2661786749959001E-2</v>
      </c>
      <c r="F42" s="856">
        <v>0.102031253278255</v>
      </c>
      <c r="G42" s="856">
        <v>0.36378985643386802</v>
      </c>
      <c r="H42" s="856">
        <v>0.25860157608985901</v>
      </c>
      <c r="I42" s="856">
        <v>7.1888841688633007E-2</v>
      </c>
      <c r="J42" s="856">
        <v>2.8594341129064602E-2</v>
      </c>
      <c r="K42" s="856">
        <v>5.2766367793083198E-2</v>
      </c>
      <c r="L42" s="856">
        <v>1.2661786749959001E-2</v>
      </c>
    </row>
    <row r="43" spans="1:12" x14ac:dyDescent="0.2">
      <c r="A43" s="2" t="s">
        <v>49</v>
      </c>
      <c r="B43" s="859">
        <v>68</v>
      </c>
      <c r="C43" s="856">
        <v>0.113416142761707</v>
      </c>
      <c r="D43" s="856">
        <v>1.4941087923944E-2</v>
      </c>
      <c r="E43" s="856">
        <v>0</v>
      </c>
      <c r="F43" s="856">
        <v>9.1989524662494701E-2</v>
      </c>
      <c r="G43" s="856">
        <v>0.50755357742309604</v>
      </c>
      <c r="H43" s="856">
        <v>0.23604394495487199</v>
      </c>
      <c r="I43" s="856">
        <v>0</v>
      </c>
      <c r="J43" s="856">
        <v>0</v>
      </c>
      <c r="K43" s="856">
        <v>3.6055717617273303E-2</v>
      </c>
      <c r="L43" s="856">
        <v>0</v>
      </c>
    </row>
    <row r="44" spans="1:12" x14ac:dyDescent="0.2">
      <c r="A44" s="2" t="s">
        <v>50</v>
      </c>
      <c r="B44" s="859">
        <v>74</v>
      </c>
      <c r="C44" s="856">
        <v>0.12473415583372099</v>
      </c>
      <c r="D44" s="856">
        <v>7.1684867143630995E-2</v>
      </c>
      <c r="E44" s="856">
        <v>0</v>
      </c>
      <c r="F44" s="856">
        <v>0.18499083817005199</v>
      </c>
      <c r="G44" s="856">
        <v>0.22497726976871499</v>
      </c>
      <c r="H44" s="856">
        <v>0.33815011382103</v>
      </c>
      <c r="I44" s="856">
        <v>0</v>
      </c>
      <c r="J44" s="856">
        <v>5.5462755262851701E-2</v>
      </c>
      <c r="K44" s="856">
        <v>0</v>
      </c>
      <c r="L44" s="856">
        <v>0</v>
      </c>
    </row>
    <row r="45" spans="1:12" x14ac:dyDescent="0.2">
      <c r="A45" s="2" t="s">
        <v>51</v>
      </c>
      <c r="B45" s="859">
        <v>69</v>
      </c>
      <c r="C45" s="856">
        <v>5.2490629255771602E-2</v>
      </c>
      <c r="D45" s="856">
        <v>0</v>
      </c>
      <c r="E45" s="856">
        <v>0</v>
      </c>
      <c r="F45" s="856">
        <v>8.1054747104644803E-2</v>
      </c>
      <c r="G45" s="856">
        <v>0.31080919504165599</v>
      </c>
      <c r="H45" s="856">
        <v>0.34860435128211997</v>
      </c>
      <c r="I45" s="856">
        <v>7.95127898454666E-2</v>
      </c>
      <c r="J45" s="856">
        <v>0.105339623987675</v>
      </c>
      <c r="K45" s="856">
        <v>2.21886802464724E-2</v>
      </c>
      <c r="L45" s="856">
        <v>0</v>
      </c>
    </row>
    <row r="46" spans="1:12" x14ac:dyDescent="0.2">
      <c r="A46" s="2" t="s">
        <v>52</v>
      </c>
      <c r="B46" s="859">
        <v>61</v>
      </c>
      <c r="C46" s="856">
        <v>7.2257444262504605E-2</v>
      </c>
      <c r="D46" s="856">
        <v>1.7215225845575301E-2</v>
      </c>
      <c r="E46" s="856">
        <v>0</v>
      </c>
      <c r="F46" s="856">
        <v>6.7300081253051799E-2</v>
      </c>
      <c r="G46" s="856">
        <v>0.19310303032398199</v>
      </c>
      <c r="H46" s="856">
        <v>0.47093579173088101</v>
      </c>
      <c r="I46" s="856">
        <v>7.6813027262687697E-2</v>
      </c>
      <c r="J46" s="856">
        <v>5.9647209942340899E-2</v>
      </c>
      <c r="K46" s="856">
        <v>4.27281744778156E-2</v>
      </c>
      <c r="L46" s="856">
        <v>0</v>
      </c>
    </row>
    <row r="47" spans="1:12" x14ac:dyDescent="0.2">
      <c r="A47" s="2" t="s">
        <v>53</v>
      </c>
      <c r="B47" s="859">
        <v>59</v>
      </c>
      <c r="C47" s="856">
        <v>3.38065028190613E-2</v>
      </c>
      <c r="D47" s="856">
        <v>4.68222163617611E-2</v>
      </c>
      <c r="E47" s="856">
        <v>0</v>
      </c>
      <c r="F47" s="856">
        <v>0.22835351526737199</v>
      </c>
      <c r="G47" s="856">
        <v>0.241244271397591</v>
      </c>
      <c r="H47" s="856">
        <v>0.28832855820655801</v>
      </c>
      <c r="I47" s="856">
        <v>8.1635750830173506E-2</v>
      </c>
      <c r="J47" s="856">
        <v>1.30157107487321E-2</v>
      </c>
      <c r="K47" s="856">
        <v>6.6793471574783297E-2</v>
      </c>
      <c r="L47" s="856">
        <v>0</v>
      </c>
    </row>
    <row r="48" spans="1:12" x14ac:dyDescent="0.2">
      <c r="A48" s="2" t="s">
        <v>54</v>
      </c>
      <c r="B48" s="859">
        <v>55</v>
      </c>
      <c r="C48" s="856">
        <v>6.8655528128147097E-2</v>
      </c>
      <c r="D48" s="856">
        <v>9.5767073333263397E-2</v>
      </c>
      <c r="E48" s="856">
        <v>1.4790589921176401E-2</v>
      </c>
      <c r="F48" s="856">
        <v>0.26083344221115101</v>
      </c>
      <c r="G48" s="856">
        <v>0.25530236959457397</v>
      </c>
      <c r="H48" s="856">
        <v>0.24176403880119299</v>
      </c>
      <c r="I48" s="856">
        <v>2.9581179842352898E-2</v>
      </c>
      <c r="J48" s="856">
        <v>0</v>
      </c>
      <c r="K48" s="856">
        <v>3.3305790275335298E-2</v>
      </c>
      <c r="L48" s="856">
        <v>0</v>
      </c>
    </row>
    <row r="49" spans="1:12" x14ac:dyDescent="0.2">
      <c r="A49" s="2" t="s">
        <v>55</v>
      </c>
      <c r="B49" s="859">
        <v>47</v>
      </c>
      <c r="C49" s="856">
        <v>4.2983543127775199E-2</v>
      </c>
      <c r="D49" s="856">
        <v>0</v>
      </c>
      <c r="E49" s="856">
        <v>0</v>
      </c>
      <c r="F49" s="856">
        <v>0.100300513207912</v>
      </c>
      <c r="G49" s="856">
        <v>0.28492090106010398</v>
      </c>
      <c r="H49" s="856">
        <v>0.40570533275604198</v>
      </c>
      <c r="I49" s="856">
        <v>6.9046624004840906E-2</v>
      </c>
      <c r="J49" s="856">
        <v>5.4059553891420399E-2</v>
      </c>
      <c r="K49" s="856">
        <v>3.1907532364129999E-2</v>
      </c>
      <c r="L49" s="856">
        <v>1.10760107636452E-2</v>
      </c>
    </row>
    <row r="50" spans="1:12" x14ac:dyDescent="0.2">
      <c r="A50" s="2" t="s">
        <v>56</v>
      </c>
      <c r="B50" s="859">
        <v>20</v>
      </c>
      <c r="C50" s="856" t="s">
        <v>1</v>
      </c>
      <c r="D50" s="856" t="s">
        <v>1</v>
      </c>
      <c r="E50" s="856" t="s">
        <v>1</v>
      </c>
      <c r="F50" s="856" t="s">
        <v>1</v>
      </c>
      <c r="G50" s="856" t="s">
        <v>1</v>
      </c>
      <c r="H50" s="856" t="s">
        <v>1</v>
      </c>
      <c r="I50" s="856" t="s">
        <v>1</v>
      </c>
      <c r="J50" s="856" t="s">
        <v>1</v>
      </c>
      <c r="K50" s="856" t="s">
        <v>1</v>
      </c>
      <c r="L50" s="856" t="s">
        <v>1</v>
      </c>
    </row>
    <row r="51" spans="1:12" x14ac:dyDescent="0.2">
      <c r="A51" s="2" t="s">
        <v>57</v>
      </c>
      <c r="B51" s="859">
        <v>43</v>
      </c>
      <c r="C51" s="856">
        <v>1.9389454275369599E-2</v>
      </c>
      <c r="D51" s="856">
        <v>0</v>
      </c>
      <c r="E51" s="856">
        <v>0</v>
      </c>
      <c r="F51" s="856">
        <v>6.0104083269834498E-2</v>
      </c>
      <c r="G51" s="856">
        <v>0</v>
      </c>
      <c r="H51" s="856">
        <v>0.55213046073913596</v>
      </c>
      <c r="I51" s="856">
        <v>7.7638350427150699E-2</v>
      </c>
      <c r="J51" s="856">
        <v>0.25938040018081698</v>
      </c>
      <c r="K51" s="856">
        <v>3.1357221305370303E-2</v>
      </c>
      <c r="L51" s="856">
        <v>0</v>
      </c>
    </row>
    <row r="52" spans="1:12" x14ac:dyDescent="0.2">
      <c r="A52" s="2" t="s">
        <v>58</v>
      </c>
      <c r="B52" s="859">
        <v>37</v>
      </c>
      <c r="C52" s="856">
        <v>6.7357793450355502E-2</v>
      </c>
      <c r="D52" s="856">
        <v>0.10539680719375601</v>
      </c>
      <c r="E52" s="856">
        <v>2.1970493718981701E-2</v>
      </c>
      <c r="F52" s="856">
        <v>8.2886897027492495E-2</v>
      </c>
      <c r="G52" s="856">
        <v>0.23640818893909499</v>
      </c>
      <c r="H52" s="856">
        <v>0.3138787150383</v>
      </c>
      <c r="I52" s="856">
        <v>5.3010821342468303E-2</v>
      </c>
      <c r="J52" s="856">
        <v>8.1192553043365506E-2</v>
      </c>
      <c r="K52" s="856">
        <v>3.7897732108831399E-2</v>
      </c>
      <c r="L52" s="856">
        <v>0</v>
      </c>
    </row>
    <row r="53" spans="1:12" x14ac:dyDescent="0.2">
      <c r="A53" s="2" t="s">
        <v>59</v>
      </c>
      <c r="B53" s="859">
        <v>40</v>
      </c>
      <c r="C53" s="856">
        <v>5.7296346873045002E-2</v>
      </c>
      <c r="D53" s="856">
        <v>3.5128958523273503E-2</v>
      </c>
      <c r="E53" s="856">
        <v>0</v>
      </c>
      <c r="F53" s="856">
        <v>0.15269804000854501</v>
      </c>
      <c r="G53" s="856">
        <v>0.17744986712932601</v>
      </c>
      <c r="H53" s="856">
        <v>0.33778598904609702</v>
      </c>
      <c r="I53" s="856">
        <v>7.5310781598091098E-2</v>
      </c>
      <c r="J53" s="856">
        <v>9.5401696860790294E-2</v>
      </c>
      <c r="K53" s="856">
        <v>6.89283087849617E-2</v>
      </c>
      <c r="L53" s="856">
        <v>0</v>
      </c>
    </row>
    <row r="54" spans="1:12" x14ac:dyDescent="0.2">
      <c r="A54" s="2" t="s">
        <v>60</v>
      </c>
      <c r="B54" s="859">
        <v>38</v>
      </c>
      <c r="C54" s="856">
        <v>0</v>
      </c>
      <c r="D54" s="856">
        <v>0</v>
      </c>
      <c r="E54" s="856">
        <v>0</v>
      </c>
      <c r="F54" s="856">
        <v>4.02039848268032E-2</v>
      </c>
      <c r="G54" s="856">
        <v>8.5692726075649303E-2</v>
      </c>
      <c r="H54" s="856">
        <v>0.31125608086585999</v>
      </c>
      <c r="I54" s="856">
        <v>0.27691972255706798</v>
      </c>
      <c r="J54" s="856">
        <v>0.18336308002471899</v>
      </c>
      <c r="K54" s="856">
        <v>7.74971768260002E-2</v>
      </c>
      <c r="L54" s="856">
        <v>2.5067223235964799E-2</v>
      </c>
    </row>
    <row r="55" spans="1:12" x14ac:dyDescent="0.2">
      <c r="A55" s="2" t="s">
        <v>61</v>
      </c>
      <c r="B55" s="859">
        <v>54</v>
      </c>
      <c r="C55" s="856">
        <v>6.4664773643016801E-2</v>
      </c>
      <c r="D55" s="856">
        <v>3.3885966986417798E-2</v>
      </c>
      <c r="E55" s="856">
        <v>1.8970679491758301E-2</v>
      </c>
      <c r="F55" s="856">
        <v>0.14989665150642401</v>
      </c>
      <c r="G55" s="856">
        <v>0.18229021131992301</v>
      </c>
      <c r="H55" s="856">
        <v>0.41640594601631198</v>
      </c>
      <c r="I55" s="856">
        <v>7.9569652676582295E-2</v>
      </c>
      <c r="J55" s="856">
        <v>5.4316114634275402E-2</v>
      </c>
      <c r="K55" s="856">
        <v>0</v>
      </c>
      <c r="L55" s="856">
        <v>0</v>
      </c>
    </row>
    <row r="56" spans="1:12" x14ac:dyDescent="0.2">
      <c r="A56" s="2" t="s">
        <v>62</v>
      </c>
      <c r="B56" s="859">
        <v>86</v>
      </c>
      <c r="C56" s="856">
        <v>0.146911010146141</v>
      </c>
      <c r="D56" s="856">
        <v>3.3769208937883398E-2</v>
      </c>
      <c r="E56" s="856">
        <v>0</v>
      </c>
      <c r="F56" s="856">
        <v>0.151999101042747</v>
      </c>
      <c r="G56" s="856">
        <v>0.245294824242592</v>
      </c>
      <c r="H56" s="856">
        <v>0.28646865487098699</v>
      </c>
      <c r="I56" s="856">
        <v>6.6382855176925701E-2</v>
      </c>
      <c r="J56" s="856">
        <v>3.3173814415931702E-2</v>
      </c>
      <c r="K56" s="856">
        <v>3.6000531166791902E-2</v>
      </c>
      <c r="L56" s="856">
        <v>0</v>
      </c>
    </row>
    <row r="57" spans="1:12" x14ac:dyDescent="0.2">
      <c r="A57" s="2" t="s">
        <v>63</v>
      </c>
      <c r="B57" s="859">
        <v>67</v>
      </c>
      <c r="C57" s="856">
        <v>0.15400573611259499</v>
      </c>
      <c r="D57" s="856">
        <v>8.7555628269910795E-3</v>
      </c>
      <c r="E57" s="856">
        <v>0</v>
      </c>
      <c r="F57" s="856">
        <v>0.161960318684578</v>
      </c>
      <c r="G57" s="856">
        <v>0.23127193748951</v>
      </c>
      <c r="H57" s="856">
        <v>0.299412101507187</v>
      </c>
      <c r="I57" s="856">
        <v>6.5031670033931704E-2</v>
      </c>
      <c r="J57" s="856">
        <v>7.9562678933143602E-2</v>
      </c>
      <c r="K57" s="856">
        <v>0</v>
      </c>
      <c r="L57" s="856">
        <v>0</v>
      </c>
    </row>
    <row r="58" spans="1:12" x14ac:dyDescent="0.2">
      <c r="A58" s="2" t="s">
        <v>64</v>
      </c>
      <c r="B58" s="859">
        <v>54</v>
      </c>
      <c r="C58" s="856">
        <v>4.1076570749282802E-2</v>
      </c>
      <c r="D58" s="856">
        <v>1.71268973499537E-2</v>
      </c>
      <c r="E58" s="856">
        <v>0</v>
      </c>
      <c r="F58" s="856">
        <v>7.9509288072586101E-2</v>
      </c>
      <c r="G58" s="856">
        <v>0.34460330009460399</v>
      </c>
      <c r="H58" s="856">
        <v>0.28769704699516302</v>
      </c>
      <c r="I58" s="856">
        <v>9.7997196018695804E-2</v>
      </c>
      <c r="J58" s="856">
        <v>8.9378051459789304E-2</v>
      </c>
      <c r="K58" s="856">
        <v>0</v>
      </c>
      <c r="L58" s="856">
        <v>4.2611639946699101E-2</v>
      </c>
    </row>
    <row r="59" spans="1:12" x14ac:dyDescent="0.2">
      <c r="A59" s="2" t="s">
        <v>65</v>
      </c>
      <c r="B59" s="859">
        <v>57</v>
      </c>
      <c r="C59" s="856">
        <v>6.7827939987182603E-2</v>
      </c>
      <c r="D59" s="856">
        <v>4.7960545867681503E-2</v>
      </c>
      <c r="E59" s="856">
        <v>0</v>
      </c>
      <c r="F59" s="856">
        <v>0.100435502827168</v>
      </c>
      <c r="G59" s="856">
        <v>0.28082188963890098</v>
      </c>
      <c r="H59" s="856">
        <v>0.34171283245086698</v>
      </c>
      <c r="I59" s="856">
        <v>4.6706683933734901E-2</v>
      </c>
      <c r="J59" s="856">
        <v>6.8599320948123904E-2</v>
      </c>
      <c r="K59" s="856">
        <v>4.59353029727936E-2</v>
      </c>
      <c r="L59" s="856">
        <v>0</v>
      </c>
    </row>
    <row r="60" spans="1:12" x14ac:dyDescent="0.2">
      <c r="A60" s="2" t="s">
        <v>66</v>
      </c>
      <c r="B60" s="859">
        <v>49</v>
      </c>
      <c r="C60" s="856">
        <v>6.2524318695068401E-2</v>
      </c>
      <c r="D60" s="856">
        <v>4.0607172995805699E-2</v>
      </c>
      <c r="E60" s="856">
        <v>0</v>
      </c>
      <c r="F60" s="856">
        <v>9.2898003756999997E-2</v>
      </c>
      <c r="G60" s="856">
        <v>0.255855292081833</v>
      </c>
      <c r="H60" s="856">
        <v>0.42012250423431402</v>
      </c>
      <c r="I60" s="856">
        <v>1.38101987540722E-2</v>
      </c>
      <c r="J60" s="856">
        <v>4.8714119940996198E-2</v>
      </c>
      <c r="K60" s="856">
        <v>4.8081476241350202E-2</v>
      </c>
      <c r="L60" s="856">
        <v>1.7386903986334801E-2</v>
      </c>
    </row>
    <row r="61" spans="1:12" x14ac:dyDescent="0.2">
      <c r="A61" s="2" t="s">
        <v>67</v>
      </c>
      <c r="B61" s="859">
        <v>52</v>
      </c>
      <c r="C61" s="856">
        <v>0.10055801272392299</v>
      </c>
      <c r="D61" s="856">
        <v>5.4779257625341402E-2</v>
      </c>
      <c r="E61" s="856">
        <v>0</v>
      </c>
      <c r="F61" s="856">
        <v>8.3057485520839705E-2</v>
      </c>
      <c r="G61" s="856">
        <v>0.34843349456787098</v>
      </c>
      <c r="H61" s="856">
        <v>0.23965430259704601</v>
      </c>
      <c r="I61" s="856">
        <v>0.1059889793396</v>
      </c>
      <c r="J61" s="856">
        <v>0</v>
      </c>
      <c r="K61" s="856">
        <v>6.7528456449508695E-2</v>
      </c>
      <c r="L61" s="856">
        <v>0</v>
      </c>
    </row>
    <row r="62" spans="1:12" x14ac:dyDescent="0.2">
      <c r="A62" s="2" t="s">
        <v>68</v>
      </c>
      <c r="B62" s="859">
        <v>82</v>
      </c>
      <c r="C62" s="856">
        <v>2.3539984598755798E-2</v>
      </c>
      <c r="D62" s="856">
        <v>1.052569411695E-2</v>
      </c>
      <c r="E62" s="856">
        <v>0</v>
      </c>
      <c r="F62" s="856">
        <v>8.7487563490867601E-2</v>
      </c>
      <c r="G62" s="856">
        <v>0.25033253431320202</v>
      </c>
      <c r="H62" s="856">
        <v>0.32592609524726901</v>
      </c>
      <c r="I62" s="856">
        <v>9.1429390013217898E-2</v>
      </c>
      <c r="J62" s="856">
        <v>0.14373330771923101</v>
      </c>
      <c r="K62" s="856">
        <v>5.3773947060108199E-2</v>
      </c>
      <c r="L62" s="856">
        <v>1.32514545693994E-2</v>
      </c>
    </row>
    <row r="63" spans="1:12" x14ac:dyDescent="0.2">
      <c r="A63" s="2" t="s">
        <v>69</v>
      </c>
      <c r="B63" s="859">
        <v>50</v>
      </c>
      <c r="C63" s="856">
        <v>3.3359419554471997E-2</v>
      </c>
      <c r="D63" s="856">
        <v>8.2056954503059401E-2</v>
      </c>
      <c r="E63" s="856">
        <v>0</v>
      </c>
      <c r="F63" s="856">
        <v>0.13909114897251099</v>
      </c>
      <c r="G63" s="856">
        <v>0.27967944741249101</v>
      </c>
      <c r="H63" s="856">
        <v>0.308052778244019</v>
      </c>
      <c r="I63" s="856">
        <v>0.114323407411575</v>
      </c>
      <c r="J63" s="856">
        <v>4.3436832726001698E-2</v>
      </c>
      <c r="K63" s="856">
        <v>0</v>
      </c>
      <c r="L63" s="856">
        <v>0</v>
      </c>
    </row>
    <row r="64" spans="1:12" x14ac:dyDescent="0.2">
      <c r="A64" s="2" t="s">
        <v>70</v>
      </c>
      <c r="B64" s="859">
        <v>50</v>
      </c>
      <c r="C64" s="856">
        <v>5.8570940047502497E-2</v>
      </c>
      <c r="D64" s="856">
        <v>4.2280040681362201E-2</v>
      </c>
      <c r="E64" s="856">
        <v>0</v>
      </c>
      <c r="F64" s="856">
        <v>0.15260475873947099</v>
      </c>
      <c r="G64" s="856">
        <v>0.32364276051521301</v>
      </c>
      <c r="H64" s="856">
        <v>0.241047248244286</v>
      </c>
      <c r="I64" s="856">
        <v>0.141385093331337</v>
      </c>
      <c r="J64" s="856">
        <v>4.0469150990247699E-2</v>
      </c>
      <c r="K64" s="856">
        <v>0</v>
      </c>
      <c r="L64" s="856">
        <v>0</v>
      </c>
    </row>
    <row r="65" spans="1:12" x14ac:dyDescent="0.2">
      <c r="A65" s="2" t="s">
        <v>71</v>
      </c>
      <c r="B65" s="859">
        <v>46</v>
      </c>
      <c r="C65" s="856">
        <v>3.3554490655660602E-2</v>
      </c>
      <c r="D65" s="856">
        <v>5.81809356808662E-2</v>
      </c>
      <c r="E65" s="856">
        <v>0</v>
      </c>
      <c r="F65" s="856">
        <v>0.117709435522556</v>
      </c>
      <c r="G65" s="856">
        <v>0.25081604719161998</v>
      </c>
      <c r="H65" s="856">
        <v>0.39726242423057601</v>
      </c>
      <c r="I65" s="856">
        <v>0.123589158058167</v>
      </c>
      <c r="J65" s="856">
        <v>1.8887521699070899E-2</v>
      </c>
      <c r="K65" s="856">
        <v>0</v>
      </c>
      <c r="L65" s="856">
        <v>0</v>
      </c>
    </row>
    <row r="66" spans="1:12" x14ac:dyDescent="0.2">
      <c r="A66" s="2" t="s">
        <v>72</v>
      </c>
      <c r="B66" s="859">
        <v>70</v>
      </c>
      <c r="C66" s="856">
        <v>9.0290140360593796E-3</v>
      </c>
      <c r="D66" s="856">
        <v>1.7439959570765499E-2</v>
      </c>
      <c r="E66" s="856">
        <v>0</v>
      </c>
      <c r="F66" s="856">
        <v>0.13552489876747101</v>
      </c>
      <c r="G66" s="856">
        <v>0.409487545490265</v>
      </c>
      <c r="H66" s="856">
        <v>0.23091225326061199</v>
      </c>
      <c r="I66" s="856">
        <v>6.6323831677436801E-2</v>
      </c>
      <c r="J66" s="856">
        <v>4.6047039330005597E-2</v>
      </c>
      <c r="K66" s="856">
        <v>3.54925282299519E-2</v>
      </c>
      <c r="L66" s="856">
        <v>4.9742929637432098E-2</v>
      </c>
    </row>
    <row r="67" spans="1:12" x14ac:dyDescent="0.2">
      <c r="A67" s="2" t="s">
        <v>73</v>
      </c>
      <c r="B67" s="859">
        <v>78</v>
      </c>
      <c r="C67" s="856">
        <v>5.9310041368007702E-2</v>
      </c>
      <c r="D67" s="856">
        <v>4.62712720036507E-2</v>
      </c>
      <c r="E67" s="856">
        <v>0</v>
      </c>
      <c r="F67" s="856">
        <v>4.5424155890941599E-2</v>
      </c>
      <c r="G67" s="856">
        <v>0.38846856355667098</v>
      </c>
      <c r="H67" s="856">
        <v>0.29083061218261702</v>
      </c>
      <c r="I67" s="856">
        <v>6.6314391791820498E-2</v>
      </c>
      <c r="J67" s="856">
        <v>7.3199689388275105E-2</v>
      </c>
      <c r="K67" s="856">
        <v>1.7373006790876399E-2</v>
      </c>
      <c r="L67" s="856">
        <v>1.2808246538043E-2</v>
      </c>
    </row>
    <row r="68" spans="1:12" x14ac:dyDescent="0.2">
      <c r="A68" s="2" t="s">
        <v>74</v>
      </c>
      <c r="B68" s="859">
        <v>59</v>
      </c>
      <c r="C68" s="856">
        <v>3.3967230468988398E-2</v>
      </c>
      <c r="D68" s="856">
        <v>1.2429102323949301E-2</v>
      </c>
      <c r="E68" s="856">
        <v>0</v>
      </c>
      <c r="F68" s="856">
        <v>0.14850375056266801</v>
      </c>
      <c r="G68" s="856">
        <v>0.31168869137763999</v>
      </c>
      <c r="H68" s="856">
        <v>0.32424038648605302</v>
      </c>
      <c r="I68" s="856">
        <v>0.10061521083116499</v>
      </c>
      <c r="J68" s="856">
        <v>1.39765255153179E-2</v>
      </c>
      <c r="K68" s="856">
        <v>0</v>
      </c>
      <c r="L68" s="856">
        <v>5.4579097777605098E-2</v>
      </c>
    </row>
    <row r="69" spans="1:12" x14ac:dyDescent="0.2">
      <c r="A69" s="2" t="s">
        <v>75</v>
      </c>
      <c r="B69" s="859">
        <v>74</v>
      </c>
      <c r="C69" s="856">
        <v>2.9779804870486301E-2</v>
      </c>
      <c r="D69" s="856">
        <v>4.03571762144566E-2</v>
      </c>
      <c r="E69" s="856">
        <v>0</v>
      </c>
      <c r="F69" s="856">
        <v>0.12643894553184501</v>
      </c>
      <c r="G69" s="856">
        <v>0.23637381196022</v>
      </c>
      <c r="H69" s="856">
        <v>0.40313208103179898</v>
      </c>
      <c r="I69" s="856">
        <v>0.106797307729721</v>
      </c>
      <c r="J69" s="856">
        <v>3.1386401504278197E-2</v>
      </c>
      <c r="K69" s="856">
        <v>2.5734463706612601E-2</v>
      </c>
      <c r="L69" s="856">
        <v>0</v>
      </c>
    </row>
    <row r="70" spans="1:12" x14ac:dyDescent="0.2">
      <c r="A70" s="2" t="s">
        <v>76</v>
      </c>
      <c r="B70" s="859">
        <v>71</v>
      </c>
      <c r="C70" s="856">
        <v>6.82195574045181E-2</v>
      </c>
      <c r="D70" s="856">
        <v>2.8365723788738299E-2</v>
      </c>
      <c r="E70" s="856">
        <v>1.4595400542020799E-2</v>
      </c>
      <c r="F70" s="856">
        <v>0.170781180262566</v>
      </c>
      <c r="G70" s="856">
        <v>0.28918108344078097</v>
      </c>
      <c r="H70" s="856">
        <v>0.212402433156967</v>
      </c>
      <c r="I70" s="856">
        <v>0.12856799364089999</v>
      </c>
      <c r="J70" s="856">
        <v>1.4595400542020799E-2</v>
      </c>
      <c r="K70" s="856">
        <v>7.3291219770908397E-2</v>
      </c>
      <c r="L70" s="856">
        <v>0</v>
      </c>
    </row>
    <row r="71" spans="1:12" x14ac:dyDescent="0.2">
      <c r="A71" s="3" t="s">
        <v>77</v>
      </c>
      <c r="B71" s="860">
        <v>52</v>
      </c>
      <c r="C71" s="857">
        <v>1.7792703583836601E-2</v>
      </c>
      <c r="D71" s="857">
        <v>3.3466897904872901E-2</v>
      </c>
      <c r="E71" s="857">
        <v>0</v>
      </c>
      <c r="F71" s="857">
        <v>0.20503841340541801</v>
      </c>
      <c r="G71" s="857">
        <v>0.28722202777862499</v>
      </c>
      <c r="H71" s="857">
        <v>0.26325511932373002</v>
      </c>
      <c r="I71" s="857">
        <v>0.15178667008876801</v>
      </c>
      <c r="J71" s="857">
        <v>0</v>
      </c>
      <c r="K71" s="857">
        <v>4.1438154876232099E-2</v>
      </c>
      <c r="L71" s="857">
        <v>0</v>
      </c>
    </row>
    <row r="73" spans="1:12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G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505</v>
      </c>
    </row>
    <row r="4" spans="1:7" x14ac:dyDescent="0.2">
      <c r="A4" t="s">
        <v>3</v>
      </c>
    </row>
    <row r="5" spans="1:7" ht="140.25" x14ac:dyDescent="0.2">
      <c r="A5" s="4" t="s">
        <v>4</v>
      </c>
      <c r="B5" s="4" t="s">
        <v>5</v>
      </c>
      <c r="C5" s="4" t="s">
        <v>506</v>
      </c>
      <c r="D5" s="4" t="s">
        <v>507</v>
      </c>
      <c r="E5" s="4" t="s">
        <v>508</v>
      </c>
      <c r="F5" s="4" t="s">
        <v>509</v>
      </c>
      <c r="G5" s="4" t="s">
        <v>510</v>
      </c>
    </row>
    <row r="6" spans="1:7" x14ac:dyDescent="0.2">
      <c r="A6" s="5" t="s">
        <v>13</v>
      </c>
      <c r="B6" s="864" t="s">
        <v>1</v>
      </c>
      <c r="C6" s="861" t="s">
        <v>1</v>
      </c>
      <c r="D6" s="861" t="s">
        <v>1</v>
      </c>
      <c r="E6" s="861" t="s">
        <v>1</v>
      </c>
      <c r="F6" s="861" t="s">
        <v>1</v>
      </c>
      <c r="G6" s="861" t="s">
        <v>1</v>
      </c>
    </row>
    <row r="7" spans="1:7" x14ac:dyDescent="0.2">
      <c r="A7" s="2" t="s">
        <v>13</v>
      </c>
      <c r="B7" s="865">
        <v>9616</v>
      </c>
      <c r="C7" s="862">
        <v>0.64349818229675304</v>
      </c>
      <c r="D7" s="862">
        <v>7.6492555439472198E-2</v>
      </c>
      <c r="E7" s="862">
        <v>0.224943041801453</v>
      </c>
      <c r="F7" s="862">
        <v>9.8118871450424194E-2</v>
      </c>
      <c r="G7" s="862">
        <v>3.61058600246906E-2</v>
      </c>
    </row>
    <row r="8" spans="1:7" x14ac:dyDescent="0.2">
      <c r="A8" s="5" t="s">
        <v>14</v>
      </c>
      <c r="B8" s="864" t="s">
        <v>1</v>
      </c>
      <c r="C8" s="861" t="s">
        <v>1</v>
      </c>
      <c r="D8" s="861" t="s">
        <v>1</v>
      </c>
      <c r="E8" s="861" t="s">
        <v>1</v>
      </c>
      <c r="F8" s="861" t="s">
        <v>1</v>
      </c>
      <c r="G8" s="861" t="s">
        <v>1</v>
      </c>
    </row>
    <row r="9" spans="1:7" x14ac:dyDescent="0.2">
      <c r="A9" s="2" t="s">
        <v>15</v>
      </c>
      <c r="B9" s="865">
        <v>105</v>
      </c>
      <c r="C9" s="862">
        <v>0.75666081905365001</v>
      </c>
      <c r="D9" s="862">
        <v>7.0938833057880402E-2</v>
      </c>
      <c r="E9" s="862">
        <v>0.148504197597504</v>
      </c>
      <c r="F9" s="862">
        <v>8.7357349693775205E-2</v>
      </c>
      <c r="G9" s="862">
        <v>1.6528628766536699E-2</v>
      </c>
    </row>
    <row r="10" spans="1:7" x14ac:dyDescent="0.2">
      <c r="A10" s="2" t="s">
        <v>16</v>
      </c>
      <c r="B10" s="865">
        <v>105</v>
      </c>
      <c r="C10" s="862">
        <v>0.77937442064285301</v>
      </c>
      <c r="D10" s="862">
        <v>1.80862993001938E-2</v>
      </c>
      <c r="E10" s="862">
        <v>0.16119079291820501</v>
      </c>
      <c r="F10" s="862">
        <v>0.128646865487099</v>
      </c>
      <c r="G10" s="862">
        <v>2.8523307293653499E-2</v>
      </c>
    </row>
    <row r="11" spans="1:7" x14ac:dyDescent="0.2">
      <c r="A11" s="2" t="s">
        <v>17</v>
      </c>
      <c r="B11" s="865">
        <v>128</v>
      </c>
      <c r="C11" s="862">
        <v>0.66879963874816895</v>
      </c>
      <c r="D11" s="862">
        <v>2.90296338498592E-2</v>
      </c>
      <c r="E11" s="862">
        <v>0.14008383452892301</v>
      </c>
      <c r="F11" s="862">
        <v>0.23001775145530701</v>
      </c>
      <c r="G11" s="862">
        <v>2.7185408398509001E-2</v>
      </c>
    </row>
    <row r="12" spans="1:7" x14ac:dyDescent="0.2">
      <c r="A12" s="2" t="s">
        <v>18</v>
      </c>
      <c r="B12" s="865">
        <v>110</v>
      </c>
      <c r="C12" s="862">
        <v>0.69715976715087902</v>
      </c>
      <c r="D12" s="862">
        <v>6.82959854602814E-2</v>
      </c>
      <c r="E12" s="862">
        <v>0.17411303520202601</v>
      </c>
      <c r="F12" s="862">
        <v>0.13882943987846399</v>
      </c>
      <c r="G12" s="862">
        <v>0</v>
      </c>
    </row>
    <row r="13" spans="1:7" x14ac:dyDescent="0.2">
      <c r="A13" s="2" t="s">
        <v>19</v>
      </c>
      <c r="B13" s="865">
        <v>109</v>
      </c>
      <c r="C13" s="862">
        <v>0.84826797246932995</v>
      </c>
      <c r="D13" s="862">
        <v>1.0505187325179599E-2</v>
      </c>
      <c r="E13" s="862">
        <v>0.13974671065807301</v>
      </c>
      <c r="F13" s="862">
        <v>7.9198792576789898E-2</v>
      </c>
      <c r="G13" s="862">
        <v>1.4561254531145099E-2</v>
      </c>
    </row>
    <row r="14" spans="1:7" x14ac:dyDescent="0.2">
      <c r="A14" s="2" t="s">
        <v>20</v>
      </c>
      <c r="B14" s="865">
        <v>98</v>
      </c>
      <c r="C14" s="862">
        <v>0.776125907897949</v>
      </c>
      <c r="D14" s="862">
        <v>0</v>
      </c>
      <c r="E14" s="862">
        <v>0.168820589780807</v>
      </c>
      <c r="F14" s="862">
        <v>9.3645215034484905E-2</v>
      </c>
      <c r="G14" s="862">
        <v>7.3566464707255398E-3</v>
      </c>
    </row>
    <row r="15" spans="1:7" x14ac:dyDescent="0.2">
      <c r="A15" s="2" t="s">
        <v>21</v>
      </c>
      <c r="B15" s="865">
        <v>95</v>
      </c>
      <c r="C15" s="862">
        <v>0.81339645385742199</v>
      </c>
      <c r="D15" s="862">
        <v>9.2388028278946894E-3</v>
      </c>
      <c r="E15" s="862">
        <v>0.13644872605800601</v>
      </c>
      <c r="F15" s="862">
        <v>0.13774159550666801</v>
      </c>
      <c r="G15" s="862">
        <v>7.7021829783916499E-3</v>
      </c>
    </row>
    <row r="16" spans="1:7" x14ac:dyDescent="0.2">
      <c r="A16" s="2" t="s">
        <v>22</v>
      </c>
      <c r="B16" s="865">
        <v>104</v>
      </c>
      <c r="C16" s="862">
        <v>0.75802958011627197</v>
      </c>
      <c r="D16" s="862">
        <v>5.1939070224761998E-2</v>
      </c>
      <c r="E16" s="862">
        <v>0.14470575749874101</v>
      </c>
      <c r="F16" s="862">
        <v>4.4508799910545301E-2</v>
      </c>
      <c r="G16" s="862">
        <v>4.7811627388000502E-2</v>
      </c>
    </row>
    <row r="17" spans="1:7" x14ac:dyDescent="0.2">
      <c r="A17" s="2" t="s">
        <v>23</v>
      </c>
      <c r="B17" s="865">
        <v>81</v>
      </c>
      <c r="C17" s="862">
        <v>0.552706658840179</v>
      </c>
      <c r="D17" s="862">
        <v>5.4290667176246601E-2</v>
      </c>
      <c r="E17" s="862">
        <v>0.37899938225746199</v>
      </c>
      <c r="F17" s="862">
        <v>3.5235997289419202E-2</v>
      </c>
      <c r="G17" s="862">
        <v>5.0137482583522797E-2</v>
      </c>
    </row>
    <row r="18" spans="1:7" x14ac:dyDescent="0.2">
      <c r="A18" s="2" t="s">
        <v>24</v>
      </c>
      <c r="B18" s="865">
        <v>79</v>
      </c>
      <c r="C18" s="862">
        <v>0.74018371105194103</v>
      </c>
      <c r="D18" s="862">
        <v>4.3918367475271197E-2</v>
      </c>
      <c r="E18" s="862">
        <v>0.19194839894771601</v>
      </c>
      <c r="F18" s="862">
        <v>8.2139492034912095E-2</v>
      </c>
      <c r="G18" s="862">
        <v>0</v>
      </c>
    </row>
    <row r="19" spans="1:7" x14ac:dyDescent="0.2">
      <c r="A19" s="2" t="s">
        <v>25</v>
      </c>
      <c r="B19" s="865">
        <v>100</v>
      </c>
      <c r="C19" s="862">
        <v>0.62625479698181197</v>
      </c>
      <c r="D19" s="862">
        <v>4.3731719255447402E-2</v>
      </c>
      <c r="E19" s="862">
        <v>0.303182512521744</v>
      </c>
      <c r="F19" s="862">
        <v>1.48491142317653E-2</v>
      </c>
      <c r="G19" s="862">
        <v>5.2327826619148303E-2</v>
      </c>
    </row>
    <row r="20" spans="1:7" x14ac:dyDescent="0.2">
      <c r="A20" s="2" t="s">
        <v>26</v>
      </c>
      <c r="B20" s="865">
        <v>102</v>
      </c>
      <c r="C20" s="862">
        <v>0.61538827419280995</v>
      </c>
      <c r="D20" s="862">
        <v>1.08354678377509E-2</v>
      </c>
      <c r="E20" s="862">
        <v>0.37270867824554399</v>
      </c>
      <c r="F20" s="862">
        <v>8.2027047872543293E-2</v>
      </c>
      <c r="G20" s="862">
        <v>1.6319584101438502E-2</v>
      </c>
    </row>
    <row r="21" spans="1:7" x14ac:dyDescent="0.2">
      <c r="A21" s="2" t="s">
        <v>27</v>
      </c>
      <c r="B21" s="865">
        <v>82</v>
      </c>
      <c r="C21" s="862">
        <v>0.63600772619247403</v>
      </c>
      <c r="D21" s="862">
        <v>0</v>
      </c>
      <c r="E21" s="862">
        <v>0.36374098062515298</v>
      </c>
      <c r="F21" s="862">
        <v>1.21351731941104E-2</v>
      </c>
      <c r="G21" s="862">
        <v>2.0273655652999899E-2</v>
      </c>
    </row>
    <row r="22" spans="1:7" x14ac:dyDescent="0.2">
      <c r="A22" s="2" t="s">
        <v>28</v>
      </c>
      <c r="B22" s="865">
        <v>104</v>
      </c>
      <c r="C22" s="862">
        <v>0.75188338756561302</v>
      </c>
      <c r="D22" s="862">
        <v>4.6507172286510502E-2</v>
      </c>
      <c r="E22" s="862">
        <v>0.119628824293613</v>
      </c>
      <c r="F22" s="862">
        <v>0.209395796060562</v>
      </c>
      <c r="G22" s="862">
        <v>1.6178799793124199E-2</v>
      </c>
    </row>
    <row r="23" spans="1:7" x14ac:dyDescent="0.2">
      <c r="A23" s="2" t="s">
        <v>29</v>
      </c>
      <c r="B23" s="865">
        <v>104</v>
      </c>
      <c r="C23" s="862">
        <v>0.76443469524383501</v>
      </c>
      <c r="D23" s="862">
        <v>6.6136196255683899E-2</v>
      </c>
      <c r="E23" s="862">
        <v>0.113111011683941</v>
      </c>
      <c r="F23" s="862">
        <v>0.142465814948082</v>
      </c>
      <c r="G23" s="862">
        <v>1.3969080522656401E-2</v>
      </c>
    </row>
    <row r="24" spans="1:7" x14ac:dyDescent="0.2">
      <c r="A24" s="2" t="s">
        <v>30</v>
      </c>
      <c r="B24" s="865">
        <v>102</v>
      </c>
      <c r="C24" s="862">
        <v>0.75313293933868397</v>
      </c>
      <c r="D24" s="862">
        <v>6.3667908310890198E-2</v>
      </c>
      <c r="E24" s="862">
        <v>0.122562348842621</v>
      </c>
      <c r="F24" s="862">
        <v>0.18158622086048101</v>
      </c>
      <c r="G24" s="862">
        <v>2.2865045815706302E-2</v>
      </c>
    </row>
    <row r="25" spans="1:7" x14ac:dyDescent="0.2">
      <c r="A25" s="2" t="s">
        <v>31</v>
      </c>
      <c r="B25" s="865">
        <v>103</v>
      </c>
      <c r="C25" s="862">
        <v>0.69890838861465499</v>
      </c>
      <c r="D25" s="862">
        <v>4.3715093284845401E-2</v>
      </c>
      <c r="E25" s="862">
        <v>0.27223718166351302</v>
      </c>
      <c r="F25" s="862">
        <v>5.0133042037487002E-2</v>
      </c>
      <c r="G25" s="862">
        <v>8.0734072253108007E-3</v>
      </c>
    </row>
    <row r="26" spans="1:7" x14ac:dyDescent="0.2">
      <c r="A26" s="2" t="s">
        <v>32</v>
      </c>
      <c r="B26" s="865">
        <v>99</v>
      </c>
      <c r="C26" s="862">
        <v>0.63014853000640902</v>
      </c>
      <c r="D26" s="862">
        <v>3.9313111454248401E-2</v>
      </c>
      <c r="E26" s="862">
        <v>0.28020700812339799</v>
      </c>
      <c r="F26" s="862">
        <v>4.99091781675816E-2</v>
      </c>
      <c r="G26" s="862">
        <v>5.28485029935837E-2</v>
      </c>
    </row>
    <row r="27" spans="1:7" x14ac:dyDescent="0.2">
      <c r="A27" s="2" t="s">
        <v>33</v>
      </c>
      <c r="B27" s="865">
        <v>94</v>
      </c>
      <c r="C27" s="862">
        <v>0.54943656921386697</v>
      </c>
      <c r="D27" s="862">
        <v>1.8452575430273999E-2</v>
      </c>
      <c r="E27" s="862">
        <v>0.416533023118973</v>
      </c>
      <c r="F27" s="862">
        <v>6.8776518106460599E-2</v>
      </c>
      <c r="G27" s="862">
        <v>0</v>
      </c>
    </row>
    <row r="28" spans="1:7" x14ac:dyDescent="0.2">
      <c r="A28" s="2" t="s">
        <v>34</v>
      </c>
      <c r="B28" s="865">
        <v>104</v>
      </c>
      <c r="C28" s="862">
        <v>0.65854227542877197</v>
      </c>
      <c r="D28" s="862">
        <v>8.5441451519727707E-3</v>
      </c>
      <c r="E28" s="862">
        <v>0.33670997619628901</v>
      </c>
      <c r="F28" s="862">
        <v>3.2717395573854398E-2</v>
      </c>
      <c r="G28" s="862">
        <v>1.6572004184126899E-2</v>
      </c>
    </row>
    <row r="29" spans="1:7" x14ac:dyDescent="0.2">
      <c r="A29" s="2" t="s">
        <v>35</v>
      </c>
      <c r="B29" s="865">
        <v>99</v>
      </c>
      <c r="C29" s="862">
        <v>0.68597984313964799</v>
      </c>
      <c r="D29" s="862">
        <v>2.0659448578953701E-2</v>
      </c>
      <c r="E29" s="862">
        <v>0.287303477525711</v>
      </c>
      <c r="F29" s="862">
        <v>7.4133872985839802E-2</v>
      </c>
      <c r="G29" s="862">
        <v>8.74926056712866E-3</v>
      </c>
    </row>
    <row r="30" spans="1:7" x14ac:dyDescent="0.2">
      <c r="A30" s="2" t="s">
        <v>36</v>
      </c>
      <c r="B30" s="865">
        <v>92</v>
      </c>
      <c r="C30" s="862">
        <v>0.67834556102752697</v>
      </c>
      <c r="D30" s="862">
        <v>3.5055890679359401E-2</v>
      </c>
      <c r="E30" s="862">
        <v>0.31450101733207703</v>
      </c>
      <c r="F30" s="862">
        <v>4.7963067889213597E-2</v>
      </c>
      <c r="G30" s="862">
        <v>3.78457047045231E-2</v>
      </c>
    </row>
    <row r="31" spans="1:7" x14ac:dyDescent="0.2">
      <c r="A31" s="2" t="s">
        <v>37</v>
      </c>
      <c r="B31" s="865">
        <v>82</v>
      </c>
      <c r="C31" s="862">
        <v>0.73870182037353505</v>
      </c>
      <c r="D31" s="862">
        <v>0</v>
      </c>
      <c r="E31" s="862">
        <v>0.27989539504051197</v>
      </c>
      <c r="F31" s="862">
        <v>0</v>
      </c>
      <c r="G31" s="862">
        <v>0</v>
      </c>
    </row>
    <row r="32" spans="1:7" x14ac:dyDescent="0.2">
      <c r="A32" s="2" t="s">
        <v>38</v>
      </c>
      <c r="B32" s="865">
        <v>107</v>
      </c>
      <c r="C32" s="862">
        <v>0.70848721265792802</v>
      </c>
      <c r="D32" s="862">
        <v>7.0363931357860607E-2</v>
      </c>
      <c r="E32" s="862">
        <v>0.10471173375845</v>
      </c>
      <c r="F32" s="862">
        <v>0.234637767076492</v>
      </c>
      <c r="G32" s="862">
        <v>1.41010005027056E-2</v>
      </c>
    </row>
    <row r="33" spans="1:7" x14ac:dyDescent="0.2">
      <c r="A33" s="2" t="s">
        <v>39</v>
      </c>
      <c r="B33" s="865">
        <v>97</v>
      </c>
      <c r="C33" s="862">
        <v>0.68894928693771396</v>
      </c>
      <c r="D33" s="862">
        <v>3.1195767223834998E-2</v>
      </c>
      <c r="E33" s="862">
        <v>0.20194882154464699</v>
      </c>
      <c r="F33" s="862">
        <v>0.15434205532074</v>
      </c>
      <c r="G33" s="862">
        <v>7.3852627538144597E-3</v>
      </c>
    </row>
    <row r="34" spans="1:7" x14ac:dyDescent="0.2">
      <c r="A34" s="2" t="s">
        <v>40</v>
      </c>
      <c r="B34" s="865">
        <v>99</v>
      </c>
      <c r="C34" s="862">
        <v>0.62480080127716098</v>
      </c>
      <c r="D34" s="862">
        <v>2.83500086516142E-2</v>
      </c>
      <c r="E34" s="862">
        <v>0.384052604436874</v>
      </c>
      <c r="F34" s="862">
        <v>1.01962704211473E-2</v>
      </c>
      <c r="G34" s="862">
        <v>1.01962704211473E-2</v>
      </c>
    </row>
    <row r="35" spans="1:7" x14ac:dyDescent="0.2">
      <c r="A35" s="2" t="s">
        <v>41</v>
      </c>
      <c r="B35" s="865">
        <v>107</v>
      </c>
      <c r="C35" s="862">
        <v>0.58707886934280396</v>
      </c>
      <c r="D35" s="862">
        <v>9.6135079860687297E-2</v>
      </c>
      <c r="E35" s="862">
        <v>0.29358762502670299</v>
      </c>
      <c r="F35" s="862">
        <v>5.2473425865173298E-2</v>
      </c>
      <c r="G35" s="862">
        <v>8.4940716624259897E-3</v>
      </c>
    </row>
    <row r="36" spans="1:7" x14ac:dyDescent="0.2">
      <c r="A36" s="2" t="s">
        <v>42</v>
      </c>
      <c r="B36" s="865">
        <v>87</v>
      </c>
      <c r="C36" s="862">
        <v>0.64316672086715698</v>
      </c>
      <c r="D36" s="862">
        <v>1.0234043002128599E-2</v>
      </c>
      <c r="E36" s="862">
        <v>0.32608833909034701</v>
      </c>
      <c r="F36" s="862">
        <v>3.7897653877735103E-2</v>
      </c>
      <c r="G36" s="862">
        <v>2.25177295506001E-2</v>
      </c>
    </row>
    <row r="37" spans="1:7" x14ac:dyDescent="0.2">
      <c r="A37" s="2" t="s">
        <v>43</v>
      </c>
      <c r="B37" s="865">
        <v>92</v>
      </c>
      <c r="C37" s="862">
        <v>0.61108016967773404</v>
      </c>
      <c r="D37" s="862">
        <v>3.4516580402851098E-2</v>
      </c>
      <c r="E37" s="862">
        <v>0.339777290821075</v>
      </c>
      <c r="F37" s="862">
        <v>3.8338009268045398E-2</v>
      </c>
      <c r="G37" s="862">
        <v>1.31622748449445E-2</v>
      </c>
    </row>
    <row r="38" spans="1:7" x14ac:dyDescent="0.2">
      <c r="A38" s="2" t="s">
        <v>44</v>
      </c>
      <c r="B38" s="865">
        <v>106</v>
      </c>
      <c r="C38" s="862">
        <v>0.80949658155441295</v>
      </c>
      <c r="D38" s="862">
        <v>3.7406478077173198E-2</v>
      </c>
      <c r="E38" s="862">
        <v>0.107978351414204</v>
      </c>
      <c r="F38" s="862">
        <v>0.103088103234768</v>
      </c>
      <c r="G38" s="862">
        <v>1.67683530598879E-2</v>
      </c>
    </row>
    <row r="39" spans="1:7" x14ac:dyDescent="0.2">
      <c r="A39" s="2" t="s">
        <v>45</v>
      </c>
      <c r="B39" s="865">
        <v>106</v>
      </c>
      <c r="C39" s="862">
        <v>0.78751611709594704</v>
      </c>
      <c r="D39" s="862">
        <v>7.1621164679527297E-2</v>
      </c>
      <c r="E39" s="862">
        <v>0.13677154481411</v>
      </c>
      <c r="F39" s="862">
        <v>9.1293454170227106E-2</v>
      </c>
      <c r="G39" s="862">
        <v>1.7791617661714599E-2</v>
      </c>
    </row>
    <row r="40" spans="1:7" x14ac:dyDescent="0.2">
      <c r="A40" s="2" t="s">
        <v>46</v>
      </c>
      <c r="B40" s="865">
        <v>104</v>
      </c>
      <c r="C40" s="862">
        <v>0.60343843698501598</v>
      </c>
      <c r="D40" s="862">
        <v>3.8831420242786401E-2</v>
      </c>
      <c r="E40" s="862">
        <v>0.30159491300582902</v>
      </c>
      <c r="F40" s="862">
        <v>0.109456576406956</v>
      </c>
      <c r="G40" s="862">
        <v>4.2988289147615398E-2</v>
      </c>
    </row>
    <row r="41" spans="1:7" x14ac:dyDescent="0.2">
      <c r="A41" s="2" t="s">
        <v>47</v>
      </c>
      <c r="B41" s="865">
        <v>100</v>
      </c>
      <c r="C41" s="862">
        <v>0.64949566125869795</v>
      </c>
      <c r="D41" s="862">
        <v>2.16373465955257E-2</v>
      </c>
      <c r="E41" s="862">
        <v>0.31065154075622597</v>
      </c>
      <c r="F41" s="862">
        <v>6.5488085150718703E-2</v>
      </c>
      <c r="G41" s="862">
        <v>0</v>
      </c>
    </row>
    <row r="42" spans="1:7" x14ac:dyDescent="0.2">
      <c r="A42" s="2" t="s">
        <v>48</v>
      </c>
      <c r="B42" s="865">
        <v>103</v>
      </c>
      <c r="C42" s="862">
        <v>0.70597738027572599</v>
      </c>
      <c r="D42" s="862">
        <v>3.98003347218037E-2</v>
      </c>
      <c r="E42" s="862">
        <v>0.22712005674839</v>
      </c>
      <c r="F42" s="862">
        <v>8.1164509057998699E-2</v>
      </c>
      <c r="G42" s="862">
        <v>9.6748890355229395E-3</v>
      </c>
    </row>
    <row r="43" spans="1:7" x14ac:dyDescent="0.2">
      <c r="A43" s="2" t="s">
        <v>49</v>
      </c>
      <c r="B43" s="865">
        <v>92</v>
      </c>
      <c r="C43" s="862">
        <v>0.76298362016677901</v>
      </c>
      <c r="D43" s="862">
        <v>5.8523423969745601E-2</v>
      </c>
      <c r="E43" s="862">
        <v>0.15364931523799899</v>
      </c>
      <c r="F43" s="862">
        <v>0.120996348559856</v>
      </c>
      <c r="G43" s="862">
        <v>2.2415516898036E-2</v>
      </c>
    </row>
    <row r="44" spans="1:7" x14ac:dyDescent="0.2">
      <c r="A44" s="2" t="s">
        <v>50</v>
      </c>
      <c r="B44" s="865">
        <v>97</v>
      </c>
      <c r="C44" s="862">
        <v>0.83475184440612804</v>
      </c>
      <c r="D44" s="862">
        <v>5.7467706501483903E-2</v>
      </c>
      <c r="E44" s="862">
        <v>0.10255540907383</v>
      </c>
      <c r="F44" s="862">
        <v>6.2343288213014603E-2</v>
      </c>
      <c r="G44" s="862">
        <v>0</v>
      </c>
    </row>
    <row r="45" spans="1:7" x14ac:dyDescent="0.2">
      <c r="A45" s="2" t="s">
        <v>51</v>
      </c>
      <c r="B45" s="865">
        <v>101</v>
      </c>
      <c r="C45" s="862">
        <v>0.74489134550094604</v>
      </c>
      <c r="D45" s="862">
        <v>5.6196071207523297E-2</v>
      </c>
      <c r="E45" s="862">
        <v>0.16164694726467099</v>
      </c>
      <c r="F45" s="862">
        <v>6.1492074280977201E-2</v>
      </c>
      <c r="G45" s="862">
        <v>3.1326349824666998E-2</v>
      </c>
    </row>
    <row r="46" spans="1:7" x14ac:dyDescent="0.2">
      <c r="A46" s="2" t="s">
        <v>52</v>
      </c>
      <c r="B46" s="865">
        <v>106</v>
      </c>
      <c r="C46" s="862">
        <v>0.596263647079468</v>
      </c>
      <c r="D46" s="862">
        <v>0.111233405768871</v>
      </c>
      <c r="E46" s="862">
        <v>0.32522690296173101</v>
      </c>
      <c r="F46" s="862">
        <v>3.0208466574549699E-2</v>
      </c>
      <c r="G46" s="862">
        <v>0</v>
      </c>
    </row>
    <row r="47" spans="1:7" x14ac:dyDescent="0.2">
      <c r="A47" s="2" t="s">
        <v>53</v>
      </c>
      <c r="B47" s="865">
        <v>105</v>
      </c>
      <c r="C47" s="862">
        <v>0.67763209342956499</v>
      </c>
      <c r="D47" s="862">
        <v>1.3578444719314599E-2</v>
      </c>
      <c r="E47" s="862">
        <v>0.27269878983497597</v>
      </c>
      <c r="F47" s="862">
        <v>5.2123289555311203E-2</v>
      </c>
      <c r="G47" s="862">
        <v>1.4321322552859801E-2</v>
      </c>
    </row>
    <row r="48" spans="1:7" x14ac:dyDescent="0.2">
      <c r="A48" s="2" t="s">
        <v>54</v>
      </c>
      <c r="B48" s="865">
        <v>93</v>
      </c>
      <c r="C48" s="862">
        <v>0.66273868083953902</v>
      </c>
      <c r="D48" s="862">
        <v>0</v>
      </c>
      <c r="E48" s="862">
        <v>0.31545931100845298</v>
      </c>
      <c r="F48" s="862">
        <v>2.3145677521824799E-2</v>
      </c>
      <c r="G48" s="862">
        <v>2.4332828819751701E-2</v>
      </c>
    </row>
    <row r="49" spans="1:7" x14ac:dyDescent="0.2">
      <c r="A49" s="2" t="s">
        <v>55</v>
      </c>
      <c r="B49" s="865">
        <v>90</v>
      </c>
      <c r="C49" s="862">
        <v>0.581762254238129</v>
      </c>
      <c r="D49" s="862">
        <v>4.5561853796243702E-2</v>
      </c>
      <c r="E49" s="862">
        <v>0.33643621206283603</v>
      </c>
      <c r="F49" s="862">
        <v>5.3883291780948597E-2</v>
      </c>
      <c r="G49" s="862">
        <v>1.66140384972095E-2</v>
      </c>
    </row>
    <row r="50" spans="1:7" x14ac:dyDescent="0.2">
      <c r="A50" s="2" t="s">
        <v>56</v>
      </c>
      <c r="B50" s="865">
        <v>70</v>
      </c>
      <c r="C50" s="862">
        <v>0.48369157314300498</v>
      </c>
      <c r="D50" s="862">
        <v>0.119569480419159</v>
      </c>
      <c r="E50" s="862">
        <v>0.40175038576126099</v>
      </c>
      <c r="F50" s="862">
        <v>7.11663663387299E-2</v>
      </c>
      <c r="G50" s="862">
        <v>0</v>
      </c>
    </row>
    <row r="51" spans="1:7" x14ac:dyDescent="0.2">
      <c r="A51" s="2" t="s">
        <v>57</v>
      </c>
      <c r="B51" s="865">
        <v>107</v>
      </c>
      <c r="C51" s="862">
        <v>0.58822113275527999</v>
      </c>
      <c r="D51" s="862">
        <v>8.6663432419300093E-2</v>
      </c>
      <c r="E51" s="862">
        <v>0.33507356047630299</v>
      </c>
      <c r="F51" s="862">
        <v>9.9601857364177704E-2</v>
      </c>
      <c r="G51" s="862">
        <v>0</v>
      </c>
    </row>
    <row r="52" spans="1:7" x14ac:dyDescent="0.2">
      <c r="A52" s="2" t="s">
        <v>58</v>
      </c>
      <c r="B52" s="865">
        <v>85</v>
      </c>
      <c r="C52" s="862">
        <v>0.533336162567139</v>
      </c>
      <c r="D52" s="862">
        <v>1.1141485534608401E-2</v>
      </c>
      <c r="E52" s="862">
        <v>0.45682638883590698</v>
      </c>
      <c r="F52" s="862">
        <v>1.5549233183264699E-2</v>
      </c>
      <c r="G52" s="862">
        <v>4.13162335753441E-2</v>
      </c>
    </row>
    <row r="53" spans="1:7" x14ac:dyDescent="0.2">
      <c r="A53" s="2" t="s">
        <v>59</v>
      </c>
      <c r="B53" s="865">
        <v>101</v>
      </c>
      <c r="C53" s="862">
        <v>0.55354982614517201</v>
      </c>
      <c r="D53" s="862">
        <v>0.11226449161768</v>
      </c>
      <c r="E53" s="862">
        <v>0.34368833899498002</v>
      </c>
      <c r="F53" s="862">
        <v>4.89864014089108E-2</v>
      </c>
      <c r="G53" s="862">
        <v>3.7334211170673398E-2</v>
      </c>
    </row>
    <row r="54" spans="1:7" x14ac:dyDescent="0.2">
      <c r="A54" s="2" t="s">
        <v>60</v>
      </c>
      <c r="B54" s="865">
        <v>100</v>
      </c>
      <c r="C54" s="862">
        <v>0.481418877840042</v>
      </c>
      <c r="D54" s="862">
        <v>0.12008924782276199</v>
      </c>
      <c r="E54" s="862">
        <v>0.34485366940498402</v>
      </c>
      <c r="F54" s="862">
        <v>0.109138041734695</v>
      </c>
      <c r="G54" s="862">
        <v>9.1487839818000793E-3</v>
      </c>
    </row>
    <row r="55" spans="1:7" x14ac:dyDescent="0.2">
      <c r="A55" s="2" t="s">
        <v>61</v>
      </c>
      <c r="B55" s="865">
        <v>98</v>
      </c>
      <c r="C55" s="862">
        <v>0.61479139328002896</v>
      </c>
      <c r="D55" s="862">
        <v>9.6255838871002197E-3</v>
      </c>
      <c r="E55" s="862">
        <v>0.40229624509811401</v>
      </c>
      <c r="F55" s="862">
        <v>2.21459567546844E-2</v>
      </c>
      <c r="G55" s="862">
        <v>0</v>
      </c>
    </row>
    <row r="56" spans="1:7" x14ac:dyDescent="0.2">
      <c r="A56" s="2" t="s">
        <v>62</v>
      </c>
      <c r="B56" s="865">
        <v>106</v>
      </c>
      <c r="C56" s="862">
        <v>0.81890898942947399</v>
      </c>
      <c r="D56" s="862">
        <v>6.6209249198436695E-2</v>
      </c>
      <c r="E56" s="862">
        <v>7.0810548961162595E-2</v>
      </c>
      <c r="F56" s="862">
        <v>7.5270742177963298E-2</v>
      </c>
      <c r="G56" s="862">
        <v>6.4217075705528301E-2</v>
      </c>
    </row>
    <row r="57" spans="1:7" x14ac:dyDescent="0.2">
      <c r="A57" s="2" t="s">
        <v>63</v>
      </c>
      <c r="B57" s="865">
        <v>98</v>
      </c>
      <c r="C57" s="862">
        <v>0.71672868728637695</v>
      </c>
      <c r="D57" s="862">
        <v>6.9501236081123394E-2</v>
      </c>
      <c r="E57" s="862">
        <v>0.122735239565372</v>
      </c>
      <c r="F57" s="862">
        <v>0.13584491610527</v>
      </c>
      <c r="G57" s="862">
        <v>9.4281984493136406E-3</v>
      </c>
    </row>
    <row r="58" spans="1:7" x14ac:dyDescent="0.2">
      <c r="A58" s="2" t="s">
        <v>64</v>
      </c>
      <c r="B58" s="865">
        <v>101</v>
      </c>
      <c r="C58" s="862">
        <v>0.66247445344924905</v>
      </c>
      <c r="D58" s="862">
        <v>7.5908862054348006E-2</v>
      </c>
      <c r="E58" s="862">
        <v>0.24575231969356501</v>
      </c>
      <c r="F58" s="862">
        <v>8.8360860943794306E-2</v>
      </c>
      <c r="G58" s="862">
        <v>2.3019559681415599E-2</v>
      </c>
    </row>
    <row r="59" spans="1:7" x14ac:dyDescent="0.2">
      <c r="A59" s="2" t="s">
        <v>65</v>
      </c>
      <c r="B59" s="865">
        <v>90</v>
      </c>
      <c r="C59" s="862">
        <v>0.70910441875457797</v>
      </c>
      <c r="D59" s="862">
        <v>8.3099037408828694E-2</v>
      </c>
      <c r="E59" s="862">
        <v>0.207304611802101</v>
      </c>
      <c r="F59" s="862">
        <v>0.12756872177124001</v>
      </c>
      <c r="G59" s="862">
        <v>1.4797332696616599E-2</v>
      </c>
    </row>
    <row r="60" spans="1:7" x14ac:dyDescent="0.2">
      <c r="A60" s="2" t="s">
        <v>66</v>
      </c>
      <c r="B60" s="865">
        <v>92</v>
      </c>
      <c r="C60" s="862">
        <v>0.64500874280929599</v>
      </c>
      <c r="D60" s="862">
        <v>1.75764579325914E-2</v>
      </c>
      <c r="E60" s="862">
        <v>0.29829731583595298</v>
      </c>
      <c r="F60" s="862">
        <v>1.6988899558782598E-2</v>
      </c>
      <c r="G60" s="862">
        <v>2.2128587588667901E-2</v>
      </c>
    </row>
    <row r="61" spans="1:7" x14ac:dyDescent="0.2">
      <c r="A61" s="2" t="s">
        <v>67</v>
      </c>
      <c r="B61" s="865">
        <v>89</v>
      </c>
      <c r="C61" s="862">
        <v>0.615115106105804</v>
      </c>
      <c r="D61" s="862">
        <v>9.1784205287694896E-3</v>
      </c>
      <c r="E61" s="862">
        <v>0.34851920604705799</v>
      </c>
      <c r="F61" s="862">
        <v>2.89167985320091E-2</v>
      </c>
      <c r="G61" s="862">
        <v>9.5205791294574703E-3</v>
      </c>
    </row>
    <row r="62" spans="1:7" x14ac:dyDescent="0.2">
      <c r="A62" s="2" t="s">
        <v>68</v>
      </c>
      <c r="B62" s="865">
        <v>120</v>
      </c>
      <c r="C62" s="862">
        <v>0.739399373531342</v>
      </c>
      <c r="D62" s="862">
        <v>2.3604765534400898E-2</v>
      </c>
      <c r="E62" s="862">
        <v>0.18353870511055001</v>
      </c>
      <c r="F62" s="862">
        <v>9.5017276704311399E-2</v>
      </c>
      <c r="G62" s="862">
        <v>7.4421376921236498E-3</v>
      </c>
    </row>
    <row r="63" spans="1:7" x14ac:dyDescent="0.2">
      <c r="A63" s="2" t="s">
        <v>69</v>
      </c>
      <c r="B63" s="865">
        <v>92</v>
      </c>
      <c r="C63" s="862">
        <v>0.666659295558929</v>
      </c>
      <c r="D63" s="862">
        <v>7.6377630233764607E-2</v>
      </c>
      <c r="E63" s="862">
        <v>0.25739476084709201</v>
      </c>
      <c r="F63" s="862">
        <v>8.1243537366390201E-2</v>
      </c>
      <c r="G63" s="862">
        <v>3.7518534809351002E-2</v>
      </c>
    </row>
    <row r="64" spans="1:7" x14ac:dyDescent="0.2">
      <c r="A64" s="2" t="s">
        <v>70</v>
      </c>
      <c r="B64" s="865">
        <v>99</v>
      </c>
      <c r="C64" s="862">
        <v>0.61942005157470703</v>
      </c>
      <c r="D64" s="862">
        <v>6.34951442480087E-2</v>
      </c>
      <c r="E64" s="862">
        <v>0.31051525473594699</v>
      </c>
      <c r="F64" s="862">
        <v>1.40287755057216E-2</v>
      </c>
      <c r="G64" s="862">
        <v>4.18731421232224E-2</v>
      </c>
    </row>
    <row r="65" spans="1:7" x14ac:dyDescent="0.2">
      <c r="A65" s="2" t="s">
        <v>71</v>
      </c>
      <c r="B65" s="865">
        <v>84</v>
      </c>
      <c r="C65" s="862">
        <v>0.65805113315582298</v>
      </c>
      <c r="D65" s="862">
        <v>9.2800837010145205E-3</v>
      </c>
      <c r="E65" s="862">
        <v>0.30548158288001998</v>
      </c>
      <c r="F65" s="862">
        <v>5.4478630423545803E-2</v>
      </c>
      <c r="G65" s="862">
        <v>2.0268201828002898E-2</v>
      </c>
    </row>
    <row r="66" spans="1:7" x14ac:dyDescent="0.2">
      <c r="A66" s="2" t="s">
        <v>72</v>
      </c>
      <c r="B66" s="865">
        <v>96</v>
      </c>
      <c r="C66" s="862">
        <v>0.75145524740219105</v>
      </c>
      <c r="D66" s="862">
        <v>2.3098409175872799E-2</v>
      </c>
      <c r="E66" s="862">
        <v>0.18457184731960299</v>
      </c>
      <c r="F66" s="862">
        <v>0.114751517772675</v>
      </c>
      <c r="G66" s="862">
        <v>2.3575423285365101E-2</v>
      </c>
    </row>
    <row r="67" spans="1:7" x14ac:dyDescent="0.2">
      <c r="A67" s="2" t="s">
        <v>73</v>
      </c>
      <c r="B67" s="865">
        <v>105</v>
      </c>
      <c r="C67" s="862">
        <v>0.80862063169479403</v>
      </c>
      <c r="D67" s="862">
        <v>7.2847139090299598E-3</v>
      </c>
      <c r="E67" s="862">
        <v>0.159289941191673</v>
      </c>
      <c r="F67" s="862">
        <v>0.12016179412603401</v>
      </c>
      <c r="G67" s="862">
        <v>1.8013821914792099E-2</v>
      </c>
    </row>
    <row r="68" spans="1:7" x14ac:dyDescent="0.2">
      <c r="A68" s="2" t="s">
        <v>74</v>
      </c>
      <c r="B68" s="865">
        <v>93</v>
      </c>
      <c r="C68" s="862">
        <v>0.70192569494247403</v>
      </c>
      <c r="D68" s="862">
        <v>3.2282896339893299E-2</v>
      </c>
      <c r="E68" s="862">
        <v>0.24658118188381201</v>
      </c>
      <c r="F68" s="862">
        <v>4.8842296004295301E-2</v>
      </c>
      <c r="G68" s="862">
        <v>2.1564450114965401E-2</v>
      </c>
    </row>
    <row r="69" spans="1:7" x14ac:dyDescent="0.2">
      <c r="A69" s="2" t="s">
        <v>75</v>
      </c>
      <c r="B69" s="865">
        <v>110</v>
      </c>
      <c r="C69" s="862">
        <v>0.72608959674835205</v>
      </c>
      <c r="D69" s="862">
        <v>4.68064397573471E-2</v>
      </c>
      <c r="E69" s="862">
        <v>0.18433132767677299</v>
      </c>
      <c r="F69" s="862">
        <v>0.12111714482307399</v>
      </c>
      <c r="G69" s="862">
        <v>1.56099759042263E-2</v>
      </c>
    </row>
    <row r="70" spans="1:7" x14ac:dyDescent="0.2">
      <c r="A70" s="2" t="s">
        <v>76</v>
      </c>
      <c r="B70" s="865">
        <v>102</v>
      </c>
      <c r="C70" s="862">
        <v>0.72138994932174705</v>
      </c>
      <c r="D70" s="862">
        <v>2.0155102014541602E-2</v>
      </c>
      <c r="E70" s="862">
        <v>0.24294736981391901</v>
      </c>
      <c r="F70" s="862">
        <v>4.2422574013471603E-2</v>
      </c>
      <c r="G70" s="862">
        <v>2.1378036588430401E-2</v>
      </c>
    </row>
    <row r="71" spans="1:7" x14ac:dyDescent="0.2">
      <c r="A71" s="3" t="s">
        <v>77</v>
      </c>
      <c r="B71" s="866">
        <v>79</v>
      </c>
      <c r="C71" s="863">
        <v>0.69608783721923795</v>
      </c>
      <c r="D71" s="863">
        <v>2.4926301091909402E-2</v>
      </c>
      <c r="E71" s="863">
        <v>0.269257962703705</v>
      </c>
      <c r="F71" s="863">
        <v>3.02790254354477E-2</v>
      </c>
      <c r="G71" s="863">
        <v>1.1495232582092301E-2</v>
      </c>
    </row>
    <row r="73" spans="1:7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511</v>
      </c>
    </row>
    <row r="4" spans="1:5" x14ac:dyDescent="0.2">
      <c r="A4" t="s">
        <v>3</v>
      </c>
    </row>
    <row r="5" spans="1:5" x14ac:dyDescent="0.2">
      <c r="A5" s="4" t="s">
        <v>4</v>
      </c>
      <c r="B5" s="4" t="s">
        <v>5</v>
      </c>
      <c r="C5" s="4" t="s">
        <v>11</v>
      </c>
      <c r="D5" s="4" t="s">
        <v>131</v>
      </c>
      <c r="E5" s="4" t="s">
        <v>432</v>
      </c>
    </row>
    <row r="6" spans="1:5" x14ac:dyDescent="0.2">
      <c r="A6" s="5" t="s">
        <v>13</v>
      </c>
      <c r="B6" s="867" t="s">
        <v>1</v>
      </c>
      <c r="C6" s="870" t="s">
        <v>1</v>
      </c>
      <c r="D6" s="870" t="s">
        <v>1</v>
      </c>
      <c r="E6" s="870" t="s">
        <v>1</v>
      </c>
    </row>
    <row r="7" spans="1:5" x14ac:dyDescent="0.2">
      <c r="A7" s="2" t="s">
        <v>13</v>
      </c>
      <c r="B7" s="868">
        <v>9541</v>
      </c>
      <c r="C7" s="871">
        <v>1999.26391601562</v>
      </c>
      <c r="D7" s="871">
        <v>2008</v>
      </c>
      <c r="E7" s="871">
        <v>23.549655914306602</v>
      </c>
    </row>
    <row r="8" spans="1:5" x14ac:dyDescent="0.2">
      <c r="A8" s="5" t="s">
        <v>14</v>
      </c>
      <c r="B8" s="867" t="s">
        <v>1</v>
      </c>
      <c r="C8" s="870" t="s">
        <v>1</v>
      </c>
      <c r="D8" s="870" t="s">
        <v>1</v>
      </c>
      <c r="E8" s="870" t="s">
        <v>1</v>
      </c>
    </row>
    <row r="9" spans="1:5" x14ac:dyDescent="0.2">
      <c r="A9" s="2" t="s">
        <v>15</v>
      </c>
      <c r="B9" s="868">
        <v>105</v>
      </c>
      <c r="C9" s="871">
        <v>2007.59594726562</v>
      </c>
      <c r="D9" s="871">
        <v>2014</v>
      </c>
      <c r="E9" s="871">
        <v>18.8481044769287</v>
      </c>
    </row>
    <row r="10" spans="1:5" x14ac:dyDescent="0.2">
      <c r="A10" s="2" t="s">
        <v>16</v>
      </c>
      <c r="B10" s="868">
        <v>107</v>
      </c>
      <c r="C10" s="871">
        <v>2011.03051757812</v>
      </c>
      <c r="D10" s="871">
        <v>2017</v>
      </c>
      <c r="E10" s="871">
        <v>15.8275260925293</v>
      </c>
    </row>
    <row r="11" spans="1:5" x14ac:dyDescent="0.2">
      <c r="A11" s="2" t="s">
        <v>17</v>
      </c>
      <c r="B11" s="868">
        <v>127</v>
      </c>
      <c r="C11" s="871">
        <v>2008.48876953125</v>
      </c>
      <c r="D11" s="871">
        <v>2016</v>
      </c>
      <c r="E11" s="871">
        <v>19.142780303955099</v>
      </c>
    </row>
    <row r="12" spans="1:5" x14ac:dyDescent="0.2">
      <c r="A12" s="2" t="s">
        <v>18</v>
      </c>
      <c r="B12" s="868">
        <v>108</v>
      </c>
      <c r="C12" s="871">
        <v>2004.66882324219</v>
      </c>
      <c r="D12" s="871">
        <v>2011</v>
      </c>
      <c r="E12" s="871">
        <v>18.5492553710938</v>
      </c>
    </row>
    <row r="13" spans="1:5" x14ac:dyDescent="0.2">
      <c r="A13" s="2" t="s">
        <v>19</v>
      </c>
      <c r="B13" s="868">
        <v>109</v>
      </c>
      <c r="C13" s="871">
        <v>2005.28784179688</v>
      </c>
      <c r="D13" s="871">
        <v>2013</v>
      </c>
      <c r="E13" s="871">
        <v>20.586332321166999</v>
      </c>
    </row>
    <row r="14" spans="1:5" x14ac:dyDescent="0.2">
      <c r="A14" s="2" t="s">
        <v>20</v>
      </c>
      <c r="B14" s="868">
        <v>97</v>
      </c>
      <c r="C14" s="871">
        <v>2005.0078125</v>
      </c>
      <c r="D14" s="871">
        <v>2009</v>
      </c>
      <c r="E14" s="871">
        <v>17.502361297607401</v>
      </c>
    </row>
    <row r="15" spans="1:5" x14ac:dyDescent="0.2">
      <c r="A15" s="2" t="s">
        <v>21</v>
      </c>
      <c r="B15" s="868">
        <v>95</v>
      </c>
      <c r="C15" s="871">
        <v>2007.02185058594</v>
      </c>
      <c r="D15" s="871">
        <v>2015</v>
      </c>
      <c r="E15" s="871">
        <v>20.1824035644531</v>
      </c>
    </row>
    <row r="16" spans="1:5" x14ac:dyDescent="0.2">
      <c r="A16" s="2" t="s">
        <v>22</v>
      </c>
      <c r="B16" s="868">
        <v>105</v>
      </c>
      <c r="C16" s="871">
        <v>2003.75378417969</v>
      </c>
      <c r="D16" s="871">
        <v>2013</v>
      </c>
      <c r="E16" s="871">
        <v>21.893102645873999</v>
      </c>
    </row>
    <row r="17" spans="1:5" x14ac:dyDescent="0.2">
      <c r="A17" s="2" t="s">
        <v>23</v>
      </c>
      <c r="B17" s="868">
        <v>81</v>
      </c>
      <c r="C17" s="871">
        <v>1990.66052246094</v>
      </c>
      <c r="D17" s="871">
        <v>1992</v>
      </c>
      <c r="E17" s="871">
        <v>24.9054145812988</v>
      </c>
    </row>
    <row r="18" spans="1:5" x14ac:dyDescent="0.2">
      <c r="A18" s="2" t="s">
        <v>24</v>
      </c>
      <c r="B18" s="868">
        <v>73</v>
      </c>
      <c r="C18" s="871">
        <v>1998.39782714844</v>
      </c>
      <c r="D18" s="871">
        <v>2004</v>
      </c>
      <c r="E18" s="871">
        <v>23.693675994873001</v>
      </c>
    </row>
    <row r="19" spans="1:5" x14ac:dyDescent="0.2">
      <c r="A19" s="2" t="s">
        <v>25</v>
      </c>
      <c r="B19" s="868">
        <v>99</v>
      </c>
      <c r="C19" s="871">
        <v>1990.31225585938</v>
      </c>
      <c r="D19" s="871">
        <v>1989</v>
      </c>
      <c r="E19" s="871">
        <v>26.175144195556602</v>
      </c>
    </row>
    <row r="20" spans="1:5" x14ac:dyDescent="0.2">
      <c r="A20" s="2" t="s">
        <v>26</v>
      </c>
      <c r="B20" s="868">
        <v>101</v>
      </c>
      <c r="C20" s="871">
        <v>1989.32531738281</v>
      </c>
      <c r="D20" s="871">
        <v>1992</v>
      </c>
      <c r="E20" s="871">
        <v>25.564603805541999</v>
      </c>
    </row>
    <row r="21" spans="1:5" x14ac:dyDescent="0.2">
      <c r="A21" s="2" t="s">
        <v>27</v>
      </c>
      <c r="B21" s="868">
        <v>87</v>
      </c>
      <c r="C21" s="871">
        <v>1986.18774414062</v>
      </c>
      <c r="D21" s="871">
        <v>1990</v>
      </c>
      <c r="E21" s="871">
        <v>23.089065551757798</v>
      </c>
    </row>
    <row r="22" spans="1:5" x14ac:dyDescent="0.2">
      <c r="A22" s="2" t="s">
        <v>28</v>
      </c>
      <c r="B22" s="868">
        <v>105</v>
      </c>
      <c r="C22" s="871">
        <v>2010.72875976562</v>
      </c>
      <c r="D22" s="871">
        <v>2017</v>
      </c>
      <c r="E22" s="871">
        <v>17.199388504028299</v>
      </c>
    </row>
    <row r="23" spans="1:5" x14ac:dyDescent="0.2">
      <c r="A23" s="2" t="s">
        <v>29</v>
      </c>
      <c r="B23" s="868">
        <v>102</v>
      </c>
      <c r="C23" s="871">
        <v>2008.98278808594</v>
      </c>
      <c r="D23" s="871">
        <v>2015</v>
      </c>
      <c r="E23" s="871">
        <v>17.5861511230469</v>
      </c>
    </row>
    <row r="24" spans="1:5" x14ac:dyDescent="0.2">
      <c r="A24" s="2" t="s">
        <v>30</v>
      </c>
      <c r="B24" s="868">
        <v>100</v>
      </c>
      <c r="C24" s="871">
        <v>2006.37121582031</v>
      </c>
      <c r="D24" s="871">
        <v>2015</v>
      </c>
      <c r="E24" s="871">
        <v>20.587919235229499</v>
      </c>
    </row>
    <row r="25" spans="1:5" x14ac:dyDescent="0.2">
      <c r="A25" s="2" t="s">
        <v>31</v>
      </c>
      <c r="B25" s="868">
        <v>102</v>
      </c>
      <c r="C25" s="871">
        <v>1997.89575195312</v>
      </c>
      <c r="D25" s="871">
        <v>2007</v>
      </c>
      <c r="E25" s="871">
        <v>24.072370529174801</v>
      </c>
    </row>
    <row r="26" spans="1:5" x14ac:dyDescent="0.2">
      <c r="A26" s="2" t="s">
        <v>32</v>
      </c>
      <c r="B26" s="868">
        <v>98</v>
      </c>
      <c r="C26" s="871">
        <v>1998.62133789062</v>
      </c>
      <c r="D26" s="871">
        <v>2005</v>
      </c>
      <c r="E26" s="871">
        <v>24.051929473876999</v>
      </c>
    </row>
    <row r="27" spans="1:5" x14ac:dyDescent="0.2">
      <c r="A27" s="2" t="s">
        <v>33</v>
      </c>
      <c r="B27" s="868">
        <v>93</v>
      </c>
      <c r="C27" s="871">
        <v>1991.22131347656</v>
      </c>
      <c r="D27" s="871">
        <v>1998</v>
      </c>
      <c r="E27" s="871">
        <v>23.8366603851318</v>
      </c>
    </row>
    <row r="28" spans="1:5" x14ac:dyDescent="0.2">
      <c r="A28" s="2" t="s">
        <v>34</v>
      </c>
      <c r="B28" s="868">
        <v>106</v>
      </c>
      <c r="C28" s="871">
        <v>1988.11987304688</v>
      </c>
      <c r="D28" s="871">
        <v>1990</v>
      </c>
      <c r="E28" s="871">
        <v>23.065265655517599</v>
      </c>
    </row>
    <row r="29" spans="1:5" x14ac:dyDescent="0.2">
      <c r="A29" s="2" t="s">
        <v>35</v>
      </c>
      <c r="B29" s="868">
        <v>100</v>
      </c>
      <c r="C29" s="871">
        <v>1990.38244628906</v>
      </c>
      <c r="D29" s="871">
        <v>1993</v>
      </c>
      <c r="E29" s="871">
        <v>22.3566188812256</v>
      </c>
    </row>
    <row r="30" spans="1:5" x14ac:dyDescent="0.2">
      <c r="A30" s="2" t="s">
        <v>36</v>
      </c>
      <c r="B30" s="868">
        <v>91</v>
      </c>
      <c r="C30" s="871">
        <v>1990.23303222656</v>
      </c>
      <c r="D30" s="871">
        <v>1992</v>
      </c>
      <c r="E30" s="871">
        <v>21.329635620117202</v>
      </c>
    </row>
    <row r="31" spans="1:5" x14ac:dyDescent="0.2">
      <c r="A31" s="2" t="s">
        <v>37</v>
      </c>
      <c r="B31" s="868">
        <v>83</v>
      </c>
      <c r="C31" s="871">
        <v>1991.2822265625</v>
      </c>
      <c r="D31" s="871">
        <v>1990</v>
      </c>
      <c r="E31" s="871">
        <v>21.762367248535199</v>
      </c>
    </row>
    <row r="32" spans="1:5" x14ac:dyDescent="0.2">
      <c r="A32" s="2" t="s">
        <v>38</v>
      </c>
      <c r="B32" s="868">
        <v>106</v>
      </c>
      <c r="C32" s="871">
        <v>2005.5732421875</v>
      </c>
      <c r="D32" s="871">
        <v>2014</v>
      </c>
      <c r="E32" s="871">
        <v>20.765989303588899</v>
      </c>
    </row>
    <row r="33" spans="1:5" x14ac:dyDescent="0.2">
      <c r="A33" s="2" t="s">
        <v>39</v>
      </c>
      <c r="B33" s="868">
        <v>95</v>
      </c>
      <c r="C33" s="871">
        <v>1996.77026367188</v>
      </c>
      <c r="D33" s="871">
        <v>2002</v>
      </c>
      <c r="E33" s="871">
        <v>23.4175624847412</v>
      </c>
    </row>
    <row r="34" spans="1:5" x14ac:dyDescent="0.2">
      <c r="A34" s="2" t="s">
        <v>40</v>
      </c>
      <c r="B34" s="868">
        <v>98</v>
      </c>
      <c r="C34" s="871">
        <v>1990.42639160156</v>
      </c>
      <c r="D34" s="871">
        <v>1994</v>
      </c>
      <c r="E34" s="871">
        <v>21.722526550293001</v>
      </c>
    </row>
    <row r="35" spans="1:5" x14ac:dyDescent="0.2">
      <c r="A35" s="2" t="s">
        <v>41</v>
      </c>
      <c r="B35" s="868">
        <v>106</v>
      </c>
      <c r="C35" s="871">
        <v>1991.08996582031</v>
      </c>
      <c r="D35" s="871">
        <v>1995</v>
      </c>
      <c r="E35" s="871">
        <v>22.202812194824201</v>
      </c>
    </row>
    <row r="36" spans="1:5" x14ac:dyDescent="0.2">
      <c r="A36" s="2" t="s">
        <v>42</v>
      </c>
      <c r="B36" s="868">
        <v>86</v>
      </c>
      <c r="C36" s="871">
        <v>1992.66552734375</v>
      </c>
      <c r="D36" s="871">
        <v>2000</v>
      </c>
      <c r="E36" s="871">
        <v>24.843917846679702</v>
      </c>
    </row>
    <row r="37" spans="1:5" x14ac:dyDescent="0.2">
      <c r="A37" s="2" t="s">
        <v>43</v>
      </c>
      <c r="B37" s="868">
        <v>91</v>
      </c>
      <c r="C37" s="871">
        <v>1992.59155273438</v>
      </c>
      <c r="D37" s="871">
        <v>1996</v>
      </c>
      <c r="E37" s="871">
        <v>24.075933456420898</v>
      </c>
    </row>
    <row r="38" spans="1:5" x14ac:dyDescent="0.2">
      <c r="A38" s="2" t="s">
        <v>44</v>
      </c>
      <c r="B38" s="868">
        <v>105</v>
      </c>
      <c r="C38" s="871">
        <v>2002.12780761719</v>
      </c>
      <c r="D38" s="871">
        <v>2010</v>
      </c>
      <c r="E38" s="871">
        <v>21.478487014770501</v>
      </c>
    </row>
    <row r="39" spans="1:5" x14ac:dyDescent="0.2">
      <c r="A39" s="2" t="s">
        <v>45</v>
      </c>
      <c r="B39" s="868">
        <v>104</v>
      </c>
      <c r="C39" s="871">
        <v>2000.41345214844</v>
      </c>
      <c r="D39" s="871">
        <v>2008</v>
      </c>
      <c r="E39" s="871">
        <v>21.452812194824201</v>
      </c>
    </row>
    <row r="40" spans="1:5" x14ac:dyDescent="0.2">
      <c r="A40" s="2" t="s">
        <v>46</v>
      </c>
      <c r="B40" s="868">
        <v>102</v>
      </c>
      <c r="C40" s="871">
        <v>1991.46765136719</v>
      </c>
      <c r="D40" s="871">
        <v>1998</v>
      </c>
      <c r="E40" s="871">
        <v>25.5422039031982</v>
      </c>
    </row>
    <row r="41" spans="1:5" x14ac:dyDescent="0.2">
      <c r="A41" s="2" t="s">
        <v>47</v>
      </c>
      <c r="B41" s="868">
        <v>100</v>
      </c>
      <c r="C41" s="871">
        <v>1995.435546875</v>
      </c>
      <c r="D41" s="871">
        <v>2002</v>
      </c>
      <c r="E41" s="871">
        <v>22.693830490112301</v>
      </c>
    </row>
    <row r="42" spans="1:5" x14ac:dyDescent="0.2">
      <c r="A42" s="2" t="s">
        <v>48</v>
      </c>
      <c r="B42" s="868">
        <v>101</v>
      </c>
      <c r="C42" s="871">
        <v>1993.70190429688</v>
      </c>
      <c r="D42" s="871">
        <v>2000</v>
      </c>
      <c r="E42" s="871">
        <v>22.783605575561499</v>
      </c>
    </row>
    <row r="43" spans="1:5" x14ac:dyDescent="0.2">
      <c r="A43" s="2" t="s">
        <v>49</v>
      </c>
      <c r="B43" s="868">
        <v>92</v>
      </c>
      <c r="C43" s="871">
        <v>2003.06591796875</v>
      </c>
      <c r="D43" s="871">
        <v>2009</v>
      </c>
      <c r="E43" s="871">
        <v>20.772935867309599</v>
      </c>
    </row>
    <row r="44" spans="1:5" x14ac:dyDescent="0.2">
      <c r="A44" s="2" t="s">
        <v>50</v>
      </c>
      <c r="B44" s="868">
        <v>97</v>
      </c>
      <c r="C44" s="871">
        <v>2005.14123535156</v>
      </c>
      <c r="D44" s="871">
        <v>2012</v>
      </c>
      <c r="E44" s="871">
        <v>19.113302230835</v>
      </c>
    </row>
    <row r="45" spans="1:5" x14ac:dyDescent="0.2">
      <c r="A45" s="2" t="s">
        <v>51</v>
      </c>
      <c r="B45" s="868">
        <v>100</v>
      </c>
      <c r="C45" s="871">
        <v>2002.64990234375</v>
      </c>
      <c r="D45" s="871">
        <v>2012</v>
      </c>
      <c r="E45" s="871">
        <v>21.482906341552699</v>
      </c>
    </row>
    <row r="46" spans="1:5" x14ac:dyDescent="0.2">
      <c r="A46" s="2" t="s">
        <v>52</v>
      </c>
      <c r="B46" s="868">
        <v>103</v>
      </c>
      <c r="C46" s="871">
        <v>1990.85339355469</v>
      </c>
      <c r="D46" s="871">
        <v>1993</v>
      </c>
      <c r="E46" s="871">
        <v>25.352968215942401</v>
      </c>
    </row>
    <row r="47" spans="1:5" x14ac:dyDescent="0.2">
      <c r="A47" s="2" t="s">
        <v>53</v>
      </c>
      <c r="B47" s="868">
        <v>103</v>
      </c>
      <c r="C47" s="871">
        <v>1989.01403808594</v>
      </c>
      <c r="D47" s="871">
        <v>1990</v>
      </c>
      <c r="E47" s="871">
        <v>20.146190643310501</v>
      </c>
    </row>
    <row r="48" spans="1:5" x14ac:dyDescent="0.2">
      <c r="A48" s="2" t="s">
        <v>54</v>
      </c>
      <c r="B48" s="868">
        <v>93</v>
      </c>
      <c r="C48" s="871">
        <v>1989.24072265625</v>
      </c>
      <c r="D48" s="871">
        <v>1990</v>
      </c>
      <c r="E48" s="871">
        <v>22.523416519165</v>
      </c>
    </row>
    <row r="49" spans="1:5" x14ac:dyDescent="0.2">
      <c r="A49" s="2" t="s">
        <v>55</v>
      </c>
      <c r="B49" s="868">
        <v>90</v>
      </c>
      <c r="C49" s="871">
        <v>1989.48120117188</v>
      </c>
      <c r="D49" s="871">
        <v>1998</v>
      </c>
      <c r="E49" s="871">
        <v>24.229122161865199</v>
      </c>
    </row>
    <row r="50" spans="1:5" x14ac:dyDescent="0.2">
      <c r="A50" s="2" t="s">
        <v>56</v>
      </c>
      <c r="B50" s="868">
        <v>72</v>
      </c>
      <c r="C50" s="871">
        <v>1983.47326660156</v>
      </c>
      <c r="D50" s="871">
        <v>1981</v>
      </c>
      <c r="E50" s="871">
        <v>24.6541557312012</v>
      </c>
    </row>
    <row r="51" spans="1:5" x14ac:dyDescent="0.2">
      <c r="A51" s="2" t="s">
        <v>57</v>
      </c>
      <c r="B51" s="868">
        <v>108</v>
      </c>
      <c r="C51" s="871">
        <v>1996.30065917969</v>
      </c>
      <c r="D51" s="871">
        <v>2005</v>
      </c>
      <c r="E51" s="871">
        <v>24.606748580932599</v>
      </c>
    </row>
    <row r="52" spans="1:5" x14ac:dyDescent="0.2">
      <c r="A52" s="2" t="s">
        <v>58</v>
      </c>
      <c r="B52" s="868">
        <v>84</v>
      </c>
      <c r="C52" s="871">
        <v>1982.87609863281</v>
      </c>
      <c r="D52" s="871">
        <v>1979</v>
      </c>
      <c r="E52" s="871">
        <v>22.541486740112301</v>
      </c>
    </row>
    <row r="53" spans="1:5" x14ac:dyDescent="0.2">
      <c r="A53" s="2" t="s">
        <v>59</v>
      </c>
      <c r="B53" s="868">
        <v>99</v>
      </c>
      <c r="C53" s="871">
        <v>1993.30444335938</v>
      </c>
      <c r="D53" s="871">
        <v>2001</v>
      </c>
      <c r="E53" s="871">
        <v>24.4819660186768</v>
      </c>
    </row>
    <row r="54" spans="1:5" x14ac:dyDescent="0.2">
      <c r="A54" s="2" t="s">
        <v>60</v>
      </c>
      <c r="B54" s="868">
        <v>100</v>
      </c>
      <c r="C54" s="871">
        <v>1993.87536621094</v>
      </c>
      <c r="D54" s="871">
        <v>1996</v>
      </c>
      <c r="E54" s="871">
        <v>22.900373458862301</v>
      </c>
    </row>
    <row r="55" spans="1:5" x14ac:dyDescent="0.2">
      <c r="A55" s="2" t="s">
        <v>61</v>
      </c>
      <c r="B55" s="868">
        <v>94</v>
      </c>
      <c r="C55" s="871">
        <v>1985.95031738281</v>
      </c>
      <c r="D55" s="871">
        <v>1988</v>
      </c>
      <c r="E55" s="871">
        <v>23.006149291992202</v>
      </c>
    </row>
    <row r="56" spans="1:5" x14ac:dyDescent="0.2">
      <c r="A56" s="2" t="s">
        <v>62</v>
      </c>
      <c r="B56" s="868">
        <v>103</v>
      </c>
      <c r="C56" s="871">
        <v>2007.37170410156</v>
      </c>
      <c r="D56" s="871">
        <v>2014</v>
      </c>
      <c r="E56" s="871">
        <v>16.787336349487301</v>
      </c>
    </row>
    <row r="57" spans="1:5" x14ac:dyDescent="0.2">
      <c r="A57" s="2" t="s">
        <v>63</v>
      </c>
      <c r="B57" s="868">
        <v>97</v>
      </c>
      <c r="C57" s="871">
        <v>2007.2509765625</v>
      </c>
      <c r="D57" s="871">
        <v>2014</v>
      </c>
      <c r="E57" s="871">
        <v>18.251583099365199</v>
      </c>
    </row>
    <row r="58" spans="1:5" x14ac:dyDescent="0.2">
      <c r="A58" s="2" t="s">
        <v>64</v>
      </c>
      <c r="B58" s="868">
        <v>102</v>
      </c>
      <c r="C58" s="871">
        <v>1998.04052734375</v>
      </c>
      <c r="D58" s="871">
        <v>2000</v>
      </c>
      <c r="E58" s="871">
        <v>22.356613159179702</v>
      </c>
    </row>
    <row r="59" spans="1:5" x14ac:dyDescent="0.2">
      <c r="A59" s="2" t="s">
        <v>65</v>
      </c>
      <c r="B59" s="868">
        <v>93</v>
      </c>
      <c r="C59" s="871">
        <v>1998.78967285156</v>
      </c>
      <c r="D59" s="871">
        <v>2005</v>
      </c>
      <c r="E59" s="871">
        <v>22.0392246246338</v>
      </c>
    </row>
    <row r="60" spans="1:5" x14ac:dyDescent="0.2">
      <c r="A60" s="2" t="s">
        <v>66</v>
      </c>
      <c r="B60" s="868">
        <v>92</v>
      </c>
      <c r="C60" s="871">
        <v>1987.34130859375</v>
      </c>
      <c r="D60" s="871">
        <v>1987</v>
      </c>
      <c r="E60" s="871">
        <v>22.118761062622099</v>
      </c>
    </row>
    <row r="61" spans="1:5" x14ac:dyDescent="0.2">
      <c r="A61" s="2" t="s">
        <v>67</v>
      </c>
      <c r="B61" s="868">
        <v>89</v>
      </c>
      <c r="C61" s="871">
        <v>1986.62512207031</v>
      </c>
      <c r="D61" s="871">
        <v>1987</v>
      </c>
      <c r="E61" s="871">
        <v>22.045158386230501</v>
      </c>
    </row>
    <row r="62" spans="1:5" x14ac:dyDescent="0.2">
      <c r="A62" s="2" t="s">
        <v>68</v>
      </c>
      <c r="B62" s="868">
        <v>120</v>
      </c>
      <c r="C62" s="871">
        <v>2001.36694335938</v>
      </c>
      <c r="D62" s="871">
        <v>2011</v>
      </c>
      <c r="E62" s="871">
        <v>23.400497436523398</v>
      </c>
    </row>
    <row r="63" spans="1:5" x14ac:dyDescent="0.2">
      <c r="A63" s="2" t="s">
        <v>69</v>
      </c>
      <c r="B63" s="868">
        <v>93</v>
      </c>
      <c r="C63" s="871">
        <v>1996.40270996094</v>
      </c>
      <c r="D63" s="871">
        <v>2001</v>
      </c>
      <c r="E63" s="871">
        <v>23.802717208862301</v>
      </c>
    </row>
    <row r="64" spans="1:5" x14ac:dyDescent="0.2">
      <c r="A64" s="2" t="s">
        <v>70</v>
      </c>
      <c r="B64" s="868">
        <v>99</v>
      </c>
      <c r="C64" s="871">
        <v>1987.79162597656</v>
      </c>
      <c r="D64" s="871">
        <v>1993</v>
      </c>
      <c r="E64" s="871">
        <v>22.243869781494102</v>
      </c>
    </row>
    <row r="65" spans="1:5" x14ac:dyDescent="0.2">
      <c r="A65" s="2" t="s">
        <v>71</v>
      </c>
      <c r="B65" s="868">
        <v>82</v>
      </c>
      <c r="C65" s="871">
        <v>1992.18127441406</v>
      </c>
      <c r="D65" s="871">
        <v>1998</v>
      </c>
      <c r="E65" s="871">
        <v>23.625331878662099</v>
      </c>
    </row>
    <row r="66" spans="1:5" x14ac:dyDescent="0.2">
      <c r="A66" s="2" t="s">
        <v>72</v>
      </c>
      <c r="B66" s="868">
        <v>96</v>
      </c>
      <c r="C66" s="871">
        <v>2003.55932617188</v>
      </c>
      <c r="D66" s="871">
        <v>2010</v>
      </c>
      <c r="E66" s="871">
        <v>21.243631362915</v>
      </c>
    </row>
    <row r="67" spans="1:5" x14ac:dyDescent="0.2">
      <c r="A67" s="2" t="s">
        <v>73</v>
      </c>
      <c r="B67" s="868">
        <v>103</v>
      </c>
      <c r="C67" s="871">
        <v>2000.27819824219</v>
      </c>
      <c r="D67" s="871">
        <v>2007</v>
      </c>
      <c r="E67" s="871">
        <v>22.2088832855225</v>
      </c>
    </row>
    <row r="68" spans="1:5" x14ac:dyDescent="0.2">
      <c r="A68" s="2" t="s">
        <v>74</v>
      </c>
      <c r="B68" s="868">
        <v>90</v>
      </c>
      <c r="C68" s="871">
        <v>1997.54650878906</v>
      </c>
      <c r="D68" s="871">
        <v>2002</v>
      </c>
      <c r="E68" s="871">
        <v>23.4223327636719</v>
      </c>
    </row>
    <row r="69" spans="1:5" x14ac:dyDescent="0.2">
      <c r="A69" s="2" t="s">
        <v>75</v>
      </c>
      <c r="B69" s="868">
        <v>107</v>
      </c>
      <c r="C69" s="871">
        <v>1997.44519042969</v>
      </c>
      <c r="D69" s="871">
        <v>2005</v>
      </c>
      <c r="E69" s="871">
        <v>23.1277256011963</v>
      </c>
    </row>
    <row r="70" spans="1:5" x14ac:dyDescent="0.2">
      <c r="A70" s="2" t="s">
        <v>76</v>
      </c>
      <c r="B70" s="868">
        <v>101</v>
      </c>
      <c r="C70" s="871">
        <v>1994.78137207031</v>
      </c>
      <c r="D70" s="871">
        <v>2000</v>
      </c>
      <c r="E70" s="871">
        <v>21.015546798706101</v>
      </c>
    </row>
    <row r="71" spans="1:5" x14ac:dyDescent="0.2">
      <c r="A71" s="3" t="s">
        <v>77</v>
      </c>
      <c r="B71" s="869">
        <v>79</v>
      </c>
      <c r="C71" s="872">
        <v>1990.95715332031</v>
      </c>
      <c r="D71" s="872">
        <v>1997</v>
      </c>
      <c r="E71" s="872">
        <v>22.5925388336182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512</v>
      </c>
    </row>
    <row r="4" spans="1:5" x14ac:dyDescent="0.2">
      <c r="A4" t="s">
        <v>3</v>
      </c>
    </row>
    <row r="5" spans="1:5" x14ac:dyDescent="0.2">
      <c r="A5" s="4" t="s">
        <v>4</v>
      </c>
      <c r="B5" s="4" t="s">
        <v>5</v>
      </c>
      <c r="C5" s="4" t="s">
        <v>11</v>
      </c>
      <c r="D5" s="4" t="s">
        <v>131</v>
      </c>
      <c r="E5" s="4" t="s">
        <v>432</v>
      </c>
    </row>
    <row r="6" spans="1:5" x14ac:dyDescent="0.2">
      <c r="A6" s="5" t="s">
        <v>13</v>
      </c>
      <c r="B6" s="873" t="s">
        <v>1</v>
      </c>
      <c r="C6" s="876" t="s">
        <v>1</v>
      </c>
      <c r="D6" s="876" t="s">
        <v>1</v>
      </c>
      <c r="E6" s="876" t="s">
        <v>1</v>
      </c>
    </row>
    <row r="7" spans="1:5" x14ac:dyDescent="0.2">
      <c r="A7" s="2" t="s">
        <v>13</v>
      </c>
      <c r="B7" s="874">
        <v>9541</v>
      </c>
      <c r="C7" s="877">
        <v>25.736129760742202</v>
      </c>
      <c r="D7" s="877">
        <v>17</v>
      </c>
      <c r="E7" s="877">
        <v>23.549655914306602</v>
      </c>
    </row>
    <row r="8" spans="1:5" x14ac:dyDescent="0.2">
      <c r="A8" s="5" t="s">
        <v>14</v>
      </c>
      <c r="B8" s="873" t="s">
        <v>1</v>
      </c>
      <c r="C8" s="876" t="s">
        <v>1</v>
      </c>
      <c r="D8" s="876" t="s">
        <v>1</v>
      </c>
      <c r="E8" s="876" t="s">
        <v>1</v>
      </c>
    </row>
    <row r="9" spans="1:5" x14ac:dyDescent="0.2">
      <c r="A9" s="2" t="s">
        <v>15</v>
      </c>
      <c r="B9" s="874">
        <v>105</v>
      </c>
      <c r="C9" s="877">
        <v>17.404005050659201</v>
      </c>
      <c r="D9" s="877">
        <v>11</v>
      </c>
      <c r="E9" s="877">
        <v>18.8481044769287</v>
      </c>
    </row>
    <row r="10" spans="1:5" x14ac:dyDescent="0.2">
      <c r="A10" s="2" t="s">
        <v>16</v>
      </c>
      <c r="B10" s="874">
        <v>107</v>
      </c>
      <c r="C10" s="877">
        <v>13.969539642334</v>
      </c>
      <c r="D10" s="877">
        <v>8</v>
      </c>
      <c r="E10" s="877">
        <v>15.8275260925293</v>
      </c>
    </row>
    <row r="11" spans="1:5" x14ac:dyDescent="0.2">
      <c r="A11" s="2" t="s">
        <v>17</v>
      </c>
      <c r="B11" s="874">
        <v>127</v>
      </c>
      <c r="C11" s="877">
        <v>16.511243820190401</v>
      </c>
      <c r="D11" s="877">
        <v>9</v>
      </c>
      <c r="E11" s="877">
        <v>19.142780303955099</v>
      </c>
    </row>
    <row r="12" spans="1:5" x14ac:dyDescent="0.2">
      <c r="A12" s="2" t="s">
        <v>18</v>
      </c>
      <c r="B12" s="874">
        <v>108</v>
      </c>
      <c r="C12" s="877">
        <v>20.331161499023398</v>
      </c>
      <c r="D12" s="877">
        <v>14</v>
      </c>
      <c r="E12" s="877">
        <v>18.5492553710938</v>
      </c>
    </row>
    <row r="13" spans="1:5" x14ac:dyDescent="0.2">
      <c r="A13" s="2" t="s">
        <v>19</v>
      </c>
      <c r="B13" s="874">
        <v>109</v>
      </c>
      <c r="C13" s="877">
        <v>19.712184906005898</v>
      </c>
      <c r="D13" s="877">
        <v>12</v>
      </c>
      <c r="E13" s="877">
        <v>20.586332321166999</v>
      </c>
    </row>
    <row r="14" spans="1:5" x14ac:dyDescent="0.2">
      <c r="A14" s="2" t="s">
        <v>20</v>
      </c>
      <c r="B14" s="874">
        <v>97</v>
      </c>
      <c r="C14" s="877">
        <v>19.9921970367432</v>
      </c>
      <c r="D14" s="877">
        <v>16</v>
      </c>
      <c r="E14" s="877">
        <v>17.502361297607401</v>
      </c>
    </row>
    <row r="15" spans="1:5" x14ac:dyDescent="0.2">
      <c r="A15" s="2" t="s">
        <v>21</v>
      </c>
      <c r="B15" s="874">
        <v>95</v>
      </c>
      <c r="C15" s="877">
        <v>17.9781684875488</v>
      </c>
      <c r="D15" s="877">
        <v>10</v>
      </c>
      <c r="E15" s="877">
        <v>20.1824035644531</v>
      </c>
    </row>
    <row r="16" spans="1:5" x14ac:dyDescent="0.2">
      <c r="A16" s="2" t="s">
        <v>22</v>
      </c>
      <c r="B16" s="874">
        <v>105</v>
      </c>
      <c r="C16" s="877">
        <v>21.2462062835693</v>
      </c>
      <c r="D16" s="877">
        <v>12</v>
      </c>
      <c r="E16" s="877">
        <v>21.893102645873999</v>
      </c>
    </row>
    <row r="17" spans="1:5" x14ac:dyDescent="0.2">
      <c r="A17" s="2" t="s">
        <v>23</v>
      </c>
      <c r="B17" s="874">
        <v>81</v>
      </c>
      <c r="C17" s="877">
        <v>34.339519500732401</v>
      </c>
      <c r="D17" s="877">
        <v>33</v>
      </c>
      <c r="E17" s="877">
        <v>24.9054145812988</v>
      </c>
    </row>
    <row r="18" spans="1:5" x14ac:dyDescent="0.2">
      <c r="A18" s="2" t="s">
        <v>24</v>
      </c>
      <c r="B18" s="874">
        <v>73</v>
      </c>
      <c r="C18" s="877">
        <v>26.602128982543899</v>
      </c>
      <c r="D18" s="877">
        <v>21</v>
      </c>
      <c r="E18" s="877">
        <v>23.693675994873001</v>
      </c>
    </row>
    <row r="19" spans="1:5" x14ac:dyDescent="0.2">
      <c r="A19" s="2" t="s">
        <v>25</v>
      </c>
      <c r="B19" s="874">
        <v>99</v>
      </c>
      <c r="C19" s="877">
        <v>34.6877250671387</v>
      </c>
      <c r="D19" s="877">
        <v>36</v>
      </c>
      <c r="E19" s="877">
        <v>26.175144195556602</v>
      </c>
    </row>
    <row r="20" spans="1:5" x14ac:dyDescent="0.2">
      <c r="A20" s="2" t="s">
        <v>26</v>
      </c>
      <c r="B20" s="874">
        <v>101</v>
      </c>
      <c r="C20" s="877">
        <v>35.674705505371101</v>
      </c>
      <c r="D20" s="877">
        <v>33</v>
      </c>
      <c r="E20" s="877">
        <v>25.564603805541999</v>
      </c>
    </row>
    <row r="21" spans="1:5" x14ac:dyDescent="0.2">
      <c r="A21" s="2" t="s">
        <v>27</v>
      </c>
      <c r="B21" s="874">
        <v>87</v>
      </c>
      <c r="C21" s="877">
        <v>38.812210083007798</v>
      </c>
      <c r="D21" s="877">
        <v>35</v>
      </c>
      <c r="E21" s="877">
        <v>23.089065551757798</v>
      </c>
    </row>
    <row r="22" spans="1:5" x14ac:dyDescent="0.2">
      <c r="A22" s="2" t="s">
        <v>28</v>
      </c>
      <c r="B22" s="874">
        <v>105</v>
      </c>
      <c r="C22" s="877">
        <v>14.271197319030801</v>
      </c>
      <c r="D22" s="877">
        <v>8</v>
      </c>
      <c r="E22" s="877">
        <v>17.199388504028299</v>
      </c>
    </row>
    <row r="23" spans="1:5" x14ac:dyDescent="0.2">
      <c r="A23" s="2" t="s">
        <v>29</v>
      </c>
      <c r="B23" s="874">
        <v>102</v>
      </c>
      <c r="C23" s="877">
        <v>16.017234802246101</v>
      </c>
      <c r="D23" s="877">
        <v>10</v>
      </c>
      <c r="E23" s="877">
        <v>17.5861511230469</v>
      </c>
    </row>
    <row r="24" spans="1:5" x14ac:dyDescent="0.2">
      <c r="A24" s="2" t="s">
        <v>30</v>
      </c>
      <c r="B24" s="874">
        <v>100</v>
      </c>
      <c r="C24" s="877">
        <v>18.628757476806602</v>
      </c>
      <c r="D24" s="877">
        <v>10</v>
      </c>
      <c r="E24" s="877">
        <v>20.587919235229499</v>
      </c>
    </row>
    <row r="25" spans="1:5" x14ac:dyDescent="0.2">
      <c r="A25" s="2" t="s">
        <v>31</v>
      </c>
      <c r="B25" s="874">
        <v>102</v>
      </c>
      <c r="C25" s="877">
        <v>27.104232788085898</v>
      </c>
      <c r="D25" s="877">
        <v>18</v>
      </c>
      <c r="E25" s="877">
        <v>24.072370529174801</v>
      </c>
    </row>
    <row r="26" spans="1:5" x14ac:dyDescent="0.2">
      <c r="A26" s="2" t="s">
        <v>32</v>
      </c>
      <c r="B26" s="874">
        <v>98</v>
      </c>
      <c r="C26" s="877">
        <v>26.378675460815401</v>
      </c>
      <c r="D26" s="877">
        <v>20</v>
      </c>
      <c r="E26" s="877">
        <v>24.051929473876999</v>
      </c>
    </row>
    <row r="27" spans="1:5" x14ac:dyDescent="0.2">
      <c r="A27" s="2" t="s">
        <v>33</v>
      </c>
      <c r="B27" s="874">
        <v>93</v>
      </c>
      <c r="C27" s="877">
        <v>33.7786254882812</v>
      </c>
      <c r="D27" s="877">
        <v>27</v>
      </c>
      <c r="E27" s="877">
        <v>23.8366603851318</v>
      </c>
    </row>
    <row r="28" spans="1:5" x14ac:dyDescent="0.2">
      <c r="A28" s="2" t="s">
        <v>34</v>
      </c>
      <c r="B28" s="874">
        <v>106</v>
      </c>
      <c r="C28" s="877">
        <v>36.880100250244098</v>
      </c>
      <c r="D28" s="877">
        <v>35</v>
      </c>
      <c r="E28" s="877">
        <v>23.065265655517599</v>
      </c>
    </row>
    <row r="29" spans="1:5" x14ac:dyDescent="0.2">
      <c r="A29" s="2" t="s">
        <v>35</v>
      </c>
      <c r="B29" s="874">
        <v>100</v>
      </c>
      <c r="C29" s="877">
        <v>34.617519378662102</v>
      </c>
      <c r="D29" s="877">
        <v>32</v>
      </c>
      <c r="E29" s="877">
        <v>22.3566188812256</v>
      </c>
    </row>
    <row r="30" spans="1:5" x14ac:dyDescent="0.2">
      <c r="A30" s="2" t="s">
        <v>36</v>
      </c>
      <c r="B30" s="874">
        <v>91</v>
      </c>
      <c r="C30" s="877">
        <v>34.7669868469238</v>
      </c>
      <c r="D30" s="877">
        <v>33</v>
      </c>
      <c r="E30" s="877">
        <v>21.329635620117202</v>
      </c>
    </row>
    <row r="31" spans="1:5" x14ac:dyDescent="0.2">
      <c r="A31" s="2" t="s">
        <v>37</v>
      </c>
      <c r="B31" s="874">
        <v>83</v>
      </c>
      <c r="C31" s="877">
        <v>33.717800140380902</v>
      </c>
      <c r="D31" s="877">
        <v>35</v>
      </c>
      <c r="E31" s="877">
        <v>21.762367248535199</v>
      </c>
    </row>
    <row r="32" spans="1:5" x14ac:dyDescent="0.2">
      <c r="A32" s="2" t="s">
        <v>38</v>
      </c>
      <c r="B32" s="874">
        <v>106</v>
      </c>
      <c r="C32" s="877">
        <v>19.4267463684082</v>
      </c>
      <c r="D32" s="877">
        <v>11</v>
      </c>
      <c r="E32" s="877">
        <v>20.765989303588899</v>
      </c>
    </row>
    <row r="33" spans="1:5" x14ac:dyDescent="0.2">
      <c r="A33" s="2" t="s">
        <v>39</v>
      </c>
      <c r="B33" s="874">
        <v>95</v>
      </c>
      <c r="C33" s="877">
        <v>28.229728698730501</v>
      </c>
      <c r="D33" s="877">
        <v>23</v>
      </c>
      <c r="E33" s="877">
        <v>23.4175624847412</v>
      </c>
    </row>
    <row r="34" spans="1:5" x14ac:dyDescent="0.2">
      <c r="A34" s="2" t="s">
        <v>40</v>
      </c>
      <c r="B34" s="874">
        <v>98</v>
      </c>
      <c r="C34" s="877">
        <v>34.573551177978501</v>
      </c>
      <c r="D34" s="877">
        <v>31</v>
      </c>
      <c r="E34" s="877">
        <v>21.722526550293001</v>
      </c>
    </row>
    <row r="35" spans="1:5" x14ac:dyDescent="0.2">
      <c r="A35" s="2" t="s">
        <v>41</v>
      </c>
      <c r="B35" s="874">
        <v>106</v>
      </c>
      <c r="C35" s="877">
        <v>33.910064697265597</v>
      </c>
      <c r="D35" s="877">
        <v>30</v>
      </c>
      <c r="E35" s="877">
        <v>22.202812194824201</v>
      </c>
    </row>
    <row r="36" spans="1:5" x14ac:dyDescent="0.2">
      <c r="A36" s="2" t="s">
        <v>42</v>
      </c>
      <c r="B36" s="874">
        <v>86</v>
      </c>
      <c r="C36" s="877">
        <v>32.334522247314503</v>
      </c>
      <c r="D36" s="877">
        <v>25</v>
      </c>
      <c r="E36" s="877">
        <v>24.843917846679702</v>
      </c>
    </row>
    <row r="37" spans="1:5" x14ac:dyDescent="0.2">
      <c r="A37" s="2" t="s">
        <v>43</v>
      </c>
      <c r="B37" s="874">
        <v>91</v>
      </c>
      <c r="C37" s="877">
        <v>32.4084281921387</v>
      </c>
      <c r="D37" s="877">
        <v>29</v>
      </c>
      <c r="E37" s="877">
        <v>24.075933456420898</v>
      </c>
    </row>
    <row r="38" spans="1:5" x14ac:dyDescent="0.2">
      <c r="A38" s="2" t="s">
        <v>44</v>
      </c>
      <c r="B38" s="874">
        <v>105</v>
      </c>
      <c r="C38" s="877">
        <v>22.8722038269043</v>
      </c>
      <c r="D38" s="877">
        <v>15</v>
      </c>
      <c r="E38" s="877">
        <v>21.478487014770501</v>
      </c>
    </row>
    <row r="39" spans="1:5" x14ac:dyDescent="0.2">
      <c r="A39" s="2" t="s">
        <v>45</v>
      </c>
      <c r="B39" s="874">
        <v>104</v>
      </c>
      <c r="C39" s="877">
        <v>24.586521148681602</v>
      </c>
      <c r="D39" s="877">
        <v>17</v>
      </c>
      <c r="E39" s="877">
        <v>21.452812194824201</v>
      </c>
    </row>
    <row r="40" spans="1:5" x14ac:dyDescent="0.2">
      <c r="A40" s="2" t="s">
        <v>46</v>
      </c>
      <c r="B40" s="874">
        <v>102</v>
      </c>
      <c r="C40" s="877">
        <v>33.532405853271499</v>
      </c>
      <c r="D40" s="877">
        <v>27</v>
      </c>
      <c r="E40" s="877">
        <v>25.5422039031982</v>
      </c>
    </row>
    <row r="41" spans="1:5" x14ac:dyDescent="0.2">
      <c r="A41" s="2" t="s">
        <v>47</v>
      </c>
      <c r="B41" s="874">
        <v>100</v>
      </c>
      <c r="C41" s="877">
        <v>29.564430236816399</v>
      </c>
      <c r="D41" s="877">
        <v>23</v>
      </c>
      <c r="E41" s="877">
        <v>22.693830490112301</v>
      </c>
    </row>
    <row r="42" spans="1:5" x14ac:dyDescent="0.2">
      <c r="A42" s="2" t="s">
        <v>48</v>
      </c>
      <c r="B42" s="874">
        <v>101</v>
      </c>
      <c r="C42" s="877">
        <v>31.29811668396</v>
      </c>
      <c r="D42" s="877">
        <v>25</v>
      </c>
      <c r="E42" s="877">
        <v>22.783605575561499</v>
      </c>
    </row>
    <row r="43" spans="1:5" x14ac:dyDescent="0.2">
      <c r="A43" s="2" t="s">
        <v>49</v>
      </c>
      <c r="B43" s="874">
        <v>92</v>
      </c>
      <c r="C43" s="877">
        <v>21.9341011047363</v>
      </c>
      <c r="D43" s="877">
        <v>16</v>
      </c>
      <c r="E43" s="877">
        <v>20.772935867309599</v>
      </c>
    </row>
    <row r="44" spans="1:5" x14ac:dyDescent="0.2">
      <c r="A44" s="2" t="s">
        <v>50</v>
      </c>
      <c r="B44" s="874">
        <v>97</v>
      </c>
      <c r="C44" s="877">
        <v>19.8587760925293</v>
      </c>
      <c r="D44" s="877">
        <v>13</v>
      </c>
      <c r="E44" s="877">
        <v>19.113302230835</v>
      </c>
    </row>
    <row r="45" spans="1:5" x14ac:dyDescent="0.2">
      <c r="A45" s="2" t="s">
        <v>51</v>
      </c>
      <c r="B45" s="874">
        <v>100</v>
      </c>
      <c r="C45" s="877">
        <v>22.3501491546631</v>
      </c>
      <c r="D45" s="877">
        <v>13</v>
      </c>
      <c r="E45" s="877">
        <v>21.482906341552699</v>
      </c>
    </row>
    <row r="46" spans="1:5" x14ac:dyDescent="0.2">
      <c r="A46" s="2" t="s">
        <v>52</v>
      </c>
      <c r="B46" s="874">
        <v>103</v>
      </c>
      <c r="C46" s="877">
        <v>34.1466255187988</v>
      </c>
      <c r="D46" s="877">
        <v>32</v>
      </c>
      <c r="E46" s="877">
        <v>25.352968215942401</v>
      </c>
    </row>
    <row r="47" spans="1:5" x14ac:dyDescent="0.2">
      <c r="A47" s="2" t="s">
        <v>53</v>
      </c>
      <c r="B47" s="874">
        <v>103</v>
      </c>
      <c r="C47" s="877">
        <v>35.985904693603501</v>
      </c>
      <c r="D47" s="877">
        <v>35</v>
      </c>
      <c r="E47" s="877">
        <v>20.146190643310501</v>
      </c>
    </row>
    <row r="48" spans="1:5" x14ac:dyDescent="0.2">
      <c r="A48" s="2" t="s">
        <v>54</v>
      </c>
      <c r="B48" s="874">
        <v>93</v>
      </c>
      <c r="C48" s="877">
        <v>35.759246826171903</v>
      </c>
      <c r="D48" s="877">
        <v>35</v>
      </c>
      <c r="E48" s="877">
        <v>22.523416519165</v>
      </c>
    </row>
    <row r="49" spans="1:5" x14ac:dyDescent="0.2">
      <c r="A49" s="2" t="s">
        <v>55</v>
      </c>
      <c r="B49" s="874">
        <v>90</v>
      </c>
      <c r="C49" s="877">
        <v>35.518821716308601</v>
      </c>
      <c r="D49" s="877">
        <v>27</v>
      </c>
      <c r="E49" s="877">
        <v>24.229122161865199</v>
      </c>
    </row>
    <row r="50" spans="1:5" x14ac:dyDescent="0.2">
      <c r="A50" s="2" t="s">
        <v>56</v>
      </c>
      <c r="B50" s="874">
        <v>72</v>
      </c>
      <c r="C50" s="877">
        <v>41.526725769042997</v>
      </c>
      <c r="D50" s="877">
        <v>44</v>
      </c>
      <c r="E50" s="877">
        <v>24.6541557312012</v>
      </c>
    </row>
    <row r="51" spans="1:5" x14ac:dyDescent="0.2">
      <c r="A51" s="2" t="s">
        <v>57</v>
      </c>
      <c r="B51" s="874">
        <v>108</v>
      </c>
      <c r="C51" s="877">
        <v>28.699367523193398</v>
      </c>
      <c r="D51" s="877">
        <v>20</v>
      </c>
      <c r="E51" s="877">
        <v>24.606748580932599</v>
      </c>
    </row>
    <row r="52" spans="1:5" x14ac:dyDescent="0.2">
      <c r="A52" s="2" t="s">
        <v>58</v>
      </c>
      <c r="B52" s="874">
        <v>84</v>
      </c>
      <c r="C52" s="877">
        <v>42.1238822937012</v>
      </c>
      <c r="D52" s="877">
        <v>46</v>
      </c>
      <c r="E52" s="877">
        <v>22.541486740112301</v>
      </c>
    </row>
    <row r="53" spans="1:5" x14ac:dyDescent="0.2">
      <c r="A53" s="2" t="s">
        <v>59</v>
      </c>
      <c r="B53" s="874">
        <v>99</v>
      </c>
      <c r="C53" s="877">
        <v>31.695533752441399</v>
      </c>
      <c r="D53" s="877">
        <v>24</v>
      </c>
      <c r="E53" s="877">
        <v>24.4819660186768</v>
      </c>
    </row>
    <row r="54" spans="1:5" x14ac:dyDescent="0.2">
      <c r="A54" s="2" t="s">
        <v>60</v>
      </c>
      <c r="B54" s="874">
        <v>100</v>
      </c>
      <c r="C54" s="877">
        <v>31.124687194824201</v>
      </c>
      <c r="D54" s="877">
        <v>29</v>
      </c>
      <c r="E54" s="877">
        <v>22.900373458862301</v>
      </c>
    </row>
    <row r="55" spans="1:5" x14ac:dyDescent="0.2">
      <c r="A55" s="2" t="s">
        <v>61</v>
      </c>
      <c r="B55" s="874">
        <v>94</v>
      </c>
      <c r="C55" s="877">
        <v>39.049724578857401</v>
      </c>
      <c r="D55" s="877">
        <v>37</v>
      </c>
      <c r="E55" s="877">
        <v>23.006149291992202</v>
      </c>
    </row>
    <row r="56" spans="1:5" x14ac:dyDescent="0.2">
      <c r="A56" s="2" t="s">
        <v>62</v>
      </c>
      <c r="B56" s="874">
        <v>103</v>
      </c>
      <c r="C56" s="877">
        <v>17.6282844543457</v>
      </c>
      <c r="D56" s="877">
        <v>11</v>
      </c>
      <c r="E56" s="877">
        <v>16.787336349487301</v>
      </c>
    </row>
    <row r="57" spans="1:5" x14ac:dyDescent="0.2">
      <c r="A57" s="2" t="s">
        <v>63</v>
      </c>
      <c r="B57" s="874">
        <v>97</v>
      </c>
      <c r="C57" s="877">
        <v>17.748979568481399</v>
      </c>
      <c r="D57" s="877">
        <v>11</v>
      </c>
      <c r="E57" s="877">
        <v>18.251583099365199</v>
      </c>
    </row>
    <row r="58" spans="1:5" x14ac:dyDescent="0.2">
      <c r="A58" s="2" t="s">
        <v>64</v>
      </c>
      <c r="B58" s="874">
        <v>102</v>
      </c>
      <c r="C58" s="877">
        <v>26.959451675415</v>
      </c>
      <c r="D58" s="877">
        <v>25</v>
      </c>
      <c r="E58" s="877">
        <v>22.356613159179702</v>
      </c>
    </row>
    <row r="59" spans="1:5" x14ac:dyDescent="0.2">
      <c r="A59" s="2" t="s">
        <v>65</v>
      </c>
      <c r="B59" s="874">
        <v>93</v>
      </c>
      <c r="C59" s="877">
        <v>26.210372924804702</v>
      </c>
      <c r="D59" s="877">
        <v>20</v>
      </c>
      <c r="E59" s="877">
        <v>22.0392246246338</v>
      </c>
    </row>
    <row r="60" spans="1:5" x14ac:dyDescent="0.2">
      <c r="A60" s="2" t="s">
        <v>66</v>
      </c>
      <c r="B60" s="874">
        <v>92</v>
      </c>
      <c r="C60" s="877">
        <v>37.658653259277301</v>
      </c>
      <c r="D60" s="877">
        <v>38</v>
      </c>
      <c r="E60" s="877">
        <v>22.118761062622099</v>
      </c>
    </row>
    <row r="61" spans="1:5" x14ac:dyDescent="0.2">
      <c r="A61" s="2" t="s">
        <v>67</v>
      </c>
      <c r="B61" s="874">
        <v>89</v>
      </c>
      <c r="C61" s="877">
        <v>38.374881744384801</v>
      </c>
      <c r="D61" s="877">
        <v>38</v>
      </c>
      <c r="E61" s="877">
        <v>22.045158386230501</v>
      </c>
    </row>
    <row r="62" spans="1:5" x14ac:dyDescent="0.2">
      <c r="A62" s="2" t="s">
        <v>68</v>
      </c>
      <c r="B62" s="874">
        <v>120</v>
      </c>
      <c r="C62" s="877">
        <v>23.6330261230469</v>
      </c>
      <c r="D62" s="877">
        <v>14</v>
      </c>
      <c r="E62" s="877">
        <v>23.400497436523398</v>
      </c>
    </row>
    <row r="63" spans="1:5" x14ac:dyDescent="0.2">
      <c r="A63" s="2" t="s">
        <v>69</v>
      </c>
      <c r="B63" s="874">
        <v>93</v>
      </c>
      <c r="C63" s="877">
        <v>28.597267150878899</v>
      </c>
      <c r="D63" s="877">
        <v>24</v>
      </c>
      <c r="E63" s="877">
        <v>23.802717208862301</v>
      </c>
    </row>
    <row r="64" spans="1:5" x14ac:dyDescent="0.2">
      <c r="A64" s="2" t="s">
        <v>70</v>
      </c>
      <c r="B64" s="874">
        <v>99</v>
      </c>
      <c r="C64" s="877">
        <v>37.208358764648402</v>
      </c>
      <c r="D64" s="877">
        <v>32</v>
      </c>
      <c r="E64" s="877">
        <v>22.243869781494102</v>
      </c>
    </row>
    <row r="65" spans="1:5" x14ac:dyDescent="0.2">
      <c r="A65" s="2" t="s">
        <v>71</v>
      </c>
      <c r="B65" s="874">
        <v>82</v>
      </c>
      <c r="C65" s="877">
        <v>32.818752288818402</v>
      </c>
      <c r="D65" s="877">
        <v>27</v>
      </c>
      <c r="E65" s="877">
        <v>23.625331878662099</v>
      </c>
    </row>
    <row r="66" spans="1:5" x14ac:dyDescent="0.2">
      <c r="A66" s="2" t="s">
        <v>72</v>
      </c>
      <c r="B66" s="874">
        <v>96</v>
      </c>
      <c r="C66" s="877">
        <v>21.440731048583999</v>
      </c>
      <c r="D66" s="877">
        <v>15</v>
      </c>
      <c r="E66" s="877">
        <v>21.243631362915</v>
      </c>
    </row>
    <row r="67" spans="1:5" x14ac:dyDescent="0.2">
      <c r="A67" s="2" t="s">
        <v>73</v>
      </c>
      <c r="B67" s="874">
        <v>103</v>
      </c>
      <c r="C67" s="877">
        <v>24.721752166748001</v>
      </c>
      <c r="D67" s="877">
        <v>18</v>
      </c>
      <c r="E67" s="877">
        <v>22.2088832855225</v>
      </c>
    </row>
    <row r="68" spans="1:5" x14ac:dyDescent="0.2">
      <c r="A68" s="2" t="s">
        <v>74</v>
      </c>
      <c r="B68" s="874">
        <v>90</v>
      </c>
      <c r="C68" s="877">
        <v>27.453433990478501</v>
      </c>
      <c r="D68" s="877">
        <v>23</v>
      </c>
      <c r="E68" s="877">
        <v>23.4223327636719</v>
      </c>
    </row>
    <row r="69" spans="1:5" x14ac:dyDescent="0.2">
      <c r="A69" s="2" t="s">
        <v>75</v>
      </c>
      <c r="B69" s="874">
        <v>107</v>
      </c>
      <c r="C69" s="877">
        <v>27.554853439331101</v>
      </c>
      <c r="D69" s="877">
        <v>20</v>
      </c>
      <c r="E69" s="877">
        <v>23.1277256011963</v>
      </c>
    </row>
    <row r="70" spans="1:5" x14ac:dyDescent="0.2">
      <c r="A70" s="2" t="s">
        <v>76</v>
      </c>
      <c r="B70" s="874">
        <v>101</v>
      </c>
      <c r="C70" s="877">
        <v>30.2186470031738</v>
      </c>
      <c r="D70" s="877">
        <v>25</v>
      </c>
      <c r="E70" s="877">
        <v>21.015546798706101</v>
      </c>
    </row>
    <row r="71" spans="1:5" x14ac:dyDescent="0.2">
      <c r="A71" s="3" t="s">
        <v>77</v>
      </c>
      <c r="B71" s="875">
        <v>79</v>
      </c>
      <c r="C71" s="878">
        <v>34.042839050292997</v>
      </c>
      <c r="D71" s="878">
        <v>28</v>
      </c>
      <c r="E71" s="878">
        <v>22.5925388336182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512</v>
      </c>
    </row>
    <row r="4" spans="1:6" x14ac:dyDescent="0.2">
      <c r="A4" t="s">
        <v>3</v>
      </c>
    </row>
    <row r="5" spans="1:6" ht="25.5" x14ac:dyDescent="0.2">
      <c r="A5" s="4" t="s">
        <v>4</v>
      </c>
      <c r="B5" s="4" t="s">
        <v>5</v>
      </c>
      <c r="C5" s="4" t="s">
        <v>513</v>
      </c>
      <c r="D5" s="4" t="s">
        <v>514</v>
      </c>
      <c r="E5" s="4" t="s">
        <v>515</v>
      </c>
      <c r="F5" s="4" t="s">
        <v>131</v>
      </c>
    </row>
    <row r="6" spans="1:6" x14ac:dyDescent="0.2">
      <c r="A6" s="5" t="s">
        <v>13</v>
      </c>
      <c r="B6" s="882" t="s">
        <v>1</v>
      </c>
      <c r="C6" s="879" t="s">
        <v>1</v>
      </c>
      <c r="D6" s="879" t="s">
        <v>1</v>
      </c>
      <c r="E6" s="879" t="s">
        <v>1</v>
      </c>
      <c r="F6" s="885" t="s">
        <v>1</v>
      </c>
    </row>
    <row r="7" spans="1:6" x14ac:dyDescent="0.2">
      <c r="A7" s="2" t="s">
        <v>13</v>
      </c>
      <c r="B7" s="883">
        <v>9541</v>
      </c>
      <c r="C7" s="880">
        <v>0.24627582728862801</v>
      </c>
      <c r="D7" s="880">
        <v>0.13214233517646801</v>
      </c>
      <c r="E7" s="880">
        <v>0.62158185243606601</v>
      </c>
      <c r="F7" s="886">
        <v>3</v>
      </c>
    </row>
    <row r="8" spans="1:6" x14ac:dyDescent="0.2">
      <c r="A8" s="5" t="s">
        <v>14</v>
      </c>
      <c r="B8" s="882" t="s">
        <v>1</v>
      </c>
      <c r="C8" s="879" t="s">
        <v>1</v>
      </c>
      <c r="D8" s="879" t="s">
        <v>1</v>
      </c>
      <c r="E8" s="879" t="s">
        <v>1</v>
      </c>
      <c r="F8" s="885" t="s">
        <v>1</v>
      </c>
    </row>
    <row r="9" spans="1:6" x14ac:dyDescent="0.2">
      <c r="A9" s="2" t="s">
        <v>15</v>
      </c>
      <c r="B9" s="883">
        <v>105</v>
      </c>
      <c r="C9" s="880">
        <v>0.30239745974540699</v>
      </c>
      <c r="D9" s="880">
        <v>0.19223468005657199</v>
      </c>
      <c r="E9" s="880">
        <v>0.50536787509918202</v>
      </c>
      <c r="F9" s="886">
        <v>3</v>
      </c>
    </row>
    <row r="10" spans="1:6" x14ac:dyDescent="0.2">
      <c r="A10" s="2" t="s">
        <v>16</v>
      </c>
      <c r="B10" s="883">
        <v>107</v>
      </c>
      <c r="C10" s="880">
        <v>0.40368241071701</v>
      </c>
      <c r="D10" s="880">
        <v>0.16090452671051</v>
      </c>
      <c r="E10" s="880">
        <v>0.43541306257247903</v>
      </c>
      <c r="F10" s="886">
        <v>2</v>
      </c>
    </row>
    <row r="11" spans="1:6" x14ac:dyDescent="0.2">
      <c r="A11" s="2" t="s">
        <v>17</v>
      </c>
      <c r="B11" s="883">
        <v>127</v>
      </c>
      <c r="C11" s="880">
        <v>0.33232763409614602</v>
      </c>
      <c r="D11" s="880">
        <v>0.209893688559532</v>
      </c>
      <c r="E11" s="880">
        <v>0.45777869224548301</v>
      </c>
      <c r="F11" s="886">
        <v>2</v>
      </c>
    </row>
    <row r="12" spans="1:6" x14ac:dyDescent="0.2">
      <c r="A12" s="2" t="s">
        <v>18</v>
      </c>
      <c r="B12" s="883">
        <v>108</v>
      </c>
      <c r="C12" s="880">
        <v>0.23704753816127799</v>
      </c>
      <c r="D12" s="880">
        <v>0.124028570950031</v>
      </c>
      <c r="E12" s="880">
        <v>0.63892388343811002</v>
      </c>
      <c r="F12" s="886">
        <v>3</v>
      </c>
    </row>
    <row r="13" spans="1:6" x14ac:dyDescent="0.2">
      <c r="A13" s="2" t="s">
        <v>19</v>
      </c>
      <c r="B13" s="883">
        <v>109</v>
      </c>
      <c r="C13" s="880">
        <v>0.31361719965934798</v>
      </c>
      <c r="D13" s="880">
        <v>0.16268958151340501</v>
      </c>
      <c r="E13" s="880">
        <v>0.52369320392608598</v>
      </c>
      <c r="F13" s="886">
        <v>3</v>
      </c>
    </row>
    <row r="14" spans="1:6" x14ac:dyDescent="0.2">
      <c r="A14" s="2" t="s">
        <v>20</v>
      </c>
      <c r="B14" s="883">
        <v>97</v>
      </c>
      <c r="C14" s="880">
        <v>0.22329932451248199</v>
      </c>
      <c r="D14" s="880">
        <v>0.14532713592052501</v>
      </c>
      <c r="E14" s="880">
        <v>0.63137352466583296</v>
      </c>
      <c r="F14" s="886">
        <v>3</v>
      </c>
    </row>
    <row r="15" spans="1:6" x14ac:dyDescent="0.2">
      <c r="A15" s="2" t="s">
        <v>21</v>
      </c>
      <c r="B15" s="883">
        <v>95</v>
      </c>
      <c r="C15" s="880">
        <v>0.34550258517265298</v>
      </c>
      <c r="D15" s="880">
        <v>0.17210401594638799</v>
      </c>
      <c r="E15" s="880">
        <v>0.48239338397979697</v>
      </c>
      <c r="F15" s="886">
        <v>2</v>
      </c>
    </row>
    <row r="16" spans="1:6" x14ac:dyDescent="0.2">
      <c r="A16" s="2" t="s">
        <v>22</v>
      </c>
      <c r="B16" s="883">
        <v>105</v>
      </c>
      <c r="C16" s="880">
        <v>0.27180510759353599</v>
      </c>
      <c r="D16" s="880">
        <v>0.15591374039649999</v>
      </c>
      <c r="E16" s="880">
        <v>0.57228118181228604</v>
      </c>
      <c r="F16" s="886">
        <v>3</v>
      </c>
    </row>
    <row r="17" spans="1:6" x14ac:dyDescent="0.2">
      <c r="A17" s="2" t="s">
        <v>23</v>
      </c>
      <c r="B17" s="883">
        <v>81</v>
      </c>
      <c r="C17" s="880">
        <v>0.13980881869792899</v>
      </c>
      <c r="D17" s="880">
        <v>0.109787933528423</v>
      </c>
      <c r="E17" s="880">
        <v>0.75040322542190596</v>
      </c>
      <c r="F17" s="886">
        <v>3</v>
      </c>
    </row>
    <row r="18" spans="1:6" x14ac:dyDescent="0.2">
      <c r="A18" s="2" t="s">
        <v>24</v>
      </c>
      <c r="B18" s="883">
        <v>73</v>
      </c>
      <c r="C18" s="880">
        <v>0.26324838399887102</v>
      </c>
      <c r="D18" s="880">
        <v>0.15329796075820901</v>
      </c>
      <c r="E18" s="880">
        <v>0.58345365524292003</v>
      </c>
      <c r="F18" s="886">
        <v>3</v>
      </c>
    </row>
    <row r="19" spans="1:6" x14ac:dyDescent="0.2">
      <c r="A19" s="2" t="s">
        <v>25</v>
      </c>
      <c r="B19" s="883">
        <v>99</v>
      </c>
      <c r="C19" s="880">
        <v>0.18876396119594599</v>
      </c>
      <c r="D19" s="880">
        <v>0.119660764932632</v>
      </c>
      <c r="E19" s="880">
        <v>0.69157528877258301</v>
      </c>
      <c r="F19" s="886">
        <v>3</v>
      </c>
    </row>
    <row r="20" spans="1:6" x14ac:dyDescent="0.2">
      <c r="A20" s="2" t="s">
        <v>26</v>
      </c>
      <c r="B20" s="883">
        <v>101</v>
      </c>
      <c r="C20" s="880">
        <v>0.15459553897380801</v>
      </c>
      <c r="D20" s="880">
        <v>5.750672519207E-2</v>
      </c>
      <c r="E20" s="880">
        <v>0.78789776563644398</v>
      </c>
      <c r="F20" s="886">
        <v>3</v>
      </c>
    </row>
    <row r="21" spans="1:6" x14ac:dyDescent="0.2">
      <c r="A21" s="2" t="s">
        <v>27</v>
      </c>
      <c r="B21" s="883">
        <v>87</v>
      </c>
      <c r="C21" s="880">
        <v>5.9158958494663197E-2</v>
      </c>
      <c r="D21" s="880">
        <v>3.6419626325368902E-2</v>
      </c>
      <c r="E21" s="880">
        <v>0.90442138910293601</v>
      </c>
      <c r="F21" s="886">
        <v>3</v>
      </c>
    </row>
    <row r="22" spans="1:6" x14ac:dyDescent="0.2">
      <c r="A22" s="2" t="s">
        <v>28</v>
      </c>
      <c r="B22" s="883">
        <v>105</v>
      </c>
      <c r="C22" s="880">
        <v>0.402400702238083</v>
      </c>
      <c r="D22" s="880">
        <v>0.232614770531654</v>
      </c>
      <c r="E22" s="880">
        <v>0.36498451232910201</v>
      </c>
      <c r="F22" s="886">
        <v>2</v>
      </c>
    </row>
    <row r="23" spans="1:6" x14ac:dyDescent="0.2">
      <c r="A23" s="2" t="s">
        <v>29</v>
      </c>
      <c r="B23" s="883">
        <v>102</v>
      </c>
      <c r="C23" s="880">
        <v>0.32429954409599299</v>
      </c>
      <c r="D23" s="880">
        <v>0.19489051401615101</v>
      </c>
      <c r="E23" s="880">
        <v>0.480809956789017</v>
      </c>
      <c r="F23" s="886">
        <v>2</v>
      </c>
    </row>
    <row r="24" spans="1:6" x14ac:dyDescent="0.2">
      <c r="A24" s="2" t="s">
        <v>30</v>
      </c>
      <c r="B24" s="883">
        <v>100</v>
      </c>
      <c r="C24" s="880">
        <v>0.24881492555141399</v>
      </c>
      <c r="D24" s="880">
        <v>0.29296901822090099</v>
      </c>
      <c r="E24" s="880">
        <v>0.45821607112884499</v>
      </c>
      <c r="F24" s="886">
        <v>2</v>
      </c>
    </row>
    <row r="25" spans="1:6" x14ac:dyDescent="0.2">
      <c r="A25" s="2" t="s">
        <v>31</v>
      </c>
      <c r="B25" s="883">
        <v>102</v>
      </c>
      <c r="C25" s="880">
        <v>0.211119920015335</v>
      </c>
      <c r="D25" s="880">
        <v>0.11267065256834</v>
      </c>
      <c r="E25" s="880">
        <v>0.67620944976806596</v>
      </c>
      <c r="F25" s="886">
        <v>3</v>
      </c>
    </row>
    <row r="26" spans="1:6" x14ac:dyDescent="0.2">
      <c r="A26" s="2" t="s">
        <v>32</v>
      </c>
      <c r="B26" s="883">
        <v>98</v>
      </c>
      <c r="C26" s="880">
        <v>0.244690537452698</v>
      </c>
      <c r="D26" s="880">
        <v>0.15199577808380099</v>
      </c>
      <c r="E26" s="880">
        <v>0.60331368446350098</v>
      </c>
      <c r="F26" s="886">
        <v>3</v>
      </c>
    </row>
    <row r="27" spans="1:6" x14ac:dyDescent="0.2">
      <c r="A27" s="2" t="s">
        <v>33</v>
      </c>
      <c r="B27" s="883">
        <v>93</v>
      </c>
      <c r="C27" s="880">
        <v>0.100459367036819</v>
      </c>
      <c r="D27" s="880">
        <v>8.54931995272636E-2</v>
      </c>
      <c r="E27" s="880">
        <v>0.81404745578765902</v>
      </c>
      <c r="F27" s="886">
        <v>3</v>
      </c>
    </row>
    <row r="28" spans="1:6" x14ac:dyDescent="0.2">
      <c r="A28" s="2" t="s">
        <v>34</v>
      </c>
      <c r="B28" s="883">
        <v>106</v>
      </c>
      <c r="C28" s="880">
        <v>9.4600945711135906E-2</v>
      </c>
      <c r="D28" s="880">
        <v>6.5873071551322895E-2</v>
      </c>
      <c r="E28" s="880">
        <v>0.83952599763870195</v>
      </c>
      <c r="F28" s="886">
        <v>3</v>
      </c>
    </row>
    <row r="29" spans="1:6" x14ac:dyDescent="0.2">
      <c r="A29" s="2" t="s">
        <v>35</v>
      </c>
      <c r="B29" s="883">
        <v>100</v>
      </c>
      <c r="C29" s="880">
        <v>6.6286057233810397E-2</v>
      </c>
      <c r="D29" s="880">
        <v>8.6000114679336506E-2</v>
      </c>
      <c r="E29" s="880">
        <v>0.84771382808685303</v>
      </c>
      <c r="F29" s="886">
        <v>3</v>
      </c>
    </row>
    <row r="30" spans="1:6" x14ac:dyDescent="0.2">
      <c r="A30" s="2" t="s">
        <v>36</v>
      </c>
      <c r="B30" s="883">
        <v>91</v>
      </c>
      <c r="C30" s="880">
        <v>6.0402885079383899E-2</v>
      </c>
      <c r="D30" s="880">
        <v>3.91144491732121E-2</v>
      </c>
      <c r="E30" s="880">
        <v>0.90048265457153298</v>
      </c>
      <c r="F30" s="886">
        <v>3</v>
      </c>
    </row>
    <row r="31" spans="1:6" x14ac:dyDescent="0.2">
      <c r="A31" s="2" t="s">
        <v>37</v>
      </c>
      <c r="B31" s="883">
        <v>83</v>
      </c>
      <c r="C31" s="880">
        <v>0.126783952116966</v>
      </c>
      <c r="D31" s="880">
        <v>5.2839051932096502E-2</v>
      </c>
      <c r="E31" s="880">
        <v>0.82037699222564697</v>
      </c>
      <c r="F31" s="886">
        <v>3</v>
      </c>
    </row>
    <row r="32" spans="1:6" x14ac:dyDescent="0.2">
      <c r="A32" s="2" t="s">
        <v>38</v>
      </c>
      <c r="B32" s="883">
        <v>106</v>
      </c>
      <c r="C32" s="880">
        <v>0.31260174512863198</v>
      </c>
      <c r="D32" s="880">
        <v>0.14484034478664401</v>
      </c>
      <c r="E32" s="880">
        <v>0.54255789518356301</v>
      </c>
      <c r="F32" s="886">
        <v>3</v>
      </c>
    </row>
    <row r="33" spans="1:6" x14ac:dyDescent="0.2">
      <c r="A33" s="2" t="s">
        <v>39</v>
      </c>
      <c r="B33" s="883">
        <v>95</v>
      </c>
      <c r="C33" s="880">
        <v>0.19095559418201399</v>
      </c>
      <c r="D33" s="880">
        <v>0.14056640863418601</v>
      </c>
      <c r="E33" s="880">
        <v>0.66847801208496105</v>
      </c>
      <c r="F33" s="886">
        <v>3</v>
      </c>
    </row>
    <row r="34" spans="1:6" x14ac:dyDescent="0.2">
      <c r="A34" s="2" t="s">
        <v>40</v>
      </c>
      <c r="B34" s="883">
        <v>98</v>
      </c>
      <c r="C34" s="880">
        <v>5.34342415630817E-2</v>
      </c>
      <c r="D34" s="880">
        <v>6.4815029501915006E-2</v>
      </c>
      <c r="E34" s="880">
        <v>0.88175070285797097</v>
      </c>
      <c r="F34" s="886">
        <v>3</v>
      </c>
    </row>
    <row r="35" spans="1:6" x14ac:dyDescent="0.2">
      <c r="A35" s="2" t="s">
        <v>41</v>
      </c>
      <c r="B35" s="883">
        <v>106</v>
      </c>
      <c r="C35" s="880">
        <v>0.122285641729832</v>
      </c>
      <c r="D35" s="880">
        <v>7.0727057754993397E-2</v>
      </c>
      <c r="E35" s="880">
        <v>0.806987285614014</v>
      </c>
      <c r="F35" s="886">
        <v>3</v>
      </c>
    </row>
    <row r="36" spans="1:6" x14ac:dyDescent="0.2">
      <c r="A36" s="2" t="s">
        <v>42</v>
      </c>
      <c r="B36" s="883">
        <v>86</v>
      </c>
      <c r="C36" s="880">
        <v>0.118252217769623</v>
      </c>
      <c r="D36" s="880">
        <v>0.12791599333286299</v>
      </c>
      <c r="E36" s="880">
        <v>0.75383180379867598</v>
      </c>
      <c r="F36" s="886">
        <v>3</v>
      </c>
    </row>
    <row r="37" spans="1:6" x14ac:dyDescent="0.2">
      <c r="A37" s="2" t="s">
        <v>43</v>
      </c>
      <c r="B37" s="883">
        <v>91</v>
      </c>
      <c r="C37" s="880">
        <v>0.108259379863739</v>
      </c>
      <c r="D37" s="880">
        <v>0.150992602109909</v>
      </c>
      <c r="E37" s="880">
        <v>0.74074804782867398</v>
      </c>
      <c r="F37" s="886">
        <v>3</v>
      </c>
    </row>
    <row r="38" spans="1:6" x14ac:dyDescent="0.2">
      <c r="A38" s="2" t="s">
        <v>44</v>
      </c>
      <c r="B38" s="883">
        <v>105</v>
      </c>
      <c r="C38" s="880">
        <v>0.21747462451457999</v>
      </c>
      <c r="D38" s="880">
        <v>0.14845994114875799</v>
      </c>
      <c r="E38" s="880">
        <v>0.63406544923782304</v>
      </c>
      <c r="F38" s="886">
        <v>3</v>
      </c>
    </row>
    <row r="39" spans="1:6" x14ac:dyDescent="0.2">
      <c r="A39" s="2" t="s">
        <v>45</v>
      </c>
      <c r="B39" s="883">
        <v>104</v>
      </c>
      <c r="C39" s="880">
        <v>0.197565197944641</v>
      </c>
      <c r="D39" s="880">
        <v>0.126704782247543</v>
      </c>
      <c r="E39" s="880">
        <v>0.67573004961013805</v>
      </c>
      <c r="F39" s="886">
        <v>3</v>
      </c>
    </row>
    <row r="40" spans="1:6" x14ac:dyDescent="0.2">
      <c r="A40" s="2" t="s">
        <v>46</v>
      </c>
      <c r="B40" s="883">
        <v>102</v>
      </c>
      <c r="C40" s="880">
        <v>0.16538281738758101</v>
      </c>
      <c r="D40" s="880">
        <v>0.10904572904110001</v>
      </c>
      <c r="E40" s="880">
        <v>0.72557145357132002</v>
      </c>
      <c r="F40" s="886">
        <v>3</v>
      </c>
    </row>
    <row r="41" spans="1:6" x14ac:dyDescent="0.2">
      <c r="A41" s="2" t="s">
        <v>47</v>
      </c>
      <c r="B41" s="883">
        <v>100</v>
      </c>
      <c r="C41" s="880">
        <v>0.147259801626205</v>
      </c>
      <c r="D41" s="880">
        <v>8.7533816695213304E-2</v>
      </c>
      <c r="E41" s="880">
        <v>0.76520639657974199</v>
      </c>
      <c r="F41" s="886">
        <v>3</v>
      </c>
    </row>
    <row r="42" spans="1:6" x14ac:dyDescent="0.2">
      <c r="A42" s="2" t="s">
        <v>48</v>
      </c>
      <c r="B42" s="883">
        <v>101</v>
      </c>
      <c r="C42" s="880">
        <v>0.103139281272888</v>
      </c>
      <c r="D42" s="880">
        <v>0.103083804249763</v>
      </c>
      <c r="E42" s="880">
        <v>0.79377692937850997</v>
      </c>
      <c r="F42" s="886">
        <v>3</v>
      </c>
    </row>
    <row r="43" spans="1:6" x14ac:dyDescent="0.2">
      <c r="A43" s="2" t="s">
        <v>49</v>
      </c>
      <c r="B43" s="883">
        <v>92</v>
      </c>
      <c r="C43" s="880">
        <v>0.21153125166893</v>
      </c>
      <c r="D43" s="880">
        <v>0.184648707509041</v>
      </c>
      <c r="E43" s="880">
        <v>0.60382002592086803</v>
      </c>
      <c r="F43" s="886">
        <v>3</v>
      </c>
    </row>
    <row r="44" spans="1:6" x14ac:dyDescent="0.2">
      <c r="A44" s="2" t="s">
        <v>50</v>
      </c>
      <c r="B44" s="883">
        <v>97</v>
      </c>
      <c r="C44" s="880">
        <v>0.24713079631328599</v>
      </c>
      <c r="D44" s="880">
        <v>0.153577655553818</v>
      </c>
      <c r="E44" s="880">
        <v>0.59929156303405795</v>
      </c>
      <c r="F44" s="886">
        <v>3</v>
      </c>
    </row>
    <row r="45" spans="1:6" x14ac:dyDescent="0.2">
      <c r="A45" s="2" t="s">
        <v>51</v>
      </c>
      <c r="B45" s="883">
        <v>100</v>
      </c>
      <c r="C45" s="880">
        <v>0.251613318920135</v>
      </c>
      <c r="D45" s="880">
        <v>0.15939591825008401</v>
      </c>
      <c r="E45" s="880">
        <v>0.58899074792861905</v>
      </c>
      <c r="F45" s="886">
        <v>3</v>
      </c>
    </row>
    <row r="46" spans="1:6" x14ac:dyDescent="0.2">
      <c r="A46" s="2" t="s">
        <v>52</v>
      </c>
      <c r="B46" s="883">
        <v>103</v>
      </c>
      <c r="C46" s="880">
        <v>0.15580010414123499</v>
      </c>
      <c r="D46" s="880">
        <v>0.11563991755247099</v>
      </c>
      <c r="E46" s="880">
        <v>0.728559970855713</v>
      </c>
      <c r="F46" s="886">
        <v>3</v>
      </c>
    </row>
    <row r="47" spans="1:6" x14ac:dyDescent="0.2">
      <c r="A47" s="2" t="s">
        <v>53</v>
      </c>
      <c r="B47" s="883">
        <v>103</v>
      </c>
      <c r="C47" s="880">
        <v>4.1586220264434801E-2</v>
      </c>
      <c r="D47" s="880">
        <v>3.1822878867387799E-2</v>
      </c>
      <c r="E47" s="880">
        <v>0.92659091949462902</v>
      </c>
      <c r="F47" s="886">
        <v>3</v>
      </c>
    </row>
    <row r="48" spans="1:6" x14ac:dyDescent="0.2">
      <c r="A48" s="2" t="s">
        <v>54</v>
      </c>
      <c r="B48" s="883">
        <v>93</v>
      </c>
      <c r="C48" s="880">
        <v>8.5613600909709903E-2</v>
      </c>
      <c r="D48" s="880">
        <v>7.1997836232185405E-2</v>
      </c>
      <c r="E48" s="880">
        <v>0.84238857030868497</v>
      </c>
      <c r="F48" s="886">
        <v>3</v>
      </c>
    </row>
    <row r="49" spans="1:6" x14ac:dyDescent="0.2">
      <c r="A49" s="2" t="s">
        <v>55</v>
      </c>
      <c r="B49" s="883">
        <v>90</v>
      </c>
      <c r="C49" s="880">
        <v>6.3007526099681896E-2</v>
      </c>
      <c r="D49" s="880">
        <v>9.5842123031616197E-2</v>
      </c>
      <c r="E49" s="880">
        <v>0.841150343418121</v>
      </c>
      <c r="F49" s="886">
        <v>3</v>
      </c>
    </row>
    <row r="50" spans="1:6" x14ac:dyDescent="0.2">
      <c r="A50" s="2" t="s">
        <v>56</v>
      </c>
      <c r="B50" s="883">
        <v>72</v>
      </c>
      <c r="C50" s="880">
        <v>0.14314019680023199</v>
      </c>
      <c r="D50" s="880">
        <v>2.04294342547655E-2</v>
      </c>
      <c r="E50" s="880">
        <v>0.83643037080764804</v>
      </c>
      <c r="F50" s="886">
        <v>3</v>
      </c>
    </row>
    <row r="51" spans="1:6" x14ac:dyDescent="0.2">
      <c r="A51" s="2" t="s">
        <v>57</v>
      </c>
      <c r="B51" s="883">
        <v>108</v>
      </c>
      <c r="C51" s="880">
        <v>0.24965085089206701</v>
      </c>
      <c r="D51" s="880">
        <v>9.4822078943252605E-2</v>
      </c>
      <c r="E51" s="880">
        <v>0.65552705526351895</v>
      </c>
      <c r="F51" s="886">
        <v>3</v>
      </c>
    </row>
    <row r="52" spans="1:6" x14ac:dyDescent="0.2">
      <c r="A52" s="2" t="s">
        <v>58</v>
      </c>
      <c r="B52" s="883">
        <v>84</v>
      </c>
      <c r="C52" s="880">
        <v>5.3601328283548397E-2</v>
      </c>
      <c r="D52" s="880">
        <v>6.2683373689651503E-2</v>
      </c>
      <c r="E52" s="880">
        <v>0.88371533155441295</v>
      </c>
      <c r="F52" s="886">
        <v>3</v>
      </c>
    </row>
    <row r="53" spans="1:6" x14ac:dyDescent="0.2">
      <c r="A53" s="2" t="s">
        <v>59</v>
      </c>
      <c r="B53" s="883">
        <v>99</v>
      </c>
      <c r="C53" s="880">
        <v>0.174296170473099</v>
      </c>
      <c r="D53" s="880">
        <v>0.103869028389454</v>
      </c>
      <c r="E53" s="880">
        <v>0.72183477878570601</v>
      </c>
      <c r="F53" s="886">
        <v>3</v>
      </c>
    </row>
    <row r="54" spans="1:6" x14ac:dyDescent="0.2">
      <c r="A54" s="2" t="s">
        <v>60</v>
      </c>
      <c r="B54" s="883">
        <v>100</v>
      </c>
      <c r="C54" s="880">
        <v>0.19561125338077501</v>
      </c>
      <c r="D54" s="880">
        <v>7.8518182039260906E-2</v>
      </c>
      <c r="E54" s="880">
        <v>0.72587054967880205</v>
      </c>
      <c r="F54" s="886">
        <v>3</v>
      </c>
    </row>
    <row r="55" spans="1:6" x14ac:dyDescent="0.2">
      <c r="A55" s="2" t="s">
        <v>61</v>
      </c>
      <c r="B55" s="883">
        <v>94</v>
      </c>
      <c r="C55" s="880">
        <v>7.44440332055092E-2</v>
      </c>
      <c r="D55" s="880">
        <v>4.93571981787682E-2</v>
      </c>
      <c r="E55" s="880">
        <v>0.87619876861572299</v>
      </c>
      <c r="F55" s="886">
        <v>3</v>
      </c>
    </row>
    <row r="56" spans="1:6" x14ac:dyDescent="0.2">
      <c r="A56" s="2" t="s">
        <v>62</v>
      </c>
      <c r="B56" s="883">
        <v>103</v>
      </c>
      <c r="C56" s="880">
        <v>0.20497940480709101</v>
      </c>
      <c r="D56" s="880">
        <v>0.272628903388977</v>
      </c>
      <c r="E56" s="880">
        <v>0.522391676902771</v>
      </c>
      <c r="F56" s="886">
        <v>3</v>
      </c>
    </row>
    <row r="57" spans="1:6" x14ac:dyDescent="0.2">
      <c r="A57" s="2" t="s">
        <v>63</v>
      </c>
      <c r="B57" s="883">
        <v>97</v>
      </c>
      <c r="C57" s="880">
        <v>0.28193193674087502</v>
      </c>
      <c r="D57" s="880">
        <v>0.188656181097031</v>
      </c>
      <c r="E57" s="880">
        <v>0.52941191196441695</v>
      </c>
      <c r="F57" s="886">
        <v>3</v>
      </c>
    </row>
    <row r="58" spans="1:6" x14ac:dyDescent="0.2">
      <c r="A58" s="2" t="s">
        <v>64</v>
      </c>
      <c r="B58" s="883">
        <v>102</v>
      </c>
      <c r="C58" s="880">
        <v>0.22847908735275299</v>
      </c>
      <c r="D58" s="880">
        <v>0.12960444390773801</v>
      </c>
      <c r="E58" s="880">
        <v>0.64191645383834794</v>
      </c>
      <c r="F58" s="886">
        <v>3</v>
      </c>
    </row>
    <row r="59" spans="1:6" x14ac:dyDescent="0.2">
      <c r="A59" s="2" t="s">
        <v>65</v>
      </c>
      <c r="B59" s="883">
        <v>93</v>
      </c>
      <c r="C59" s="880">
        <v>0.22574870288372001</v>
      </c>
      <c r="D59" s="880">
        <v>0.12571056187152899</v>
      </c>
      <c r="E59" s="880">
        <v>0.64854073524475098</v>
      </c>
      <c r="F59" s="886">
        <v>3</v>
      </c>
    </row>
    <row r="60" spans="1:6" x14ac:dyDescent="0.2">
      <c r="A60" s="2" t="s">
        <v>66</v>
      </c>
      <c r="B60" s="883">
        <v>92</v>
      </c>
      <c r="C60" s="880">
        <v>9.4336852431297302E-2</v>
      </c>
      <c r="D60" s="880">
        <v>7.4199736118316706E-2</v>
      </c>
      <c r="E60" s="880">
        <v>0.83146339654922496</v>
      </c>
      <c r="F60" s="886">
        <v>3</v>
      </c>
    </row>
    <row r="61" spans="1:6" x14ac:dyDescent="0.2">
      <c r="A61" s="2" t="s">
        <v>67</v>
      </c>
      <c r="B61" s="883">
        <v>89</v>
      </c>
      <c r="C61" s="880">
        <v>5.1120251417159999E-2</v>
      </c>
      <c r="D61" s="880">
        <v>2.95612588524818E-2</v>
      </c>
      <c r="E61" s="880">
        <v>0.91931849718093905</v>
      </c>
      <c r="F61" s="886">
        <v>3</v>
      </c>
    </row>
    <row r="62" spans="1:6" x14ac:dyDescent="0.2">
      <c r="A62" s="2" t="s">
        <v>68</v>
      </c>
      <c r="B62" s="883">
        <v>120</v>
      </c>
      <c r="C62" s="880">
        <v>0.29478406906127902</v>
      </c>
      <c r="D62" s="880">
        <v>0.13318331539630901</v>
      </c>
      <c r="E62" s="880">
        <v>0.572032630443573</v>
      </c>
      <c r="F62" s="886">
        <v>3</v>
      </c>
    </row>
    <row r="63" spans="1:6" x14ac:dyDescent="0.2">
      <c r="A63" s="2" t="s">
        <v>69</v>
      </c>
      <c r="B63" s="883">
        <v>93</v>
      </c>
      <c r="C63" s="880">
        <v>0.21410489082336401</v>
      </c>
      <c r="D63" s="880">
        <v>7.2835773229598999E-2</v>
      </c>
      <c r="E63" s="880">
        <v>0.71305930614471402</v>
      </c>
      <c r="F63" s="886">
        <v>3</v>
      </c>
    </row>
    <row r="64" spans="1:6" x14ac:dyDescent="0.2">
      <c r="A64" s="2" t="s">
        <v>70</v>
      </c>
      <c r="B64" s="883">
        <v>99</v>
      </c>
      <c r="C64" s="880">
        <v>1.41244800761342E-2</v>
      </c>
      <c r="D64" s="880">
        <v>4.3456375598907498E-2</v>
      </c>
      <c r="E64" s="880">
        <v>0.94241917133331299</v>
      </c>
      <c r="F64" s="886">
        <v>3</v>
      </c>
    </row>
    <row r="65" spans="1:6" x14ac:dyDescent="0.2">
      <c r="A65" s="2" t="s">
        <v>71</v>
      </c>
      <c r="B65" s="883">
        <v>82</v>
      </c>
      <c r="C65" s="880">
        <v>0.124758340418339</v>
      </c>
      <c r="D65" s="880">
        <v>0.10616874694824199</v>
      </c>
      <c r="E65" s="880">
        <v>0.76907289028167702</v>
      </c>
      <c r="F65" s="886">
        <v>3</v>
      </c>
    </row>
    <row r="66" spans="1:6" x14ac:dyDescent="0.2">
      <c r="A66" s="2" t="s">
        <v>72</v>
      </c>
      <c r="B66" s="883">
        <v>96</v>
      </c>
      <c r="C66" s="880">
        <v>0.29366207122802701</v>
      </c>
      <c r="D66" s="880">
        <v>9.7877226769924205E-2</v>
      </c>
      <c r="E66" s="880">
        <v>0.60846066474914595</v>
      </c>
      <c r="F66" s="886">
        <v>3</v>
      </c>
    </row>
    <row r="67" spans="1:6" x14ac:dyDescent="0.2">
      <c r="A67" s="2" t="s">
        <v>73</v>
      </c>
      <c r="B67" s="883">
        <v>103</v>
      </c>
      <c r="C67" s="880">
        <v>0.22762136161327401</v>
      </c>
      <c r="D67" s="880">
        <v>0.137652352452278</v>
      </c>
      <c r="E67" s="880">
        <v>0.63472628593444802</v>
      </c>
      <c r="F67" s="886">
        <v>3</v>
      </c>
    </row>
    <row r="68" spans="1:6" x14ac:dyDescent="0.2">
      <c r="A68" s="2" t="s">
        <v>74</v>
      </c>
      <c r="B68" s="883">
        <v>90</v>
      </c>
      <c r="C68" s="880">
        <v>0.26816734671592701</v>
      </c>
      <c r="D68" s="880">
        <v>0.103044725954533</v>
      </c>
      <c r="E68" s="880">
        <v>0.62878793478012096</v>
      </c>
      <c r="F68" s="886">
        <v>3</v>
      </c>
    </row>
    <row r="69" spans="1:6" x14ac:dyDescent="0.2">
      <c r="A69" s="2" t="s">
        <v>75</v>
      </c>
      <c r="B69" s="883">
        <v>107</v>
      </c>
      <c r="C69" s="880">
        <v>0.154430121183395</v>
      </c>
      <c r="D69" s="880">
        <v>0.19863586127758001</v>
      </c>
      <c r="E69" s="880">
        <v>0.64693403244018599</v>
      </c>
      <c r="F69" s="886">
        <v>3</v>
      </c>
    </row>
    <row r="70" spans="1:6" x14ac:dyDescent="0.2">
      <c r="A70" s="2" t="s">
        <v>76</v>
      </c>
      <c r="B70" s="883">
        <v>101</v>
      </c>
      <c r="C70" s="880">
        <v>6.1186119914054898E-2</v>
      </c>
      <c r="D70" s="880">
        <v>0.13091599941253701</v>
      </c>
      <c r="E70" s="880">
        <v>0.80789786577224698</v>
      </c>
      <c r="F70" s="886">
        <v>3</v>
      </c>
    </row>
    <row r="71" spans="1:6" x14ac:dyDescent="0.2">
      <c r="A71" s="3" t="s">
        <v>77</v>
      </c>
      <c r="B71" s="884">
        <v>79</v>
      </c>
      <c r="C71" s="881">
        <v>8.8421531021595001E-2</v>
      </c>
      <c r="D71" s="881">
        <v>0.109618432819843</v>
      </c>
      <c r="E71" s="881">
        <v>0.80196005105972301</v>
      </c>
      <c r="F71" s="887">
        <v>3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J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516</v>
      </c>
    </row>
    <row r="4" spans="1:10" x14ac:dyDescent="0.2">
      <c r="A4" t="s">
        <v>3</v>
      </c>
    </row>
    <row r="5" spans="1:10" ht="25.5" x14ac:dyDescent="0.2">
      <c r="A5" s="4" t="s">
        <v>4</v>
      </c>
      <c r="B5" s="4" t="s">
        <v>5</v>
      </c>
      <c r="C5" s="4" t="s">
        <v>517</v>
      </c>
      <c r="D5" s="4" t="s">
        <v>518</v>
      </c>
      <c r="E5" s="4" t="s">
        <v>519</v>
      </c>
      <c r="F5" s="4" t="s">
        <v>520</v>
      </c>
      <c r="G5" s="4" t="s">
        <v>521</v>
      </c>
      <c r="H5" s="4" t="s">
        <v>522</v>
      </c>
      <c r="I5" s="4" t="s">
        <v>523</v>
      </c>
      <c r="J5" s="4" t="s">
        <v>11</v>
      </c>
    </row>
    <row r="6" spans="1:10" x14ac:dyDescent="0.2">
      <c r="A6" s="5" t="s">
        <v>13</v>
      </c>
      <c r="B6" s="891" t="s">
        <v>1</v>
      </c>
      <c r="C6" s="888" t="s">
        <v>1</v>
      </c>
      <c r="D6" s="888" t="s">
        <v>1</v>
      </c>
      <c r="E6" s="888" t="s">
        <v>1</v>
      </c>
      <c r="F6" s="888" t="s">
        <v>1</v>
      </c>
      <c r="G6" s="888" t="s">
        <v>1</v>
      </c>
      <c r="H6" s="888" t="s">
        <v>1</v>
      </c>
      <c r="I6" s="888" t="s">
        <v>1</v>
      </c>
      <c r="J6" s="894" t="s">
        <v>1</v>
      </c>
    </row>
    <row r="7" spans="1:10" x14ac:dyDescent="0.2">
      <c r="A7" s="2" t="s">
        <v>13</v>
      </c>
      <c r="B7" s="892">
        <v>9604</v>
      </c>
      <c r="C7" s="889">
        <v>0.34414094686508201</v>
      </c>
      <c r="D7" s="889">
        <v>0.39682480692863498</v>
      </c>
      <c r="E7" s="889">
        <v>0.14332744479179399</v>
      </c>
      <c r="F7" s="889">
        <v>8.6533114314079299E-2</v>
      </c>
      <c r="G7" s="889">
        <v>2.1833879873156499E-2</v>
      </c>
      <c r="H7" s="889">
        <v>5.3101060912013097E-3</v>
      </c>
      <c r="I7" s="889">
        <v>2.0296999718993898E-3</v>
      </c>
      <c r="J7" s="895">
        <v>2.0691432952880899</v>
      </c>
    </row>
    <row r="8" spans="1:10" x14ac:dyDescent="0.2">
      <c r="A8" s="5" t="s">
        <v>14</v>
      </c>
      <c r="B8" s="891" t="s">
        <v>1</v>
      </c>
      <c r="C8" s="888" t="s">
        <v>1</v>
      </c>
      <c r="D8" s="888" t="s">
        <v>1</v>
      </c>
      <c r="E8" s="888" t="s">
        <v>1</v>
      </c>
      <c r="F8" s="888" t="s">
        <v>1</v>
      </c>
      <c r="G8" s="888" t="s">
        <v>1</v>
      </c>
      <c r="H8" s="888" t="s">
        <v>1</v>
      </c>
      <c r="I8" s="888" t="s">
        <v>1</v>
      </c>
      <c r="J8" s="894" t="s">
        <v>1</v>
      </c>
    </row>
    <row r="9" spans="1:10" x14ac:dyDescent="0.2">
      <c r="A9" s="2" t="s">
        <v>15</v>
      </c>
      <c r="B9" s="892">
        <v>106</v>
      </c>
      <c r="C9" s="889">
        <v>0.399111539125443</v>
      </c>
      <c r="D9" s="889">
        <v>0.45525798201561002</v>
      </c>
      <c r="E9" s="889">
        <v>4.3275907635688803E-2</v>
      </c>
      <c r="F9" s="889">
        <v>0.102354556322098</v>
      </c>
      <c r="G9" s="889">
        <v>0</v>
      </c>
      <c r="H9" s="889">
        <v>0</v>
      </c>
      <c r="I9" s="889">
        <v>0</v>
      </c>
      <c r="J9" s="895">
        <v>1.8488734960555999</v>
      </c>
    </row>
    <row r="10" spans="1:10" x14ac:dyDescent="0.2">
      <c r="A10" s="2" t="s">
        <v>16</v>
      </c>
      <c r="B10" s="892">
        <v>104</v>
      </c>
      <c r="C10" s="889">
        <v>0.25140985846519498</v>
      </c>
      <c r="D10" s="889">
        <v>0.45341122150421098</v>
      </c>
      <c r="E10" s="889">
        <v>0.182599186897278</v>
      </c>
      <c r="F10" s="889">
        <v>8.4097594022750896E-2</v>
      </c>
      <c r="G10" s="889">
        <v>2.84821465611458E-2</v>
      </c>
      <c r="H10" s="889">
        <v>0</v>
      </c>
      <c r="I10" s="889">
        <v>0</v>
      </c>
      <c r="J10" s="895">
        <v>2.1848309040069598</v>
      </c>
    </row>
    <row r="11" spans="1:10" x14ac:dyDescent="0.2">
      <c r="A11" s="2" t="s">
        <v>17</v>
      </c>
      <c r="B11" s="892">
        <v>127</v>
      </c>
      <c r="C11" s="889">
        <v>0.30334439873695401</v>
      </c>
      <c r="D11" s="889">
        <v>0.38263443112373402</v>
      </c>
      <c r="E11" s="889">
        <v>0.154285714030266</v>
      </c>
      <c r="F11" s="889">
        <v>0.11465848237276099</v>
      </c>
      <c r="G11" s="889">
        <v>3.4836456179618801E-2</v>
      </c>
      <c r="H11" s="889">
        <v>1.0240495204925501E-2</v>
      </c>
      <c r="I11" s="889">
        <v>0</v>
      </c>
      <c r="J11" s="895">
        <v>2.2257297039032</v>
      </c>
    </row>
    <row r="12" spans="1:10" x14ac:dyDescent="0.2">
      <c r="A12" s="2" t="s">
        <v>18</v>
      </c>
      <c r="B12" s="892">
        <v>111</v>
      </c>
      <c r="C12" s="889">
        <v>0.31001615524291998</v>
      </c>
      <c r="D12" s="889">
        <v>0.39812156558036799</v>
      </c>
      <c r="E12" s="889">
        <v>0.15627126395702401</v>
      </c>
      <c r="F12" s="889">
        <v>0.11759270727634399</v>
      </c>
      <c r="G12" s="889">
        <v>1.7998293042182902E-2</v>
      </c>
      <c r="H12" s="889">
        <v>0</v>
      </c>
      <c r="I12" s="889">
        <v>0</v>
      </c>
      <c r="J12" s="895">
        <v>2.1354353427886998</v>
      </c>
    </row>
    <row r="13" spans="1:10" x14ac:dyDescent="0.2">
      <c r="A13" s="2" t="s">
        <v>19</v>
      </c>
      <c r="B13" s="892">
        <v>109</v>
      </c>
      <c r="C13" s="889">
        <v>0.26872414350509599</v>
      </c>
      <c r="D13" s="889">
        <v>0.45264276862144498</v>
      </c>
      <c r="E13" s="889">
        <v>0.133008033037186</v>
      </c>
      <c r="F13" s="889">
        <v>0.13263855874538399</v>
      </c>
      <c r="G13" s="889">
        <v>1.2986492365598699E-2</v>
      </c>
      <c r="H13" s="889">
        <v>0</v>
      </c>
      <c r="I13" s="889">
        <v>0</v>
      </c>
      <c r="J13" s="895">
        <v>2.1685204505920401</v>
      </c>
    </row>
    <row r="14" spans="1:10" x14ac:dyDescent="0.2">
      <c r="A14" s="2" t="s">
        <v>20</v>
      </c>
      <c r="B14" s="892">
        <v>98</v>
      </c>
      <c r="C14" s="889">
        <v>0.21781468391418499</v>
      </c>
      <c r="D14" s="889">
        <v>0.41738432645797702</v>
      </c>
      <c r="E14" s="889">
        <v>0.176973432302475</v>
      </c>
      <c r="F14" s="889">
        <v>0.17510056495666501</v>
      </c>
      <c r="G14" s="889">
        <v>1.2727010063827E-2</v>
      </c>
      <c r="H14" s="889">
        <v>0</v>
      </c>
      <c r="I14" s="889">
        <v>0</v>
      </c>
      <c r="J14" s="895">
        <v>2.34754085540771</v>
      </c>
    </row>
    <row r="15" spans="1:10" x14ac:dyDescent="0.2">
      <c r="A15" s="2" t="s">
        <v>21</v>
      </c>
      <c r="B15" s="892">
        <v>95</v>
      </c>
      <c r="C15" s="889">
        <v>0.26710668206214899</v>
      </c>
      <c r="D15" s="889">
        <v>0.45375221967697099</v>
      </c>
      <c r="E15" s="889">
        <v>0.17570814490318301</v>
      </c>
      <c r="F15" s="889">
        <v>7.0076927542686504E-2</v>
      </c>
      <c r="G15" s="889">
        <v>2.4804733693599701E-2</v>
      </c>
      <c r="H15" s="889">
        <v>8.5512753576040303E-3</v>
      </c>
      <c r="I15" s="889">
        <v>0</v>
      </c>
      <c r="J15" s="895">
        <v>2.1573746204376198</v>
      </c>
    </row>
    <row r="16" spans="1:10" x14ac:dyDescent="0.2">
      <c r="A16" s="2" t="s">
        <v>22</v>
      </c>
      <c r="B16" s="892">
        <v>106</v>
      </c>
      <c r="C16" s="889">
        <v>0.25174677371978799</v>
      </c>
      <c r="D16" s="889">
        <v>0.40221980214119002</v>
      </c>
      <c r="E16" s="889">
        <v>0.193745121359825</v>
      </c>
      <c r="F16" s="889">
        <v>0.107736296951771</v>
      </c>
      <c r="G16" s="889">
        <v>3.30600664019585E-2</v>
      </c>
      <c r="H16" s="889">
        <v>1.14919301122427E-2</v>
      </c>
      <c r="I16" s="889">
        <v>0</v>
      </c>
      <c r="J16" s="895">
        <v>2.3026187419891402</v>
      </c>
    </row>
    <row r="17" spans="1:10" x14ac:dyDescent="0.2">
      <c r="A17" s="2" t="s">
        <v>23</v>
      </c>
      <c r="B17" s="892">
        <v>79</v>
      </c>
      <c r="C17" s="889">
        <v>0.307619899511337</v>
      </c>
      <c r="D17" s="889">
        <v>0.50239503383636497</v>
      </c>
      <c r="E17" s="889">
        <v>0.103957012295723</v>
      </c>
      <c r="F17" s="889">
        <v>6.9481357932090801E-2</v>
      </c>
      <c r="G17" s="889">
        <v>0</v>
      </c>
      <c r="H17" s="889">
        <v>1.6546711325645402E-2</v>
      </c>
      <c r="I17" s="889">
        <v>0</v>
      </c>
      <c r="J17" s="895">
        <v>2.00148677825928</v>
      </c>
    </row>
    <row r="18" spans="1:10" x14ac:dyDescent="0.2">
      <c r="A18" s="2" t="s">
        <v>24</v>
      </c>
      <c r="B18" s="892">
        <v>81</v>
      </c>
      <c r="C18" s="889">
        <v>0.38995277881622298</v>
      </c>
      <c r="D18" s="889">
        <v>0.35936045646667503</v>
      </c>
      <c r="E18" s="889">
        <v>0.13132524490356401</v>
      </c>
      <c r="F18" s="889">
        <v>0.10440494865179099</v>
      </c>
      <c r="G18" s="889">
        <v>1.49565683677793E-2</v>
      </c>
      <c r="H18" s="889">
        <v>0</v>
      </c>
      <c r="I18" s="889">
        <v>0</v>
      </c>
      <c r="J18" s="895">
        <v>1.9950520992279099</v>
      </c>
    </row>
    <row r="19" spans="1:10" x14ac:dyDescent="0.2">
      <c r="A19" s="2" t="s">
        <v>25</v>
      </c>
      <c r="B19" s="892">
        <v>102</v>
      </c>
      <c r="C19" s="889">
        <v>0.31488779187202498</v>
      </c>
      <c r="D19" s="889">
        <v>0.48504668474197399</v>
      </c>
      <c r="E19" s="889">
        <v>7.3597811162471799E-2</v>
      </c>
      <c r="F19" s="889">
        <v>7.3616765439510304E-2</v>
      </c>
      <c r="G19" s="889">
        <v>3.4187994897365598E-2</v>
      </c>
      <c r="H19" s="889">
        <v>1.8662955611944199E-2</v>
      </c>
      <c r="I19" s="889">
        <v>0</v>
      </c>
      <c r="J19" s="895">
        <v>2.0831594467163099</v>
      </c>
    </row>
    <row r="20" spans="1:10" x14ac:dyDescent="0.2">
      <c r="A20" s="2" t="s">
        <v>26</v>
      </c>
      <c r="B20" s="892">
        <v>102</v>
      </c>
      <c r="C20" s="889">
        <v>0.268836319446564</v>
      </c>
      <c r="D20" s="889">
        <v>0.45692011713981601</v>
      </c>
      <c r="E20" s="889">
        <v>0.124843940138817</v>
      </c>
      <c r="F20" s="889">
        <v>0.108151808381081</v>
      </c>
      <c r="G20" s="889">
        <v>4.1247822344303103E-2</v>
      </c>
      <c r="H20" s="889">
        <v>0</v>
      </c>
      <c r="I20" s="889">
        <v>0</v>
      </c>
      <c r="J20" s="895">
        <v>2.1960546970367401</v>
      </c>
    </row>
    <row r="21" spans="1:10" x14ac:dyDescent="0.2">
      <c r="A21" s="2" t="s">
        <v>27</v>
      </c>
      <c r="B21" s="892">
        <v>86</v>
      </c>
      <c r="C21" s="889">
        <v>0.12838655710220301</v>
      </c>
      <c r="D21" s="889">
        <v>0.43898719549179099</v>
      </c>
      <c r="E21" s="889">
        <v>0.19617491960525499</v>
      </c>
      <c r="F21" s="889">
        <v>0.19413149356841999</v>
      </c>
      <c r="G21" s="889">
        <v>4.23198379576206E-2</v>
      </c>
      <c r="H21" s="889">
        <v>0</v>
      </c>
      <c r="I21" s="889">
        <v>0</v>
      </c>
      <c r="J21" s="895">
        <v>2.5830109119415301</v>
      </c>
    </row>
    <row r="22" spans="1:10" x14ac:dyDescent="0.2">
      <c r="A22" s="2" t="s">
        <v>28</v>
      </c>
      <c r="B22" s="892">
        <v>105</v>
      </c>
      <c r="C22" s="889">
        <v>0.25926330685615501</v>
      </c>
      <c r="D22" s="889">
        <v>0.38858351111411998</v>
      </c>
      <c r="E22" s="889">
        <v>0.15359528362750999</v>
      </c>
      <c r="F22" s="889">
        <v>0.109449222683907</v>
      </c>
      <c r="G22" s="889">
        <v>5.0550967454910299E-2</v>
      </c>
      <c r="H22" s="889">
        <v>8.0918194726109505E-3</v>
      </c>
      <c r="I22" s="889">
        <v>3.04658841341734E-2</v>
      </c>
      <c r="J22" s="895">
        <v>2.4495799541473402</v>
      </c>
    </row>
    <row r="23" spans="1:10" x14ac:dyDescent="0.2">
      <c r="A23" s="2" t="s">
        <v>29</v>
      </c>
      <c r="B23" s="892">
        <v>104</v>
      </c>
      <c r="C23" s="889">
        <v>0.33311757445335399</v>
      </c>
      <c r="D23" s="889">
        <v>0.47457838058471702</v>
      </c>
      <c r="E23" s="889">
        <v>9.9363960325717898E-2</v>
      </c>
      <c r="F23" s="889">
        <v>7.3630109429359394E-2</v>
      </c>
      <c r="G23" s="889">
        <v>7.0093828253448001E-3</v>
      </c>
      <c r="H23" s="889">
        <v>0</v>
      </c>
      <c r="I23" s="889">
        <v>1.23005704954267E-2</v>
      </c>
      <c r="J23" s="895">
        <v>1.99603760242462</v>
      </c>
    </row>
    <row r="24" spans="1:10" x14ac:dyDescent="0.2">
      <c r="A24" s="2" t="s">
        <v>30</v>
      </c>
      <c r="B24" s="892">
        <v>101</v>
      </c>
      <c r="C24" s="889">
        <v>0.29390251636505099</v>
      </c>
      <c r="D24" s="889">
        <v>0.46666988730430597</v>
      </c>
      <c r="E24" s="889">
        <v>9.8047137260436998E-2</v>
      </c>
      <c r="F24" s="889">
        <v>0.122040189802647</v>
      </c>
      <c r="G24" s="889">
        <v>8.0824596807360597E-3</v>
      </c>
      <c r="H24" s="889">
        <v>1.12578189000487E-2</v>
      </c>
      <c r="I24" s="889">
        <v>0</v>
      </c>
      <c r="J24" s="895">
        <v>2.11750364303589</v>
      </c>
    </row>
    <row r="25" spans="1:10" x14ac:dyDescent="0.2">
      <c r="A25" s="2" t="s">
        <v>31</v>
      </c>
      <c r="B25" s="892">
        <v>102</v>
      </c>
      <c r="C25" s="889">
        <v>0.31631240248680098</v>
      </c>
      <c r="D25" s="889">
        <v>0.44199502468109098</v>
      </c>
      <c r="E25" s="889">
        <v>0.108770430088043</v>
      </c>
      <c r="F25" s="889">
        <v>0.106286443769932</v>
      </c>
      <c r="G25" s="889">
        <v>8.2765948027372395E-3</v>
      </c>
      <c r="H25" s="889">
        <v>9.1795455664396303E-3</v>
      </c>
      <c r="I25" s="889">
        <v>9.1795455664396303E-3</v>
      </c>
      <c r="J25" s="895">
        <v>2.11247658729553</v>
      </c>
    </row>
    <row r="26" spans="1:10" x14ac:dyDescent="0.2">
      <c r="A26" s="2" t="s">
        <v>32</v>
      </c>
      <c r="B26" s="892">
        <v>95</v>
      </c>
      <c r="C26" s="889">
        <v>0.37090766429901101</v>
      </c>
      <c r="D26" s="889">
        <v>0.46529814600944502</v>
      </c>
      <c r="E26" s="889">
        <v>9.5981776714325007E-2</v>
      </c>
      <c r="F26" s="889">
        <v>6.7812420427799197E-2</v>
      </c>
      <c r="G26" s="889">
        <v>0</v>
      </c>
      <c r="H26" s="889">
        <v>0</v>
      </c>
      <c r="I26" s="889">
        <v>0</v>
      </c>
      <c r="J26" s="895">
        <v>1.8606989383697501</v>
      </c>
    </row>
    <row r="27" spans="1:10" x14ac:dyDescent="0.2">
      <c r="A27" s="2" t="s">
        <v>33</v>
      </c>
      <c r="B27" s="892">
        <v>95</v>
      </c>
      <c r="C27" s="889">
        <v>0.25463113188743602</v>
      </c>
      <c r="D27" s="889">
        <v>0.53933721780777</v>
      </c>
      <c r="E27" s="889">
        <v>9.27558243274689E-2</v>
      </c>
      <c r="F27" s="889">
        <v>0.11327585577964799</v>
      </c>
      <c r="G27" s="889">
        <v>0</v>
      </c>
      <c r="H27" s="889">
        <v>0</v>
      </c>
      <c r="I27" s="889">
        <v>0</v>
      </c>
      <c r="J27" s="895">
        <v>2.06467628479004</v>
      </c>
    </row>
    <row r="28" spans="1:10" x14ac:dyDescent="0.2">
      <c r="A28" s="2" t="s">
        <v>34</v>
      </c>
      <c r="B28" s="892">
        <v>105</v>
      </c>
      <c r="C28" s="889">
        <v>0.15148937702178999</v>
      </c>
      <c r="D28" s="889">
        <v>0.51439094543456998</v>
      </c>
      <c r="E28" s="889">
        <v>0.15419024229049699</v>
      </c>
      <c r="F28" s="889">
        <v>0.13818393647670699</v>
      </c>
      <c r="G28" s="889">
        <v>1.37600274756551E-2</v>
      </c>
      <c r="H28" s="889">
        <v>2.79854591935873E-2</v>
      </c>
      <c r="I28" s="889">
        <v>0</v>
      </c>
      <c r="J28" s="895">
        <v>2.43229055404663</v>
      </c>
    </row>
    <row r="29" spans="1:10" x14ac:dyDescent="0.2">
      <c r="A29" s="2" t="s">
        <v>35</v>
      </c>
      <c r="B29" s="892">
        <v>98</v>
      </c>
      <c r="C29" s="889">
        <v>0.24406345188617701</v>
      </c>
      <c r="D29" s="889">
        <v>0.45410108566284202</v>
      </c>
      <c r="E29" s="889">
        <v>0.183028519153595</v>
      </c>
      <c r="F29" s="889">
        <v>0.10006137192249299</v>
      </c>
      <c r="G29" s="889">
        <v>1.8745562061667401E-2</v>
      </c>
      <c r="H29" s="889">
        <v>0</v>
      </c>
      <c r="I29" s="889">
        <v>0</v>
      </c>
      <c r="J29" s="895">
        <v>2.19532442092896</v>
      </c>
    </row>
    <row r="30" spans="1:10" x14ac:dyDescent="0.2">
      <c r="A30" s="2" t="s">
        <v>36</v>
      </c>
      <c r="B30" s="892">
        <v>92</v>
      </c>
      <c r="C30" s="889">
        <v>0.12643830478191401</v>
      </c>
      <c r="D30" s="889">
        <v>0.44258075952529902</v>
      </c>
      <c r="E30" s="889">
        <v>0.14414326846599601</v>
      </c>
      <c r="F30" s="889">
        <v>0.259958505630493</v>
      </c>
      <c r="G30" s="889">
        <v>2.68791615962982E-2</v>
      </c>
      <c r="H30" s="889">
        <v>0</v>
      </c>
      <c r="I30" s="889">
        <v>0</v>
      </c>
      <c r="J30" s="895">
        <v>2.6182594299316402</v>
      </c>
    </row>
    <row r="31" spans="1:10" x14ac:dyDescent="0.2">
      <c r="A31" s="2" t="s">
        <v>37</v>
      </c>
      <c r="B31" s="892">
        <v>83</v>
      </c>
      <c r="C31" s="889">
        <v>0.122890181839466</v>
      </c>
      <c r="D31" s="889">
        <v>0.47956100106239302</v>
      </c>
      <c r="E31" s="889">
        <v>0.236576452851295</v>
      </c>
      <c r="F31" s="889">
        <v>0.146095976233482</v>
      </c>
      <c r="G31" s="889">
        <v>1.48763647302985E-2</v>
      </c>
      <c r="H31" s="889">
        <v>0</v>
      </c>
      <c r="I31" s="889">
        <v>0</v>
      </c>
      <c r="J31" s="895">
        <v>2.4505074024200399</v>
      </c>
    </row>
    <row r="32" spans="1:10" x14ac:dyDescent="0.2">
      <c r="A32" s="2" t="s">
        <v>38</v>
      </c>
      <c r="B32" s="892">
        <v>107</v>
      </c>
      <c r="C32" s="889">
        <v>0.29743379354476901</v>
      </c>
      <c r="D32" s="889">
        <v>0.41287219524383501</v>
      </c>
      <c r="E32" s="889">
        <v>0.20812599360942799</v>
      </c>
      <c r="F32" s="889">
        <v>5.6474905461072901E-2</v>
      </c>
      <c r="G32" s="889">
        <v>1.7890235409140601E-2</v>
      </c>
      <c r="H32" s="889">
        <v>7.2028553113341297E-3</v>
      </c>
      <c r="I32" s="889">
        <v>0</v>
      </c>
      <c r="J32" s="895">
        <v>2.1061241626739502</v>
      </c>
    </row>
    <row r="33" spans="1:10" x14ac:dyDescent="0.2">
      <c r="A33" s="2" t="s">
        <v>39</v>
      </c>
      <c r="B33" s="892">
        <v>96</v>
      </c>
      <c r="C33" s="889">
        <v>0.25844323635101302</v>
      </c>
      <c r="D33" s="889">
        <v>0.33894449472427401</v>
      </c>
      <c r="E33" s="889">
        <v>0.230880036950111</v>
      </c>
      <c r="F33" s="889">
        <v>0.143735632300377</v>
      </c>
      <c r="G33" s="889">
        <v>2.7996614575385999E-2</v>
      </c>
      <c r="H33" s="889">
        <v>0</v>
      </c>
      <c r="I33" s="889">
        <v>0</v>
      </c>
      <c r="J33" s="895">
        <v>2.3438978195190399</v>
      </c>
    </row>
    <row r="34" spans="1:10" x14ac:dyDescent="0.2">
      <c r="A34" s="2" t="s">
        <v>40</v>
      </c>
      <c r="B34" s="892">
        <v>100</v>
      </c>
      <c r="C34" s="889">
        <v>0.15190963447094</v>
      </c>
      <c r="D34" s="889">
        <v>0.52158385515213002</v>
      </c>
      <c r="E34" s="889">
        <v>0.133840501308441</v>
      </c>
      <c r="F34" s="889">
        <v>0.14238074421882599</v>
      </c>
      <c r="G34" s="889">
        <v>4.0191929787397399E-2</v>
      </c>
      <c r="H34" s="889">
        <v>1.00933564826846E-2</v>
      </c>
      <c r="I34" s="889">
        <v>0</v>
      </c>
      <c r="J34" s="895">
        <v>2.4276416301727299</v>
      </c>
    </row>
    <row r="35" spans="1:10" x14ac:dyDescent="0.2">
      <c r="A35" s="2" t="s">
        <v>41</v>
      </c>
      <c r="B35" s="892">
        <v>108</v>
      </c>
      <c r="C35" s="889">
        <v>0.17689476907253299</v>
      </c>
      <c r="D35" s="889">
        <v>0.47138330340385398</v>
      </c>
      <c r="E35" s="889">
        <v>0.18387416005134599</v>
      </c>
      <c r="F35" s="889">
        <v>0.15032242238521601</v>
      </c>
      <c r="G35" s="889">
        <v>1.7525337636470802E-2</v>
      </c>
      <c r="H35" s="889">
        <v>0</v>
      </c>
      <c r="I35" s="889">
        <v>0</v>
      </c>
      <c r="J35" s="895">
        <v>2.3602001667022701</v>
      </c>
    </row>
    <row r="36" spans="1:10" x14ac:dyDescent="0.2">
      <c r="A36" s="2" t="s">
        <v>42</v>
      </c>
      <c r="B36" s="892">
        <v>88</v>
      </c>
      <c r="C36" s="889">
        <v>0.20262615382671401</v>
      </c>
      <c r="D36" s="889">
        <v>0.43395528197288502</v>
      </c>
      <c r="E36" s="889">
        <v>0.20589353144168901</v>
      </c>
      <c r="F36" s="889">
        <v>0.12719558179378501</v>
      </c>
      <c r="G36" s="889">
        <v>1.1220253072678999E-2</v>
      </c>
      <c r="H36" s="889">
        <v>0</v>
      </c>
      <c r="I36" s="889">
        <v>1.9109180197119699E-2</v>
      </c>
      <c r="J36" s="895">
        <v>2.3868651390075701</v>
      </c>
    </row>
    <row r="37" spans="1:10" x14ac:dyDescent="0.2">
      <c r="A37" s="2" t="s">
        <v>43</v>
      </c>
      <c r="B37" s="892">
        <v>91</v>
      </c>
      <c r="C37" s="889">
        <v>0.26818534731864901</v>
      </c>
      <c r="D37" s="889">
        <v>0.45367959141731301</v>
      </c>
      <c r="E37" s="889">
        <v>0.116793110966682</v>
      </c>
      <c r="F37" s="889">
        <v>0.14129140973091101</v>
      </c>
      <c r="G37" s="889">
        <v>2.00505405664444E-2</v>
      </c>
      <c r="H37" s="889">
        <v>0</v>
      </c>
      <c r="I37" s="889">
        <v>0</v>
      </c>
      <c r="J37" s="895">
        <v>2.1913421154022199</v>
      </c>
    </row>
    <row r="38" spans="1:10" x14ac:dyDescent="0.2">
      <c r="A38" s="2" t="s">
        <v>44</v>
      </c>
      <c r="B38" s="892">
        <v>104</v>
      </c>
      <c r="C38" s="889">
        <v>0.21200051903724701</v>
      </c>
      <c r="D38" s="889">
        <v>0.39461201429367099</v>
      </c>
      <c r="E38" s="889">
        <v>0.18338811397552501</v>
      </c>
      <c r="F38" s="889">
        <v>0.13805142045021099</v>
      </c>
      <c r="G38" s="889">
        <v>4.9229975789785399E-2</v>
      </c>
      <c r="H38" s="889">
        <v>2.2717954590916599E-2</v>
      </c>
      <c r="I38" s="889">
        <v>0</v>
      </c>
      <c r="J38" s="895">
        <v>2.4860522747039799</v>
      </c>
    </row>
    <row r="39" spans="1:10" x14ac:dyDescent="0.2">
      <c r="A39" s="2" t="s">
        <v>45</v>
      </c>
      <c r="B39" s="892">
        <v>106</v>
      </c>
      <c r="C39" s="889">
        <v>0.34767997264862099</v>
      </c>
      <c r="D39" s="889">
        <v>0.40592071413993802</v>
      </c>
      <c r="E39" s="889">
        <v>0.114482589066029</v>
      </c>
      <c r="F39" s="889">
        <v>0.104552805423737</v>
      </c>
      <c r="G39" s="889">
        <v>2.7363907545805002E-2</v>
      </c>
      <c r="H39" s="889">
        <v>0</v>
      </c>
      <c r="I39" s="889">
        <v>0</v>
      </c>
      <c r="J39" s="895">
        <v>2.0579998493194598</v>
      </c>
    </row>
    <row r="40" spans="1:10" x14ac:dyDescent="0.2">
      <c r="A40" s="2" t="s">
        <v>46</v>
      </c>
      <c r="B40" s="892">
        <v>104</v>
      </c>
      <c r="C40" s="889">
        <v>0.21190433204174</v>
      </c>
      <c r="D40" s="889">
        <v>0.499046951532364</v>
      </c>
      <c r="E40" s="889">
        <v>0.14709416031837499</v>
      </c>
      <c r="F40" s="889">
        <v>9.0854853391647297E-2</v>
      </c>
      <c r="G40" s="889">
        <v>3.2998297363519703E-2</v>
      </c>
      <c r="H40" s="889">
        <v>0</v>
      </c>
      <c r="I40" s="889">
        <v>1.81014016270638E-2</v>
      </c>
      <c r="J40" s="895">
        <v>2.3064014911651598</v>
      </c>
    </row>
    <row r="41" spans="1:10" x14ac:dyDescent="0.2">
      <c r="A41" s="2" t="s">
        <v>47</v>
      </c>
      <c r="B41" s="892">
        <v>99</v>
      </c>
      <c r="C41" s="889">
        <v>0.36627060174942</v>
      </c>
      <c r="D41" s="889">
        <v>0.43163588643074002</v>
      </c>
      <c r="E41" s="889">
        <v>0.172750398516655</v>
      </c>
      <c r="F41" s="889">
        <v>2.2758627310395199E-2</v>
      </c>
      <c r="G41" s="889">
        <v>6.5844804048538199E-3</v>
      </c>
      <c r="H41" s="889">
        <v>0</v>
      </c>
      <c r="I41" s="889">
        <v>0</v>
      </c>
      <c r="J41" s="895">
        <v>1.8717504739761399</v>
      </c>
    </row>
    <row r="42" spans="1:10" x14ac:dyDescent="0.2">
      <c r="A42" s="2" t="s">
        <v>48</v>
      </c>
      <c r="B42" s="892">
        <v>103</v>
      </c>
      <c r="C42" s="889">
        <v>0.260427296161652</v>
      </c>
      <c r="D42" s="889">
        <v>0.36556285619735701</v>
      </c>
      <c r="E42" s="889">
        <v>0.20713946223259</v>
      </c>
      <c r="F42" s="889">
        <v>0.145197138190269</v>
      </c>
      <c r="G42" s="889">
        <v>2.1673234179615999E-2</v>
      </c>
      <c r="H42" s="889">
        <v>0</v>
      </c>
      <c r="I42" s="889">
        <v>0</v>
      </c>
      <c r="J42" s="895">
        <v>2.3021261692047101</v>
      </c>
    </row>
    <row r="43" spans="1:10" x14ac:dyDescent="0.2">
      <c r="A43" s="2" t="s">
        <v>49</v>
      </c>
      <c r="B43" s="892">
        <v>92</v>
      </c>
      <c r="C43" s="889">
        <v>0.17028898000717199</v>
      </c>
      <c r="D43" s="889">
        <v>0.44140571355819702</v>
      </c>
      <c r="E43" s="889">
        <v>0.19754210114479101</v>
      </c>
      <c r="F43" s="889">
        <v>0.15754926204681399</v>
      </c>
      <c r="G43" s="889">
        <v>3.32139395177364E-2</v>
      </c>
      <c r="H43" s="889">
        <v>0</v>
      </c>
      <c r="I43" s="889">
        <v>0</v>
      </c>
      <c r="J43" s="895">
        <v>2.4419934749603298</v>
      </c>
    </row>
    <row r="44" spans="1:10" x14ac:dyDescent="0.2">
      <c r="A44" s="2" t="s">
        <v>50</v>
      </c>
      <c r="B44" s="892">
        <v>97</v>
      </c>
      <c r="C44" s="889">
        <v>0.28101751208305398</v>
      </c>
      <c r="D44" s="889">
        <v>0.441338330507278</v>
      </c>
      <c r="E44" s="889">
        <v>8.1409379839897197E-2</v>
      </c>
      <c r="F44" s="889">
        <v>0.15392529964446999</v>
      </c>
      <c r="G44" s="889">
        <v>1.64928212761879E-2</v>
      </c>
      <c r="H44" s="889">
        <v>1.8201438710093502E-2</v>
      </c>
      <c r="I44" s="889">
        <v>7.6152221299707898E-3</v>
      </c>
      <c r="J44" s="895">
        <v>2.2686028480529798</v>
      </c>
    </row>
    <row r="45" spans="1:10" x14ac:dyDescent="0.2">
      <c r="A45" s="2" t="s">
        <v>51</v>
      </c>
      <c r="B45" s="892">
        <v>102</v>
      </c>
      <c r="C45" s="889">
        <v>0.36811846494674699</v>
      </c>
      <c r="D45" s="889">
        <v>0.34676602482795699</v>
      </c>
      <c r="E45" s="889">
        <v>0.20629549026489299</v>
      </c>
      <c r="F45" s="889">
        <v>3.5820305347442599E-2</v>
      </c>
      <c r="G45" s="889">
        <v>2.3544847965240499E-2</v>
      </c>
      <c r="H45" s="889">
        <v>1.94548815488815E-2</v>
      </c>
      <c r="I45" s="889">
        <v>0</v>
      </c>
      <c r="J45" s="895">
        <v>2.0582716464996298</v>
      </c>
    </row>
    <row r="46" spans="1:10" x14ac:dyDescent="0.2">
      <c r="A46" s="2" t="s">
        <v>52</v>
      </c>
      <c r="B46" s="892">
        <v>105</v>
      </c>
      <c r="C46" s="889">
        <v>0.34612861275672901</v>
      </c>
      <c r="D46" s="889">
        <v>0.44651907682418801</v>
      </c>
      <c r="E46" s="889">
        <v>0.130979463458061</v>
      </c>
      <c r="F46" s="889">
        <v>6.9424174726009397E-2</v>
      </c>
      <c r="G46" s="889">
        <v>6.9486647844314601E-3</v>
      </c>
      <c r="H46" s="889">
        <v>0</v>
      </c>
      <c r="I46" s="889">
        <v>0</v>
      </c>
      <c r="J46" s="895">
        <v>1.9445451498031601</v>
      </c>
    </row>
    <row r="47" spans="1:10" x14ac:dyDescent="0.2">
      <c r="A47" s="2" t="s">
        <v>53</v>
      </c>
      <c r="B47" s="892">
        <v>105</v>
      </c>
      <c r="C47" s="889">
        <v>0.14163716137409199</v>
      </c>
      <c r="D47" s="889">
        <v>0.34849324822425798</v>
      </c>
      <c r="E47" s="889">
        <v>0.23579727113246901</v>
      </c>
      <c r="F47" s="889">
        <v>0.25230070948600802</v>
      </c>
      <c r="G47" s="889">
        <v>6.7892223596572902E-3</v>
      </c>
      <c r="H47" s="889">
        <v>1.49823818355799E-2</v>
      </c>
      <c r="I47" s="889">
        <v>0</v>
      </c>
      <c r="J47" s="895">
        <v>2.6790587902069101</v>
      </c>
    </row>
    <row r="48" spans="1:10" x14ac:dyDescent="0.2">
      <c r="A48" s="2" t="s">
        <v>54</v>
      </c>
      <c r="B48" s="892">
        <v>92</v>
      </c>
      <c r="C48" s="889">
        <v>0.20003755390644101</v>
      </c>
      <c r="D48" s="889">
        <v>0.32578837871551503</v>
      </c>
      <c r="E48" s="889">
        <v>0.23306567966937999</v>
      </c>
      <c r="F48" s="889">
        <v>0.21170765161514299</v>
      </c>
      <c r="G48" s="889">
        <v>2.9400719329714799E-2</v>
      </c>
      <c r="H48" s="889">
        <v>0</v>
      </c>
      <c r="I48" s="889">
        <v>0</v>
      </c>
      <c r="J48" s="895">
        <v>2.54464554786682</v>
      </c>
    </row>
    <row r="49" spans="1:10" x14ac:dyDescent="0.2">
      <c r="A49" s="2" t="s">
        <v>55</v>
      </c>
      <c r="B49" s="892">
        <v>91</v>
      </c>
      <c r="C49" s="889">
        <v>0.205396577715874</v>
      </c>
      <c r="D49" s="889">
        <v>0.42901968955993702</v>
      </c>
      <c r="E49" s="889">
        <v>0.142261788249016</v>
      </c>
      <c r="F49" s="889">
        <v>0.18627469241619099</v>
      </c>
      <c r="G49" s="889">
        <v>3.70472706854343E-2</v>
      </c>
      <c r="H49" s="889">
        <v>0</v>
      </c>
      <c r="I49" s="889">
        <v>0</v>
      </c>
      <c r="J49" s="895">
        <v>2.4205563068389901</v>
      </c>
    </row>
    <row r="50" spans="1:10" x14ac:dyDescent="0.2">
      <c r="A50" s="2" t="s">
        <v>56</v>
      </c>
      <c r="B50" s="892">
        <v>71</v>
      </c>
      <c r="C50" s="889">
        <v>0.44827741384506198</v>
      </c>
      <c r="D50" s="889">
        <v>0.42350137233734098</v>
      </c>
      <c r="E50" s="889">
        <v>8.6742579936981201E-2</v>
      </c>
      <c r="F50" s="889">
        <v>0</v>
      </c>
      <c r="G50" s="889">
        <v>4.14786338806152E-2</v>
      </c>
      <c r="H50" s="889">
        <v>0</v>
      </c>
      <c r="I50" s="889">
        <v>0</v>
      </c>
      <c r="J50" s="895">
        <v>1.76290106773376</v>
      </c>
    </row>
    <row r="51" spans="1:10" x14ac:dyDescent="0.2">
      <c r="A51" s="2" t="s">
        <v>57</v>
      </c>
      <c r="B51" s="892">
        <v>107</v>
      </c>
      <c r="C51" s="889">
        <v>0.28210294246673601</v>
      </c>
      <c r="D51" s="889">
        <v>0.441417396068573</v>
      </c>
      <c r="E51" s="889">
        <v>0.14133153855800601</v>
      </c>
      <c r="F51" s="889">
        <v>9.1042406857013702E-2</v>
      </c>
      <c r="G51" s="889">
        <v>2.0428642630577101E-2</v>
      </c>
      <c r="H51" s="889">
        <v>2.3677062243223201E-2</v>
      </c>
      <c r="I51" s="889">
        <v>0</v>
      </c>
      <c r="J51" s="895">
        <v>2.1973075866699201</v>
      </c>
    </row>
    <row r="52" spans="1:10" x14ac:dyDescent="0.2">
      <c r="A52" s="2" t="s">
        <v>58</v>
      </c>
      <c r="B52" s="892">
        <v>85</v>
      </c>
      <c r="C52" s="889">
        <v>0.14575764536857599</v>
      </c>
      <c r="D52" s="889">
        <v>0.496831834316254</v>
      </c>
      <c r="E52" s="889">
        <v>0.179052278399467</v>
      </c>
      <c r="F52" s="889">
        <v>0.16772408783435799</v>
      </c>
      <c r="G52" s="889">
        <v>1.06341494247317E-2</v>
      </c>
      <c r="H52" s="889">
        <v>0</v>
      </c>
      <c r="I52" s="889">
        <v>0</v>
      </c>
      <c r="J52" s="895">
        <v>2.40064525604248</v>
      </c>
    </row>
    <row r="53" spans="1:10" x14ac:dyDescent="0.2">
      <c r="A53" s="2" t="s">
        <v>59</v>
      </c>
      <c r="B53" s="892">
        <v>101</v>
      </c>
      <c r="C53" s="889">
        <v>0.33185422420501698</v>
      </c>
      <c r="D53" s="889">
        <v>0.43464443087577798</v>
      </c>
      <c r="E53" s="889">
        <v>0.11482354998588599</v>
      </c>
      <c r="F53" s="889">
        <v>6.4572140574455303E-2</v>
      </c>
      <c r="G53" s="889">
        <v>4.3639194220304503E-2</v>
      </c>
      <c r="H53" s="889">
        <v>1.0466472245752799E-2</v>
      </c>
      <c r="I53" s="889">
        <v>0</v>
      </c>
      <c r="J53" s="895">
        <v>2.0848970413207999</v>
      </c>
    </row>
    <row r="54" spans="1:10" x14ac:dyDescent="0.2">
      <c r="A54" s="2" t="s">
        <v>60</v>
      </c>
      <c r="B54" s="892">
        <v>99</v>
      </c>
      <c r="C54" s="889">
        <v>0.33674854040145902</v>
      </c>
      <c r="D54" s="889">
        <v>0.46126702427864102</v>
      </c>
      <c r="E54" s="889">
        <v>0.100701868534088</v>
      </c>
      <c r="F54" s="889">
        <v>7.1008495986461598E-2</v>
      </c>
      <c r="G54" s="889">
        <v>1.8647385761141801E-2</v>
      </c>
      <c r="H54" s="889">
        <v>1.1626664549112301E-2</v>
      </c>
      <c r="I54" s="889">
        <v>0</v>
      </c>
      <c r="J54" s="895">
        <v>2.0084190368652299</v>
      </c>
    </row>
    <row r="55" spans="1:10" x14ac:dyDescent="0.2">
      <c r="A55" s="2" t="s">
        <v>61</v>
      </c>
      <c r="B55" s="892">
        <v>98</v>
      </c>
      <c r="C55" s="889">
        <v>0.18457336723804499</v>
      </c>
      <c r="D55" s="889">
        <v>0.50658220052719105</v>
      </c>
      <c r="E55" s="889">
        <v>0.15829689800739299</v>
      </c>
      <c r="F55" s="889">
        <v>0.130505576729774</v>
      </c>
      <c r="G55" s="889">
        <v>2.0041983574628799E-2</v>
      </c>
      <c r="H55" s="889">
        <v>0</v>
      </c>
      <c r="I55" s="889">
        <v>0</v>
      </c>
      <c r="J55" s="895">
        <v>2.29486060142517</v>
      </c>
    </row>
    <row r="56" spans="1:10" x14ac:dyDescent="0.2">
      <c r="A56" s="2" t="s">
        <v>62</v>
      </c>
      <c r="B56" s="892">
        <v>106</v>
      </c>
      <c r="C56" s="889">
        <v>0.40049991011619601</v>
      </c>
      <c r="D56" s="889">
        <v>0.26815736293792702</v>
      </c>
      <c r="E56" s="889">
        <v>0.18726179003715501</v>
      </c>
      <c r="F56" s="889">
        <v>0.115807376801968</v>
      </c>
      <c r="G56" s="889">
        <v>2.8273550793528598E-2</v>
      </c>
      <c r="H56" s="889">
        <v>0</v>
      </c>
      <c r="I56" s="889">
        <v>0</v>
      </c>
      <c r="J56" s="895">
        <v>2.1031973361968999</v>
      </c>
    </row>
    <row r="57" spans="1:10" x14ac:dyDescent="0.2">
      <c r="A57" s="2" t="s">
        <v>63</v>
      </c>
      <c r="B57" s="892">
        <v>96</v>
      </c>
      <c r="C57" s="889">
        <v>0.29106307029724099</v>
      </c>
      <c r="D57" s="889">
        <v>0.34125667810440102</v>
      </c>
      <c r="E57" s="889">
        <v>0.20478597283363301</v>
      </c>
      <c r="F57" s="889">
        <v>0.125978752970695</v>
      </c>
      <c r="G57" s="889">
        <v>2.7769513428211198E-2</v>
      </c>
      <c r="H57" s="889">
        <v>9.1459974646568298E-3</v>
      </c>
      <c r="I57" s="889">
        <v>0</v>
      </c>
      <c r="J57" s="895">
        <v>2.28557300567627</v>
      </c>
    </row>
    <row r="58" spans="1:10" x14ac:dyDescent="0.2">
      <c r="A58" s="2" t="s">
        <v>64</v>
      </c>
      <c r="B58" s="892">
        <v>102</v>
      </c>
      <c r="C58" s="889">
        <v>0.32773891091346702</v>
      </c>
      <c r="D58" s="889">
        <v>0.35879501700401301</v>
      </c>
      <c r="E58" s="889">
        <v>0.134824678301811</v>
      </c>
      <c r="F58" s="889">
        <v>0.124841772019863</v>
      </c>
      <c r="G58" s="889">
        <v>4.01030220091343E-2</v>
      </c>
      <c r="H58" s="889">
        <v>1.36966183781624E-2</v>
      </c>
      <c r="I58" s="889">
        <v>0</v>
      </c>
      <c r="J58" s="895">
        <v>2.2318649291992201</v>
      </c>
    </row>
    <row r="59" spans="1:10" x14ac:dyDescent="0.2">
      <c r="A59" s="2" t="s">
        <v>65</v>
      </c>
      <c r="B59" s="892">
        <v>91</v>
      </c>
      <c r="C59" s="889">
        <v>0.36476734280586198</v>
      </c>
      <c r="D59" s="889">
        <v>0.39083275198936501</v>
      </c>
      <c r="E59" s="889">
        <v>0.13143882155418399</v>
      </c>
      <c r="F59" s="889">
        <v>5.3495910018682501E-2</v>
      </c>
      <c r="G59" s="889">
        <v>2.9372014105320001E-2</v>
      </c>
      <c r="H59" s="889">
        <v>3.0093155801296199E-2</v>
      </c>
      <c r="I59" s="889">
        <v>0</v>
      </c>
      <c r="J59" s="895">
        <v>2.0821518898010298</v>
      </c>
    </row>
    <row r="60" spans="1:10" x14ac:dyDescent="0.2">
      <c r="A60" s="2" t="s">
        <v>66</v>
      </c>
      <c r="B60" s="892">
        <v>92</v>
      </c>
      <c r="C60" s="889">
        <v>0.238922789692879</v>
      </c>
      <c r="D60" s="889">
        <v>0.46676480770111101</v>
      </c>
      <c r="E60" s="889">
        <v>0.116568505764008</v>
      </c>
      <c r="F60" s="889">
        <v>0.14097648859024001</v>
      </c>
      <c r="G60" s="889">
        <v>3.6767415702343001E-2</v>
      </c>
      <c r="H60" s="889">
        <v>0</v>
      </c>
      <c r="I60" s="889">
        <v>0</v>
      </c>
      <c r="J60" s="895">
        <v>2.2699010372161901</v>
      </c>
    </row>
    <row r="61" spans="1:10" x14ac:dyDescent="0.2">
      <c r="A61" s="2" t="s">
        <v>67</v>
      </c>
      <c r="B61" s="892">
        <v>88</v>
      </c>
      <c r="C61" s="889">
        <v>0.17697054147720301</v>
      </c>
      <c r="D61" s="889">
        <v>0.52150297164917003</v>
      </c>
      <c r="E61" s="889">
        <v>0.16527578234672499</v>
      </c>
      <c r="F61" s="889">
        <v>0.115981996059418</v>
      </c>
      <c r="G61" s="889">
        <v>2.0268704742193201E-2</v>
      </c>
      <c r="H61" s="889">
        <v>0</v>
      </c>
      <c r="I61" s="889">
        <v>0</v>
      </c>
      <c r="J61" s="895">
        <v>2.2810754776000999</v>
      </c>
    </row>
    <row r="62" spans="1:10" x14ac:dyDescent="0.2">
      <c r="A62" s="2" t="s">
        <v>68</v>
      </c>
      <c r="B62" s="892">
        <v>119</v>
      </c>
      <c r="C62" s="889">
        <v>0.330778628587723</v>
      </c>
      <c r="D62" s="889">
        <v>0.427780121564865</v>
      </c>
      <c r="E62" s="889">
        <v>9.5327287912368802E-2</v>
      </c>
      <c r="F62" s="889">
        <v>0.108476139605045</v>
      </c>
      <c r="G62" s="889">
        <v>1.87343433499336E-2</v>
      </c>
      <c r="H62" s="889">
        <v>0</v>
      </c>
      <c r="I62" s="889">
        <v>1.8903503194451301E-2</v>
      </c>
      <c r="J62" s="895">
        <v>2.1322214603424099</v>
      </c>
    </row>
    <row r="63" spans="1:10" x14ac:dyDescent="0.2">
      <c r="A63" s="2" t="s">
        <v>69</v>
      </c>
      <c r="B63" s="892">
        <v>92</v>
      </c>
      <c r="C63" s="889">
        <v>0.25790575146675099</v>
      </c>
      <c r="D63" s="889">
        <v>0.50118166208267201</v>
      </c>
      <c r="E63" s="889">
        <v>0.15666943788528401</v>
      </c>
      <c r="F63" s="889">
        <v>7.4019812047481495E-2</v>
      </c>
      <c r="G63" s="889">
        <v>1.02233653888106E-2</v>
      </c>
      <c r="H63" s="889">
        <v>0</v>
      </c>
      <c r="I63" s="889">
        <v>0</v>
      </c>
      <c r="J63" s="895">
        <v>2.0774734020233199</v>
      </c>
    </row>
    <row r="64" spans="1:10" x14ac:dyDescent="0.2">
      <c r="A64" s="2" t="s">
        <v>70</v>
      </c>
      <c r="B64" s="892">
        <v>100</v>
      </c>
      <c r="C64" s="889">
        <v>0.12643679976463301</v>
      </c>
      <c r="D64" s="889">
        <v>0.50104725360870395</v>
      </c>
      <c r="E64" s="889">
        <v>0.122856236994267</v>
      </c>
      <c r="F64" s="889">
        <v>0.202726930379868</v>
      </c>
      <c r="G64" s="889">
        <v>3.9520874619483899E-2</v>
      </c>
      <c r="H64" s="889">
        <v>0</v>
      </c>
      <c r="I64" s="889">
        <v>7.4118962511420198E-3</v>
      </c>
      <c r="J64" s="895">
        <v>2.55749535560608</v>
      </c>
    </row>
    <row r="65" spans="1:10" x14ac:dyDescent="0.2">
      <c r="A65" s="2" t="s">
        <v>71</v>
      </c>
      <c r="B65" s="892">
        <v>83</v>
      </c>
      <c r="C65" s="889">
        <v>0.27129328250884999</v>
      </c>
      <c r="D65" s="889">
        <v>0.43050846457481401</v>
      </c>
      <c r="E65" s="889">
        <v>0.13560530543327301</v>
      </c>
      <c r="F65" s="889">
        <v>0.122414439916611</v>
      </c>
      <c r="G65" s="889">
        <v>4.0178522467613199E-2</v>
      </c>
      <c r="H65" s="889">
        <v>0</v>
      </c>
      <c r="I65" s="889">
        <v>0</v>
      </c>
      <c r="J65" s="895">
        <v>2.2296764850616499</v>
      </c>
    </row>
    <row r="66" spans="1:10" x14ac:dyDescent="0.2">
      <c r="A66" s="2" t="s">
        <v>72</v>
      </c>
      <c r="B66" s="892">
        <v>94</v>
      </c>
      <c r="C66" s="889">
        <v>0.24425910413265201</v>
      </c>
      <c r="D66" s="889">
        <v>0.48840966820716902</v>
      </c>
      <c r="E66" s="889">
        <v>0.111056178808212</v>
      </c>
      <c r="F66" s="889">
        <v>0.12653379142284399</v>
      </c>
      <c r="G66" s="889">
        <v>1.8171934410929701E-2</v>
      </c>
      <c r="H66" s="889">
        <v>1.15693183615804E-2</v>
      </c>
      <c r="I66" s="889">
        <v>0</v>
      </c>
      <c r="J66" s="895">
        <v>2.2206578254699698</v>
      </c>
    </row>
    <row r="67" spans="1:10" x14ac:dyDescent="0.2">
      <c r="A67" s="2" t="s">
        <v>73</v>
      </c>
      <c r="B67" s="892">
        <v>105</v>
      </c>
      <c r="C67" s="889">
        <v>0.29594311118125899</v>
      </c>
      <c r="D67" s="889">
        <v>0.37239527702331499</v>
      </c>
      <c r="E67" s="889">
        <v>0.174718573689461</v>
      </c>
      <c r="F67" s="889">
        <v>0.14711923897266399</v>
      </c>
      <c r="G67" s="889">
        <v>9.8237963393330591E-3</v>
      </c>
      <c r="H67" s="889">
        <v>0</v>
      </c>
      <c r="I67" s="889">
        <v>0</v>
      </c>
      <c r="J67" s="895">
        <v>2.2024853229522701</v>
      </c>
    </row>
    <row r="68" spans="1:10" x14ac:dyDescent="0.2">
      <c r="A68" s="2" t="s">
        <v>74</v>
      </c>
      <c r="B68" s="892">
        <v>92</v>
      </c>
      <c r="C68" s="889">
        <v>0.362063348293304</v>
      </c>
      <c r="D68" s="889">
        <v>0.41414076089858998</v>
      </c>
      <c r="E68" s="889">
        <v>0.109908618032932</v>
      </c>
      <c r="F68" s="889">
        <v>6.5489321947097806E-2</v>
      </c>
      <c r="G68" s="889">
        <v>4.8397932201623903E-2</v>
      </c>
      <c r="H68" s="889">
        <v>0</v>
      </c>
      <c r="I68" s="889">
        <v>0</v>
      </c>
      <c r="J68" s="895">
        <v>2.0240178108215301</v>
      </c>
    </row>
    <row r="69" spans="1:10" x14ac:dyDescent="0.2">
      <c r="A69" s="2" t="s">
        <v>75</v>
      </c>
      <c r="B69" s="892">
        <v>111</v>
      </c>
      <c r="C69" s="889">
        <v>0.384954333305359</v>
      </c>
      <c r="D69" s="889">
        <v>0.350986808538437</v>
      </c>
      <c r="E69" s="889">
        <v>0.13644853234291099</v>
      </c>
      <c r="F69" s="889">
        <v>0.118656761944294</v>
      </c>
      <c r="G69" s="889">
        <v>8.9535750448703801E-3</v>
      </c>
      <c r="H69" s="889">
        <v>0</v>
      </c>
      <c r="I69" s="889">
        <v>0</v>
      </c>
      <c r="J69" s="895">
        <v>2.0156683921814</v>
      </c>
    </row>
    <row r="70" spans="1:10" x14ac:dyDescent="0.2">
      <c r="A70" s="2" t="s">
        <v>76</v>
      </c>
      <c r="B70" s="892">
        <v>103</v>
      </c>
      <c r="C70" s="889">
        <v>0.15179492533206901</v>
      </c>
      <c r="D70" s="889">
        <v>0.38594818115234403</v>
      </c>
      <c r="E70" s="889">
        <v>0.227317690849304</v>
      </c>
      <c r="F70" s="889">
        <v>0.20467402040958399</v>
      </c>
      <c r="G70" s="889">
        <v>2.06011794507504E-2</v>
      </c>
      <c r="H70" s="889">
        <v>9.6639823168516194E-3</v>
      </c>
      <c r="I70" s="889">
        <v>0</v>
      </c>
      <c r="J70" s="895">
        <v>2.5853302478790301</v>
      </c>
    </row>
    <row r="71" spans="1:10" x14ac:dyDescent="0.2">
      <c r="A71" s="3" t="s">
        <v>77</v>
      </c>
      <c r="B71" s="893">
        <v>78</v>
      </c>
      <c r="C71" s="890">
        <v>0.19737769663333901</v>
      </c>
      <c r="D71" s="890">
        <v>0.38355305790901201</v>
      </c>
      <c r="E71" s="890">
        <v>0.16650922596454601</v>
      </c>
      <c r="F71" s="890">
        <v>0.216160953044891</v>
      </c>
      <c r="G71" s="890">
        <v>2.4266045540571199E-2</v>
      </c>
      <c r="H71" s="890">
        <v>1.2133022770285599E-2</v>
      </c>
      <c r="I71" s="890">
        <v>0</v>
      </c>
      <c r="J71" s="896">
        <v>2.5227837562561</v>
      </c>
    </row>
    <row r="73" spans="1:10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L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2" width="12.77734375" bestFit="1" customWidth="1"/>
  </cols>
  <sheetData>
    <row r="1" spans="1:12" x14ac:dyDescent="0.2">
      <c r="A1" s="16" t="str">
        <f>HYPERLINK("#'Inhalt'!A1", "Inhalt")</f>
        <v>Inhalt</v>
      </c>
    </row>
    <row r="3" spans="1:12" x14ac:dyDescent="0.2">
      <c r="A3" s="1" t="s">
        <v>524</v>
      </c>
    </row>
    <row r="4" spans="1:12" x14ac:dyDescent="0.2">
      <c r="A4" t="s">
        <v>3</v>
      </c>
    </row>
    <row r="5" spans="1:12" x14ac:dyDescent="0.2">
      <c r="A5" s="4" t="s">
        <v>4</v>
      </c>
      <c r="B5" s="4" t="s">
        <v>5</v>
      </c>
      <c r="C5" s="4" t="s">
        <v>525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526</v>
      </c>
      <c r="J5" s="4" t="s">
        <v>527</v>
      </c>
      <c r="K5" s="4" t="s">
        <v>528</v>
      </c>
      <c r="L5" s="4" t="s">
        <v>11</v>
      </c>
    </row>
    <row r="6" spans="1:12" x14ac:dyDescent="0.2">
      <c r="A6" s="5" t="s">
        <v>13</v>
      </c>
      <c r="B6" s="900" t="s">
        <v>1</v>
      </c>
      <c r="C6" s="897" t="s">
        <v>1</v>
      </c>
      <c r="D6" s="897" t="s">
        <v>1</v>
      </c>
      <c r="E6" s="897" t="s">
        <v>1</v>
      </c>
      <c r="F6" s="897" t="s">
        <v>1</v>
      </c>
      <c r="G6" s="897" t="s">
        <v>1</v>
      </c>
      <c r="H6" s="897" t="s">
        <v>1</v>
      </c>
      <c r="I6" s="897" t="s">
        <v>1</v>
      </c>
      <c r="J6" s="897" t="s">
        <v>1</v>
      </c>
      <c r="K6" s="897" t="s">
        <v>1</v>
      </c>
      <c r="L6" s="903" t="s">
        <v>1</v>
      </c>
    </row>
    <row r="7" spans="1:12" x14ac:dyDescent="0.2">
      <c r="A7" s="2" t="s">
        <v>13</v>
      </c>
      <c r="B7" s="901">
        <v>9251</v>
      </c>
      <c r="C7" s="898">
        <v>0.44619765877723699</v>
      </c>
      <c r="D7" s="898">
        <v>0.25092580914497398</v>
      </c>
      <c r="E7" s="898">
        <v>0.23482909798622101</v>
      </c>
      <c r="F7" s="898">
        <v>5.1910378038883202E-2</v>
      </c>
      <c r="G7" s="898">
        <v>1.14439837634563E-2</v>
      </c>
      <c r="H7" s="898">
        <v>3.7186790723353598E-3</v>
      </c>
      <c r="I7" s="898">
        <v>5.5403955047950105E-4</v>
      </c>
      <c r="J7" s="898">
        <v>4.20348776970059E-4</v>
      </c>
      <c r="K7" s="898">
        <v>0</v>
      </c>
      <c r="L7" s="904">
        <v>0.94695115089416504</v>
      </c>
    </row>
    <row r="8" spans="1:12" x14ac:dyDescent="0.2">
      <c r="A8" s="5" t="s">
        <v>14</v>
      </c>
      <c r="B8" s="900" t="s">
        <v>1</v>
      </c>
      <c r="C8" s="897" t="s">
        <v>1</v>
      </c>
      <c r="D8" s="897" t="s">
        <v>1</v>
      </c>
      <c r="E8" s="897" t="s">
        <v>1</v>
      </c>
      <c r="F8" s="897" t="s">
        <v>1</v>
      </c>
      <c r="G8" s="897" t="s">
        <v>1</v>
      </c>
      <c r="H8" s="897" t="s">
        <v>1</v>
      </c>
      <c r="I8" s="897" t="s">
        <v>1</v>
      </c>
      <c r="J8" s="897" t="s">
        <v>1</v>
      </c>
      <c r="K8" s="897" t="s">
        <v>1</v>
      </c>
      <c r="L8" s="903" t="s">
        <v>1</v>
      </c>
    </row>
    <row r="9" spans="1:12" x14ac:dyDescent="0.2">
      <c r="A9" s="2" t="s">
        <v>15</v>
      </c>
      <c r="B9" s="901">
        <v>102</v>
      </c>
      <c r="C9" s="898">
        <v>0.72672909498214699</v>
      </c>
      <c r="D9" s="898">
        <v>0.153528288006783</v>
      </c>
      <c r="E9" s="898">
        <v>0.103328116238117</v>
      </c>
      <c r="F9" s="898">
        <v>7.6570748351514296E-3</v>
      </c>
      <c r="G9" s="898">
        <v>0</v>
      </c>
      <c r="H9" s="898">
        <v>0</v>
      </c>
      <c r="I9" s="898">
        <v>8.7574049830436707E-3</v>
      </c>
      <c r="J9" s="898">
        <v>0</v>
      </c>
      <c r="K9" s="898">
        <v>0</v>
      </c>
      <c r="L9" s="904">
        <v>0.43570017814636203</v>
      </c>
    </row>
    <row r="10" spans="1:12" x14ac:dyDescent="0.2">
      <c r="A10" s="2" t="s">
        <v>16</v>
      </c>
      <c r="B10" s="901">
        <v>103</v>
      </c>
      <c r="C10" s="898">
        <v>0.61877328157424905</v>
      </c>
      <c r="D10" s="898">
        <v>0.22979228198528301</v>
      </c>
      <c r="E10" s="898">
        <v>0.123913258314133</v>
      </c>
      <c r="F10" s="898">
        <v>2.75211594998837E-2</v>
      </c>
      <c r="G10" s="898">
        <v>0</v>
      </c>
      <c r="H10" s="898">
        <v>0</v>
      </c>
      <c r="I10" s="898">
        <v>0</v>
      </c>
      <c r="J10" s="898">
        <v>0</v>
      </c>
      <c r="K10" s="898">
        <v>0</v>
      </c>
      <c r="L10" s="904">
        <v>0.56018227338790905</v>
      </c>
    </row>
    <row r="11" spans="1:12" x14ac:dyDescent="0.2">
      <c r="A11" s="2" t="s">
        <v>17</v>
      </c>
      <c r="B11" s="901">
        <v>126</v>
      </c>
      <c r="C11" s="898">
        <v>0.65241128206253096</v>
      </c>
      <c r="D11" s="898">
        <v>0.14746414124965701</v>
      </c>
      <c r="E11" s="898">
        <v>0.15757016837596899</v>
      </c>
      <c r="F11" s="898">
        <v>4.2554412037134198E-2</v>
      </c>
      <c r="G11" s="898">
        <v>0</v>
      </c>
      <c r="H11" s="898">
        <v>0</v>
      </c>
      <c r="I11" s="898">
        <v>0</v>
      </c>
      <c r="J11" s="898">
        <v>0</v>
      </c>
      <c r="K11" s="898">
        <v>0</v>
      </c>
      <c r="L11" s="904">
        <v>0.59026771783828702</v>
      </c>
    </row>
    <row r="12" spans="1:12" x14ac:dyDescent="0.2">
      <c r="A12" s="2" t="s">
        <v>18</v>
      </c>
      <c r="B12" s="901">
        <v>105</v>
      </c>
      <c r="C12" s="898">
        <v>0.50199395418167103</v>
      </c>
      <c r="D12" s="898">
        <v>0.193697065114975</v>
      </c>
      <c r="E12" s="898">
        <v>0.24085545539855999</v>
      </c>
      <c r="F12" s="898">
        <v>6.3453555107116699E-2</v>
      </c>
      <c r="G12" s="898">
        <v>0</v>
      </c>
      <c r="H12" s="898">
        <v>0</v>
      </c>
      <c r="I12" s="898">
        <v>0</v>
      </c>
      <c r="J12" s="898">
        <v>0</v>
      </c>
      <c r="K12" s="898">
        <v>0</v>
      </c>
      <c r="L12" s="904">
        <v>0.86576861143112205</v>
      </c>
    </row>
    <row r="13" spans="1:12" x14ac:dyDescent="0.2">
      <c r="A13" s="2" t="s">
        <v>19</v>
      </c>
      <c r="B13" s="901">
        <v>106</v>
      </c>
      <c r="C13" s="898">
        <v>0.46482086181640597</v>
      </c>
      <c r="D13" s="898">
        <v>0.216141313314438</v>
      </c>
      <c r="E13" s="898">
        <v>0.23476438224315599</v>
      </c>
      <c r="F13" s="898">
        <v>4.9691244959831203E-2</v>
      </c>
      <c r="G13" s="898">
        <v>2.1560180932283401E-2</v>
      </c>
      <c r="H13" s="898">
        <v>1.30220055580139E-2</v>
      </c>
      <c r="I13" s="898">
        <v>0</v>
      </c>
      <c r="J13" s="898">
        <v>0</v>
      </c>
      <c r="K13" s="898">
        <v>0</v>
      </c>
      <c r="L13" s="904">
        <v>0.98609459400177002</v>
      </c>
    </row>
    <row r="14" spans="1:12" x14ac:dyDescent="0.2">
      <c r="A14" s="2" t="s">
        <v>20</v>
      </c>
      <c r="B14" s="901">
        <v>95</v>
      </c>
      <c r="C14" s="898">
        <v>0.39393317699432401</v>
      </c>
      <c r="D14" s="898">
        <v>0.25297030806541398</v>
      </c>
      <c r="E14" s="898">
        <v>0.28939917683601402</v>
      </c>
      <c r="F14" s="898">
        <v>5.6233212351798997E-2</v>
      </c>
      <c r="G14" s="898">
        <v>7.4641220271587398E-3</v>
      </c>
      <c r="H14" s="898">
        <v>0</v>
      </c>
      <c r="I14" s="898">
        <v>0</v>
      </c>
      <c r="J14" s="898">
        <v>0</v>
      </c>
      <c r="K14" s="898">
        <v>0</v>
      </c>
      <c r="L14" s="904">
        <v>1.0303248167037999</v>
      </c>
    </row>
    <row r="15" spans="1:12" x14ac:dyDescent="0.2">
      <c r="A15" s="2" t="s">
        <v>21</v>
      </c>
      <c r="B15" s="901">
        <v>94</v>
      </c>
      <c r="C15" s="898">
        <v>0.54724854230880704</v>
      </c>
      <c r="D15" s="898">
        <v>0.26265910267829901</v>
      </c>
      <c r="E15" s="898">
        <v>0.127544641494751</v>
      </c>
      <c r="F15" s="898">
        <v>4.7890104353427901E-2</v>
      </c>
      <c r="G15" s="898">
        <v>7.7740051783621303E-3</v>
      </c>
      <c r="H15" s="898">
        <v>6.8836295977234797E-3</v>
      </c>
      <c r="I15" s="898">
        <v>0</v>
      </c>
      <c r="J15" s="898">
        <v>0</v>
      </c>
      <c r="K15" s="898">
        <v>0</v>
      </c>
      <c r="L15" s="904">
        <v>0.72693282365798995</v>
      </c>
    </row>
    <row r="16" spans="1:12" x14ac:dyDescent="0.2">
      <c r="A16" s="2" t="s">
        <v>22</v>
      </c>
      <c r="B16" s="901">
        <v>100</v>
      </c>
      <c r="C16" s="898">
        <v>0.478023290634155</v>
      </c>
      <c r="D16" s="898">
        <v>0.241689622402191</v>
      </c>
      <c r="E16" s="898">
        <v>0.195512235164642</v>
      </c>
      <c r="F16" s="898">
        <v>7.4983298778533894E-2</v>
      </c>
      <c r="G16" s="898">
        <v>4.7548194415867303E-3</v>
      </c>
      <c r="H16" s="898">
        <v>5.0367452204227404E-3</v>
      </c>
      <c r="I16" s="898">
        <v>0</v>
      </c>
      <c r="J16" s="898">
        <v>0</v>
      </c>
      <c r="K16" s="898">
        <v>0</v>
      </c>
      <c r="L16" s="904">
        <v>0.90186697244644198</v>
      </c>
    </row>
    <row r="17" spans="1:12" x14ac:dyDescent="0.2">
      <c r="A17" s="2" t="s">
        <v>23</v>
      </c>
      <c r="B17" s="901">
        <v>76</v>
      </c>
      <c r="C17" s="898">
        <v>0.290792196989059</v>
      </c>
      <c r="D17" s="898">
        <v>0.420206129550934</v>
      </c>
      <c r="E17" s="898">
        <v>0.233163192868233</v>
      </c>
      <c r="F17" s="898">
        <v>5.5838491767644903E-2</v>
      </c>
      <c r="G17" s="898">
        <v>0</v>
      </c>
      <c r="H17" s="898">
        <v>0</v>
      </c>
      <c r="I17" s="898">
        <v>0</v>
      </c>
      <c r="J17" s="898">
        <v>0</v>
      </c>
      <c r="K17" s="898">
        <v>0</v>
      </c>
      <c r="L17" s="904">
        <v>1.0540479421615601</v>
      </c>
    </row>
    <row r="18" spans="1:12" x14ac:dyDescent="0.2">
      <c r="A18" s="2" t="s">
        <v>24</v>
      </c>
      <c r="B18" s="901">
        <v>73</v>
      </c>
      <c r="C18" s="898">
        <v>0.39156338572502097</v>
      </c>
      <c r="D18" s="898">
        <v>0.268553256988525</v>
      </c>
      <c r="E18" s="898">
        <v>0.23003856837749501</v>
      </c>
      <c r="F18" s="898">
        <v>0.109844788908958</v>
      </c>
      <c r="G18" s="898">
        <v>0</v>
      </c>
      <c r="H18" s="898">
        <v>0</v>
      </c>
      <c r="I18" s="898">
        <v>0</v>
      </c>
      <c r="J18" s="898">
        <v>0</v>
      </c>
      <c r="K18" s="898">
        <v>0</v>
      </c>
      <c r="L18" s="904">
        <v>1.0581647157669101</v>
      </c>
    </row>
    <row r="19" spans="1:12" x14ac:dyDescent="0.2">
      <c r="A19" s="2" t="s">
        <v>25</v>
      </c>
      <c r="B19" s="901">
        <v>94</v>
      </c>
      <c r="C19" s="898">
        <v>0.29769444465637201</v>
      </c>
      <c r="D19" s="898">
        <v>0.33355772495269798</v>
      </c>
      <c r="E19" s="898">
        <v>0.25967857241630599</v>
      </c>
      <c r="F19" s="898">
        <v>6.9802515208721203E-2</v>
      </c>
      <c r="G19" s="898">
        <v>1.7933197319507599E-2</v>
      </c>
      <c r="H19" s="898">
        <v>2.1333556622266801E-2</v>
      </c>
      <c r="I19" s="898">
        <v>0</v>
      </c>
      <c r="J19" s="898">
        <v>0</v>
      </c>
      <c r="K19" s="898">
        <v>0</v>
      </c>
      <c r="L19" s="904">
        <v>1.24072301387787</v>
      </c>
    </row>
    <row r="20" spans="1:12" x14ac:dyDescent="0.2">
      <c r="A20" s="2" t="s">
        <v>26</v>
      </c>
      <c r="B20" s="901">
        <v>98</v>
      </c>
      <c r="C20" s="898">
        <v>0.280141711235046</v>
      </c>
      <c r="D20" s="898">
        <v>0.33369848132133501</v>
      </c>
      <c r="E20" s="898">
        <v>0.315109252929688</v>
      </c>
      <c r="F20" s="898">
        <v>6.2742382287979098E-2</v>
      </c>
      <c r="G20" s="898">
        <v>0</v>
      </c>
      <c r="H20" s="898">
        <v>0</v>
      </c>
      <c r="I20" s="898">
        <v>8.3081517368555104E-3</v>
      </c>
      <c r="J20" s="898">
        <v>0</v>
      </c>
      <c r="K20" s="898">
        <v>0</v>
      </c>
      <c r="L20" s="904">
        <v>1.20199310779572</v>
      </c>
    </row>
    <row r="21" spans="1:12" x14ac:dyDescent="0.2">
      <c r="A21" s="2" t="s">
        <v>27</v>
      </c>
      <c r="B21" s="901">
        <v>82</v>
      </c>
      <c r="C21" s="898">
        <v>0.17239770293235801</v>
      </c>
      <c r="D21" s="898">
        <v>0.23219195008277899</v>
      </c>
      <c r="E21" s="898">
        <v>0.496847093105316</v>
      </c>
      <c r="F21" s="898">
        <v>9.2462904751300798E-2</v>
      </c>
      <c r="G21" s="898">
        <v>0</v>
      </c>
      <c r="H21" s="898">
        <v>6.1003481969237302E-3</v>
      </c>
      <c r="I21" s="898">
        <v>0</v>
      </c>
      <c r="J21" s="898">
        <v>0</v>
      </c>
      <c r="K21" s="898">
        <v>0</v>
      </c>
      <c r="L21" s="904">
        <v>1.5337766408920299</v>
      </c>
    </row>
    <row r="22" spans="1:12" x14ac:dyDescent="0.2">
      <c r="A22" s="2" t="s">
        <v>28</v>
      </c>
      <c r="B22" s="901">
        <v>101</v>
      </c>
      <c r="C22" s="898">
        <v>0.67049705982208296</v>
      </c>
      <c r="D22" s="898">
        <v>0.15659041702747301</v>
      </c>
      <c r="E22" s="898">
        <v>9.0320080518722506E-2</v>
      </c>
      <c r="F22" s="898">
        <v>5.3154181689023999E-2</v>
      </c>
      <c r="G22" s="898">
        <v>2.9438273981213601E-2</v>
      </c>
      <c r="H22" s="898">
        <v>0</v>
      </c>
      <c r="I22" s="898">
        <v>0</v>
      </c>
      <c r="J22" s="898">
        <v>0</v>
      </c>
      <c r="K22" s="898">
        <v>0</v>
      </c>
      <c r="L22" s="904">
        <v>0.61444622278213501</v>
      </c>
    </row>
    <row r="23" spans="1:12" x14ac:dyDescent="0.2">
      <c r="A23" s="2" t="s">
        <v>29</v>
      </c>
      <c r="B23" s="901">
        <v>102</v>
      </c>
      <c r="C23" s="898">
        <v>0.63306194543838501</v>
      </c>
      <c r="D23" s="898">
        <v>0.175821557641029</v>
      </c>
      <c r="E23" s="898">
        <v>0.14362213015556299</v>
      </c>
      <c r="F23" s="898">
        <v>3.7130448967218399E-2</v>
      </c>
      <c r="G23" s="898">
        <v>1.03639084845781E-2</v>
      </c>
      <c r="H23" s="898">
        <v>0</v>
      </c>
      <c r="I23" s="898">
        <v>0</v>
      </c>
      <c r="J23" s="898">
        <v>0</v>
      </c>
      <c r="K23" s="898">
        <v>0</v>
      </c>
      <c r="L23" s="904">
        <v>0.61591279506683305</v>
      </c>
    </row>
    <row r="24" spans="1:12" x14ac:dyDescent="0.2">
      <c r="A24" s="2" t="s">
        <v>30</v>
      </c>
      <c r="B24" s="901">
        <v>98</v>
      </c>
      <c r="C24" s="898">
        <v>0.60316640138626099</v>
      </c>
      <c r="D24" s="898">
        <v>0.140251845121384</v>
      </c>
      <c r="E24" s="898">
        <v>0.172133028507233</v>
      </c>
      <c r="F24" s="898">
        <v>7.6792605221271501E-2</v>
      </c>
      <c r="G24" s="898">
        <v>7.6561458408832602E-3</v>
      </c>
      <c r="H24" s="898">
        <v>0</v>
      </c>
      <c r="I24" s="898">
        <v>0</v>
      </c>
      <c r="J24" s="898">
        <v>0</v>
      </c>
      <c r="K24" s="898">
        <v>0</v>
      </c>
      <c r="L24" s="904">
        <v>0.74552029371261597</v>
      </c>
    </row>
    <row r="25" spans="1:12" x14ac:dyDescent="0.2">
      <c r="A25" s="2" t="s">
        <v>31</v>
      </c>
      <c r="B25" s="901">
        <v>100</v>
      </c>
      <c r="C25" s="898">
        <v>0.409230947494507</v>
      </c>
      <c r="D25" s="898">
        <v>0.24419029057025901</v>
      </c>
      <c r="E25" s="898">
        <v>0.27767542004585299</v>
      </c>
      <c r="F25" s="898">
        <v>5.2517432719469098E-2</v>
      </c>
      <c r="G25" s="898">
        <v>6.8857800215482703E-3</v>
      </c>
      <c r="H25" s="898">
        <v>0</v>
      </c>
      <c r="I25" s="898">
        <v>0</v>
      </c>
      <c r="J25" s="898">
        <v>9.5001244917511905E-3</v>
      </c>
      <c r="K25" s="898">
        <v>0</v>
      </c>
      <c r="L25" s="904">
        <v>1.05113744735718</v>
      </c>
    </row>
    <row r="26" spans="1:12" x14ac:dyDescent="0.2">
      <c r="A26" s="2" t="s">
        <v>32</v>
      </c>
      <c r="B26" s="901">
        <v>87</v>
      </c>
      <c r="C26" s="898">
        <v>0.33238986134529103</v>
      </c>
      <c r="D26" s="898">
        <v>0.28698024153709401</v>
      </c>
      <c r="E26" s="898">
        <v>0.32950621843338002</v>
      </c>
      <c r="F26" s="898">
        <v>4.40107919275761E-2</v>
      </c>
      <c r="G26" s="898">
        <v>7.1128997951746004E-3</v>
      </c>
      <c r="H26" s="898">
        <v>0</v>
      </c>
      <c r="I26" s="898">
        <v>0</v>
      </c>
      <c r="J26" s="898">
        <v>0</v>
      </c>
      <c r="K26" s="898">
        <v>0</v>
      </c>
      <c r="L26" s="904">
        <v>1.1064766645431501</v>
      </c>
    </row>
    <row r="27" spans="1:12" x14ac:dyDescent="0.2">
      <c r="A27" s="2" t="s">
        <v>33</v>
      </c>
      <c r="B27" s="901">
        <v>92</v>
      </c>
      <c r="C27" s="898">
        <v>0.17579984664917001</v>
      </c>
      <c r="D27" s="898">
        <v>0.39480337500572199</v>
      </c>
      <c r="E27" s="898">
        <v>0.39239311218261702</v>
      </c>
      <c r="F27" s="898">
        <v>1.08354482799768E-2</v>
      </c>
      <c r="G27" s="898">
        <v>7.8556211665272695E-3</v>
      </c>
      <c r="H27" s="898">
        <v>1.08354482799768E-2</v>
      </c>
      <c r="I27" s="898">
        <v>7.4771405197679996E-3</v>
      </c>
      <c r="J27" s="898">
        <v>0</v>
      </c>
      <c r="K27" s="898">
        <v>0</v>
      </c>
      <c r="L27" s="904">
        <v>1.3425585031509399</v>
      </c>
    </row>
    <row r="28" spans="1:12" x14ac:dyDescent="0.2">
      <c r="A28" s="2" t="s">
        <v>34</v>
      </c>
      <c r="B28" s="901">
        <v>104</v>
      </c>
      <c r="C28" s="898">
        <v>0.226411297917366</v>
      </c>
      <c r="D28" s="898">
        <v>0.24638062715530401</v>
      </c>
      <c r="E28" s="898">
        <v>0.41969141364097601</v>
      </c>
      <c r="F28" s="898">
        <v>8.6940743029117598E-2</v>
      </c>
      <c r="G28" s="898">
        <v>2.05759163945913E-2</v>
      </c>
      <c r="H28" s="898">
        <v>0</v>
      </c>
      <c r="I28" s="898">
        <v>0</v>
      </c>
      <c r="J28" s="898">
        <v>0</v>
      </c>
      <c r="K28" s="898">
        <v>0</v>
      </c>
      <c r="L28" s="904">
        <v>1.42888939380646</v>
      </c>
    </row>
    <row r="29" spans="1:12" x14ac:dyDescent="0.2">
      <c r="A29" s="2" t="s">
        <v>35</v>
      </c>
      <c r="B29" s="901">
        <v>96</v>
      </c>
      <c r="C29" s="898">
        <v>0.258535176515579</v>
      </c>
      <c r="D29" s="898">
        <v>0.30721291899681102</v>
      </c>
      <c r="E29" s="898">
        <v>0.38344383239746099</v>
      </c>
      <c r="F29" s="898">
        <v>3.0191119760274901E-2</v>
      </c>
      <c r="G29" s="898">
        <v>2.06169579178095E-2</v>
      </c>
      <c r="H29" s="898">
        <v>0</v>
      </c>
      <c r="I29" s="898">
        <v>0</v>
      </c>
      <c r="J29" s="898">
        <v>0</v>
      </c>
      <c r="K29" s="898">
        <v>0</v>
      </c>
      <c r="L29" s="904">
        <v>1.24714171886444</v>
      </c>
    </row>
    <row r="30" spans="1:12" x14ac:dyDescent="0.2">
      <c r="A30" s="2" t="s">
        <v>36</v>
      </c>
      <c r="B30" s="901">
        <v>92</v>
      </c>
      <c r="C30" s="898">
        <v>0.16369543969631201</v>
      </c>
      <c r="D30" s="898">
        <v>0.221491023898125</v>
      </c>
      <c r="E30" s="898">
        <v>0.48431137204170199</v>
      </c>
      <c r="F30" s="898">
        <v>9.8989412188529996E-2</v>
      </c>
      <c r="G30" s="898">
        <v>7.4233836494386196E-3</v>
      </c>
      <c r="H30" s="898">
        <v>2.4089347571134598E-2</v>
      </c>
      <c r="I30" s="898">
        <v>0</v>
      </c>
      <c r="J30" s="898">
        <v>0</v>
      </c>
      <c r="K30" s="898">
        <v>0</v>
      </c>
      <c r="L30" s="904">
        <v>1.6372222900390601</v>
      </c>
    </row>
    <row r="31" spans="1:12" x14ac:dyDescent="0.2">
      <c r="A31" s="2" t="s">
        <v>37</v>
      </c>
      <c r="B31" s="901">
        <v>79</v>
      </c>
      <c r="C31" s="898">
        <v>0.17891049385070801</v>
      </c>
      <c r="D31" s="898">
        <v>0.42542752623558</v>
      </c>
      <c r="E31" s="898">
        <v>0.32759201526641801</v>
      </c>
      <c r="F31" s="898">
        <v>4.71014082431793E-2</v>
      </c>
      <c r="G31" s="898">
        <v>2.09685750305653E-2</v>
      </c>
      <c r="H31" s="898">
        <v>0</v>
      </c>
      <c r="I31" s="898">
        <v>0</v>
      </c>
      <c r="J31" s="898">
        <v>0</v>
      </c>
      <c r="K31" s="898">
        <v>0</v>
      </c>
      <c r="L31" s="904">
        <v>1.3057900667190601</v>
      </c>
    </row>
    <row r="32" spans="1:12" x14ac:dyDescent="0.2">
      <c r="A32" s="2" t="s">
        <v>38</v>
      </c>
      <c r="B32" s="901">
        <v>101</v>
      </c>
      <c r="C32" s="898">
        <v>0.65557366609573398</v>
      </c>
      <c r="D32" s="898">
        <v>0.16867092251777599</v>
      </c>
      <c r="E32" s="898">
        <v>0.100001215934753</v>
      </c>
      <c r="F32" s="898">
        <v>6.8064786493778201E-2</v>
      </c>
      <c r="G32" s="898">
        <v>7.6894010417163398E-3</v>
      </c>
      <c r="H32" s="898">
        <v>0</v>
      </c>
      <c r="I32" s="898">
        <v>0</v>
      </c>
      <c r="J32" s="898">
        <v>0</v>
      </c>
      <c r="K32" s="898">
        <v>0</v>
      </c>
      <c r="L32" s="904">
        <v>0.60362529754638705</v>
      </c>
    </row>
    <row r="33" spans="1:12" x14ac:dyDescent="0.2">
      <c r="A33" s="2" t="s">
        <v>39</v>
      </c>
      <c r="B33" s="901">
        <v>95</v>
      </c>
      <c r="C33" s="898">
        <v>0.33936551213264499</v>
      </c>
      <c r="D33" s="898">
        <v>0.265969038009644</v>
      </c>
      <c r="E33" s="898">
        <v>0.349938064813614</v>
      </c>
      <c r="F33" s="898">
        <v>4.4727373868226998E-2</v>
      </c>
      <c r="G33" s="898">
        <v>0</v>
      </c>
      <c r="H33" s="898">
        <v>0</v>
      </c>
      <c r="I33" s="898">
        <v>0</v>
      </c>
      <c r="J33" s="898">
        <v>0</v>
      </c>
      <c r="K33" s="898">
        <v>0</v>
      </c>
      <c r="L33" s="904">
        <v>1.1000273227691699</v>
      </c>
    </row>
    <row r="34" spans="1:12" x14ac:dyDescent="0.2">
      <c r="A34" s="2" t="s">
        <v>40</v>
      </c>
      <c r="B34" s="901">
        <v>99</v>
      </c>
      <c r="C34" s="898">
        <v>0.17415569722652399</v>
      </c>
      <c r="D34" s="898">
        <v>0.345091313123703</v>
      </c>
      <c r="E34" s="898">
        <v>0.30681493878364602</v>
      </c>
      <c r="F34" s="898">
        <v>0.14696408808231401</v>
      </c>
      <c r="G34" s="898">
        <v>1.01826265454292E-2</v>
      </c>
      <c r="H34" s="898">
        <v>1.6791323199868199E-2</v>
      </c>
      <c r="I34" s="898">
        <v>0</v>
      </c>
      <c r="J34" s="898">
        <v>0</v>
      </c>
      <c r="K34" s="898">
        <v>0</v>
      </c>
      <c r="L34" s="904">
        <v>1.5243005752563501</v>
      </c>
    </row>
    <row r="35" spans="1:12" x14ac:dyDescent="0.2">
      <c r="A35" s="2" t="s">
        <v>41</v>
      </c>
      <c r="B35" s="901">
        <v>103</v>
      </c>
      <c r="C35" s="898">
        <v>0.25646924972534202</v>
      </c>
      <c r="D35" s="898">
        <v>0.26958486437797502</v>
      </c>
      <c r="E35" s="898">
        <v>0.392772287130356</v>
      </c>
      <c r="F35" s="898">
        <v>7.1807675063610105E-2</v>
      </c>
      <c r="G35" s="898">
        <v>0</v>
      </c>
      <c r="H35" s="898">
        <v>9.3659199774265307E-3</v>
      </c>
      <c r="I35" s="898">
        <v>0</v>
      </c>
      <c r="J35" s="898">
        <v>0</v>
      </c>
      <c r="K35" s="898">
        <v>0</v>
      </c>
      <c r="L35" s="904">
        <v>1.31738209724426</v>
      </c>
    </row>
    <row r="36" spans="1:12" x14ac:dyDescent="0.2">
      <c r="A36" s="2" t="s">
        <v>42</v>
      </c>
      <c r="B36" s="901">
        <v>84</v>
      </c>
      <c r="C36" s="898">
        <v>0.28822287917137102</v>
      </c>
      <c r="D36" s="898">
        <v>0.179592430591583</v>
      </c>
      <c r="E36" s="898">
        <v>0.45466116070747398</v>
      </c>
      <c r="F36" s="898">
        <v>5.7694364339113201E-2</v>
      </c>
      <c r="G36" s="898">
        <v>0</v>
      </c>
      <c r="H36" s="898">
        <v>1.98291838169098E-2</v>
      </c>
      <c r="I36" s="898">
        <v>0</v>
      </c>
      <c r="J36" s="898">
        <v>0</v>
      </c>
      <c r="K36" s="898">
        <v>0</v>
      </c>
      <c r="L36" s="904">
        <v>1.3611437082290601</v>
      </c>
    </row>
    <row r="37" spans="1:12" x14ac:dyDescent="0.2">
      <c r="A37" s="2" t="s">
        <v>43</v>
      </c>
      <c r="B37" s="901">
        <v>88</v>
      </c>
      <c r="C37" s="898">
        <v>0.26114606857299799</v>
      </c>
      <c r="D37" s="898">
        <v>0.22845977544784499</v>
      </c>
      <c r="E37" s="898">
        <v>0.39829674363136303</v>
      </c>
      <c r="F37" s="898">
        <v>9.4921946525573703E-2</v>
      </c>
      <c r="G37" s="898">
        <v>0</v>
      </c>
      <c r="H37" s="898">
        <v>1.71754788607359E-2</v>
      </c>
      <c r="I37" s="898">
        <v>0</v>
      </c>
      <c r="J37" s="898">
        <v>0</v>
      </c>
      <c r="K37" s="898">
        <v>0</v>
      </c>
      <c r="L37" s="904">
        <v>1.39569640159607</v>
      </c>
    </row>
    <row r="38" spans="1:12" x14ac:dyDescent="0.2">
      <c r="A38" s="2" t="s">
        <v>44</v>
      </c>
      <c r="B38" s="901">
        <v>104</v>
      </c>
      <c r="C38" s="898">
        <v>0.52512079477310203</v>
      </c>
      <c r="D38" s="898">
        <v>0.22397871315479301</v>
      </c>
      <c r="E38" s="898">
        <v>0.17821258306503299</v>
      </c>
      <c r="F38" s="898">
        <v>4.9387678503990201E-2</v>
      </c>
      <c r="G38" s="898">
        <v>2.33002584427595E-2</v>
      </c>
      <c r="H38" s="898">
        <v>0</v>
      </c>
      <c r="I38" s="898">
        <v>0</v>
      </c>
      <c r="J38" s="898">
        <v>0</v>
      </c>
      <c r="K38" s="898">
        <v>0</v>
      </c>
      <c r="L38" s="904">
        <v>0.82176792621612504</v>
      </c>
    </row>
    <row r="39" spans="1:12" x14ac:dyDescent="0.2">
      <c r="A39" s="2" t="s">
        <v>45</v>
      </c>
      <c r="B39" s="901">
        <v>98</v>
      </c>
      <c r="C39" s="898">
        <v>0.525182664394379</v>
      </c>
      <c r="D39" s="898">
        <v>0.28228288888931302</v>
      </c>
      <c r="E39" s="898">
        <v>0.15821109712123901</v>
      </c>
      <c r="F39" s="898">
        <v>1.5671776607632599E-2</v>
      </c>
      <c r="G39" s="898">
        <v>1.8651571124792099E-2</v>
      </c>
      <c r="H39" s="898">
        <v>0</v>
      </c>
      <c r="I39" s="898">
        <v>0</v>
      </c>
      <c r="J39" s="898">
        <v>0</v>
      </c>
      <c r="K39" s="898">
        <v>0</v>
      </c>
      <c r="L39" s="904">
        <v>0.72032672166824296</v>
      </c>
    </row>
    <row r="40" spans="1:12" x14ac:dyDescent="0.2">
      <c r="A40" s="2" t="s">
        <v>46</v>
      </c>
      <c r="B40" s="901">
        <v>104</v>
      </c>
      <c r="C40" s="898">
        <v>0.40043100714683499</v>
      </c>
      <c r="D40" s="898">
        <v>0.206916719675064</v>
      </c>
      <c r="E40" s="898">
        <v>0.28556180000305198</v>
      </c>
      <c r="F40" s="898">
        <v>7.3626779019832597E-2</v>
      </c>
      <c r="G40" s="898">
        <v>3.3463686704635599E-2</v>
      </c>
      <c r="H40" s="898">
        <v>0</v>
      </c>
      <c r="I40" s="898">
        <v>0</v>
      </c>
      <c r="J40" s="898">
        <v>0</v>
      </c>
      <c r="K40" s="898">
        <v>0</v>
      </c>
      <c r="L40" s="904">
        <v>1.1327754259109499</v>
      </c>
    </row>
    <row r="41" spans="1:12" x14ac:dyDescent="0.2">
      <c r="A41" s="2" t="s">
        <v>47</v>
      </c>
      <c r="B41" s="901">
        <v>96</v>
      </c>
      <c r="C41" s="898">
        <v>0.380429357290268</v>
      </c>
      <c r="D41" s="898">
        <v>0.36369076371192899</v>
      </c>
      <c r="E41" s="898">
        <v>0.174294233322144</v>
      </c>
      <c r="F41" s="898">
        <v>5.6115273386239999E-2</v>
      </c>
      <c r="G41" s="898">
        <v>2.5470370426774001E-2</v>
      </c>
      <c r="H41" s="898">
        <v>0</v>
      </c>
      <c r="I41" s="898">
        <v>0</v>
      </c>
      <c r="J41" s="898">
        <v>0</v>
      </c>
      <c r="K41" s="898">
        <v>0</v>
      </c>
      <c r="L41" s="904">
        <v>0.98250651359558105</v>
      </c>
    </row>
    <row r="42" spans="1:12" x14ac:dyDescent="0.2">
      <c r="A42" s="2" t="s">
        <v>48</v>
      </c>
      <c r="B42" s="901">
        <v>99</v>
      </c>
      <c r="C42" s="898">
        <v>0.258880525827408</v>
      </c>
      <c r="D42" s="898">
        <v>0.32542654871940602</v>
      </c>
      <c r="E42" s="898">
        <v>0.368005841970444</v>
      </c>
      <c r="F42" s="898">
        <v>4.76870723068714E-2</v>
      </c>
      <c r="G42" s="898">
        <v>0</v>
      </c>
      <c r="H42" s="898">
        <v>0</v>
      </c>
      <c r="I42" s="898">
        <v>0</v>
      </c>
      <c r="J42" s="898">
        <v>0</v>
      </c>
      <c r="K42" s="898">
        <v>0</v>
      </c>
      <c r="L42" s="904">
        <v>1.2044994831085201</v>
      </c>
    </row>
    <row r="43" spans="1:12" x14ac:dyDescent="0.2">
      <c r="A43" s="2" t="s">
        <v>49</v>
      </c>
      <c r="B43" s="901">
        <v>92</v>
      </c>
      <c r="C43" s="898">
        <v>0.404402196407318</v>
      </c>
      <c r="D43" s="898">
        <v>0.23314078152179701</v>
      </c>
      <c r="E43" s="898">
        <v>0.32071560621261602</v>
      </c>
      <c r="F43" s="898">
        <v>3.0397193506360099E-2</v>
      </c>
      <c r="G43" s="898">
        <v>0</v>
      </c>
      <c r="H43" s="898">
        <v>1.13442037254572E-2</v>
      </c>
      <c r="I43" s="898">
        <v>0</v>
      </c>
      <c r="J43" s="898">
        <v>0</v>
      </c>
      <c r="K43" s="898">
        <v>0</v>
      </c>
      <c r="L43" s="904">
        <v>1.0224845409393299</v>
      </c>
    </row>
    <row r="44" spans="1:12" x14ac:dyDescent="0.2">
      <c r="A44" s="2" t="s">
        <v>50</v>
      </c>
      <c r="B44" s="901">
        <v>94</v>
      </c>
      <c r="C44" s="898">
        <v>0.445513755083084</v>
      </c>
      <c r="D44" s="898">
        <v>0.193914324045181</v>
      </c>
      <c r="E44" s="898">
        <v>0.25418248772621199</v>
      </c>
      <c r="F44" s="898">
        <v>6.5997421741485596E-2</v>
      </c>
      <c r="G44" s="898">
        <v>2.6285879313945801E-2</v>
      </c>
      <c r="H44" s="898">
        <v>1.41061414033175E-2</v>
      </c>
      <c r="I44" s="898">
        <v>0</v>
      </c>
      <c r="J44" s="898">
        <v>0</v>
      </c>
      <c r="K44" s="898">
        <v>0</v>
      </c>
      <c r="L44" s="904">
        <v>1.0759457349777199</v>
      </c>
    </row>
    <row r="45" spans="1:12" x14ac:dyDescent="0.2">
      <c r="A45" s="2" t="s">
        <v>51</v>
      </c>
      <c r="B45" s="901">
        <v>98</v>
      </c>
      <c r="C45" s="898">
        <v>0.43177732825279203</v>
      </c>
      <c r="D45" s="898">
        <v>0.375435441732407</v>
      </c>
      <c r="E45" s="898">
        <v>0.13669428229332001</v>
      </c>
      <c r="F45" s="898">
        <v>5.6092943996190997E-2</v>
      </c>
      <c r="G45" s="898">
        <v>0</v>
      </c>
      <c r="H45" s="898">
        <v>0</v>
      </c>
      <c r="I45" s="898">
        <v>0</v>
      </c>
      <c r="J45" s="898">
        <v>0</v>
      </c>
      <c r="K45" s="898">
        <v>0</v>
      </c>
      <c r="L45" s="904">
        <v>0.81710284948348999</v>
      </c>
    </row>
    <row r="46" spans="1:12" x14ac:dyDescent="0.2">
      <c r="A46" s="2" t="s">
        <v>52</v>
      </c>
      <c r="B46" s="901">
        <v>98</v>
      </c>
      <c r="C46" s="898">
        <v>0.27635681629180903</v>
      </c>
      <c r="D46" s="898">
        <v>0.31227043271064803</v>
      </c>
      <c r="E46" s="898">
        <v>0.36403259634971602</v>
      </c>
      <c r="F46" s="898">
        <v>4.7340143471956302E-2</v>
      </c>
      <c r="G46" s="898">
        <v>0</v>
      </c>
      <c r="H46" s="898">
        <v>0</v>
      </c>
      <c r="I46" s="898">
        <v>0</v>
      </c>
      <c r="J46" s="898">
        <v>0</v>
      </c>
      <c r="K46" s="898">
        <v>0</v>
      </c>
      <c r="L46" s="904">
        <v>1.18235611915588</v>
      </c>
    </row>
    <row r="47" spans="1:12" x14ac:dyDescent="0.2">
      <c r="A47" s="2" t="s">
        <v>53</v>
      </c>
      <c r="B47" s="901">
        <v>102</v>
      </c>
      <c r="C47" s="898">
        <v>0.184073820710182</v>
      </c>
      <c r="D47" s="898">
        <v>0.28600898385047901</v>
      </c>
      <c r="E47" s="898">
        <v>0.40622103214263899</v>
      </c>
      <c r="F47" s="898">
        <v>0.101389795541763</v>
      </c>
      <c r="G47" s="898">
        <v>2.2306350991129899E-2</v>
      </c>
      <c r="H47" s="898">
        <v>0</v>
      </c>
      <c r="I47" s="898">
        <v>0</v>
      </c>
      <c r="J47" s="898">
        <v>0</v>
      </c>
      <c r="K47" s="898">
        <v>0</v>
      </c>
      <c r="L47" s="904">
        <v>1.4918458461761499</v>
      </c>
    </row>
    <row r="48" spans="1:12" x14ac:dyDescent="0.2">
      <c r="A48" s="2" t="s">
        <v>54</v>
      </c>
      <c r="B48" s="901">
        <v>90</v>
      </c>
      <c r="C48" s="898">
        <v>0.182302340865135</v>
      </c>
      <c r="D48" s="898">
        <v>0.29068771004676802</v>
      </c>
      <c r="E48" s="898">
        <v>0.41438087821006803</v>
      </c>
      <c r="F48" s="898">
        <v>0.103038065135479</v>
      </c>
      <c r="G48" s="898">
        <v>9.5910206437110901E-3</v>
      </c>
      <c r="H48" s="898">
        <v>0</v>
      </c>
      <c r="I48" s="898">
        <v>0</v>
      </c>
      <c r="J48" s="898">
        <v>0</v>
      </c>
      <c r="K48" s="898">
        <v>0</v>
      </c>
      <c r="L48" s="904">
        <v>1.4669277667999301</v>
      </c>
    </row>
    <row r="49" spans="1:12" x14ac:dyDescent="0.2">
      <c r="A49" s="2" t="s">
        <v>55</v>
      </c>
      <c r="B49" s="901">
        <v>87</v>
      </c>
      <c r="C49" s="898">
        <v>0.23657734692096699</v>
      </c>
      <c r="D49" s="898">
        <v>0.24774204194545699</v>
      </c>
      <c r="E49" s="898">
        <v>0.39654773473739602</v>
      </c>
      <c r="F49" s="898">
        <v>6.2812149524688707E-2</v>
      </c>
      <c r="G49" s="898">
        <v>1.75394359976053E-2</v>
      </c>
      <c r="H49" s="898">
        <v>3.8781303912401199E-2</v>
      </c>
      <c r="I49" s="898">
        <v>0</v>
      </c>
      <c r="J49" s="898">
        <v>0</v>
      </c>
      <c r="K49" s="898">
        <v>0</v>
      </c>
      <c r="L49" s="904">
        <v>1.4933382272720299</v>
      </c>
    </row>
    <row r="50" spans="1:12" x14ac:dyDescent="0.2">
      <c r="A50" s="2" t="s">
        <v>56</v>
      </c>
      <c r="B50" s="901">
        <v>67</v>
      </c>
      <c r="C50" s="898">
        <v>0.225375011563301</v>
      </c>
      <c r="D50" s="898">
        <v>0.483516454696655</v>
      </c>
      <c r="E50" s="898">
        <v>0.223251447081566</v>
      </c>
      <c r="F50" s="898">
        <v>2.6322618126869202E-2</v>
      </c>
      <c r="G50" s="898">
        <v>1.79008319973946E-2</v>
      </c>
      <c r="H50" s="898">
        <v>2.3633629083633399E-2</v>
      </c>
      <c r="I50" s="898">
        <v>0</v>
      </c>
      <c r="J50" s="898">
        <v>0</v>
      </c>
      <c r="K50" s="898">
        <v>0</v>
      </c>
      <c r="L50" s="904">
        <v>1.19875872135162</v>
      </c>
    </row>
    <row r="51" spans="1:12" x14ac:dyDescent="0.2">
      <c r="A51" s="2" t="s">
        <v>57</v>
      </c>
      <c r="B51" s="901">
        <v>101</v>
      </c>
      <c r="C51" s="898">
        <v>0.31003212928772</v>
      </c>
      <c r="D51" s="898">
        <v>0.37272208929061901</v>
      </c>
      <c r="E51" s="898">
        <v>0.24542051553726199</v>
      </c>
      <c r="F51" s="898">
        <v>6.6323906183242798E-2</v>
      </c>
      <c r="G51" s="898">
        <v>5.5013536475598803E-3</v>
      </c>
      <c r="H51" s="898">
        <v>0</v>
      </c>
      <c r="I51" s="898">
        <v>0</v>
      </c>
      <c r="J51" s="898">
        <v>0</v>
      </c>
      <c r="K51" s="898">
        <v>0</v>
      </c>
      <c r="L51" s="904">
        <v>1.08454024791718</v>
      </c>
    </row>
    <row r="52" spans="1:12" x14ac:dyDescent="0.2">
      <c r="A52" s="2" t="s">
        <v>58</v>
      </c>
      <c r="B52" s="901">
        <v>83</v>
      </c>
      <c r="C52" s="898">
        <v>0.13603088259696999</v>
      </c>
      <c r="D52" s="898">
        <v>0.356230199337006</v>
      </c>
      <c r="E52" s="898">
        <v>0.35800957679748502</v>
      </c>
      <c r="F52" s="898">
        <v>0.14972931146621701</v>
      </c>
      <c r="G52" s="898">
        <v>0</v>
      </c>
      <c r="H52" s="898">
        <v>0</v>
      </c>
      <c r="I52" s="898">
        <v>0</v>
      </c>
      <c r="J52" s="898">
        <v>0</v>
      </c>
      <c r="K52" s="898">
        <v>0</v>
      </c>
      <c r="L52" s="904">
        <v>1.5214374065399201</v>
      </c>
    </row>
    <row r="53" spans="1:12" x14ac:dyDescent="0.2">
      <c r="A53" s="2" t="s">
        <v>59</v>
      </c>
      <c r="B53" s="901">
        <v>101</v>
      </c>
      <c r="C53" s="898">
        <v>0.31959909200668302</v>
      </c>
      <c r="D53" s="898">
        <v>0.38740471005439803</v>
      </c>
      <c r="E53" s="898">
        <v>0.19579425454139701</v>
      </c>
      <c r="F53" s="898">
        <v>7.0149108767509502E-2</v>
      </c>
      <c r="G53" s="898">
        <v>2.7052832767367401E-2</v>
      </c>
      <c r="H53" s="898">
        <v>0</v>
      </c>
      <c r="I53" s="898">
        <v>0</v>
      </c>
      <c r="J53" s="898">
        <v>0</v>
      </c>
      <c r="K53" s="898">
        <v>0</v>
      </c>
      <c r="L53" s="904">
        <v>1.09765183925629</v>
      </c>
    </row>
    <row r="54" spans="1:12" x14ac:dyDescent="0.2">
      <c r="A54" s="2" t="s">
        <v>60</v>
      </c>
      <c r="B54" s="901">
        <v>98</v>
      </c>
      <c r="C54" s="898">
        <v>0.32775953412056003</v>
      </c>
      <c r="D54" s="898">
        <v>0.23408642411232</v>
      </c>
      <c r="E54" s="898">
        <v>0.28465738892555198</v>
      </c>
      <c r="F54" s="898">
        <v>0.113696582615376</v>
      </c>
      <c r="G54" s="898">
        <v>2.8648080304265001E-2</v>
      </c>
      <c r="H54" s="898">
        <v>5.5759912356734302E-3</v>
      </c>
      <c r="I54" s="898">
        <v>5.5759912356734302E-3</v>
      </c>
      <c r="J54" s="898">
        <v>0</v>
      </c>
      <c r="K54" s="898">
        <v>0</v>
      </c>
      <c r="L54" s="904">
        <v>1.3204191923141499</v>
      </c>
    </row>
    <row r="55" spans="1:12" x14ac:dyDescent="0.2">
      <c r="A55" s="2" t="s">
        <v>61</v>
      </c>
      <c r="B55" s="901">
        <v>93</v>
      </c>
      <c r="C55" s="898">
        <v>0.19998969137668601</v>
      </c>
      <c r="D55" s="898">
        <v>0.33851817250251798</v>
      </c>
      <c r="E55" s="898">
        <v>0.36701238155365001</v>
      </c>
      <c r="F55" s="898">
        <v>6.6444754600524902E-2</v>
      </c>
      <c r="G55" s="898">
        <v>1.93804912269115E-2</v>
      </c>
      <c r="H55" s="898">
        <v>8.6544957011938095E-3</v>
      </c>
      <c r="I55" s="898">
        <v>0</v>
      </c>
      <c r="J55" s="898">
        <v>0</v>
      </c>
      <c r="K55" s="898">
        <v>0</v>
      </c>
      <c r="L55" s="904">
        <v>1.3926717042923</v>
      </c>
    </row>
    <row r="56" spans="1:12" x14ac:dyDescent="0.2">
      <c r="A56" s="2" t="s">
        <v>62</v>
      </c>
      <c r="B56" s="901">
        <v>105</v>
      </c>
      <c r="C56" s="898">
        <v>0.55079954862594604</v>
      </c>
      <c r="D56" s="898">
        <v>0.24744109809398701</v>
      </c>
      <c r="E56" s="898">
        <v>0.16041186451911901</v>
      </c>
      <c r="F56" s="898">
        <v>4.13474775850773E-2</v>
      </c>
      <c r="G56" s="898">
        <v>0</v>
      </c>
      <c r="H56" s="898">
        <v>0</v>
      </c>
      <c r="I56" s="898">
        <v>0</v>
      </c>
      <c r="J56" s="898">
        <v>0</v>
      </c>
      <c r="K56" s="898">
        <v>0</v>
      </c>
      <c r="L56" s="904">
        <v>0.69230723381042503</v>
      </c>
    </row>
    <row r="57" spans="1:12" x14ac:dyDescent="0.2">
      <c r="A57" s="2" t="s">
        <v>63</v>
      </c>
      <c r="B57" s="901">
        <v>93</v>
      </c>
      <c r="C57" s="898">
        <v>0.55325949192047097</v>
      </c>
      <c r="D57" s="898">
        <v>0.19779798388481101</v>
      </c>
      <c r="E57" s="898">
        <v>0.19583491981029499</v>
      </c>
      <c r="F57" s="898">
        <v>1.8448589369654701E-2</v>
      </c>
      <c r="G57" s="898">
        <v>1.9479475915432001E-2</v>
      </c>
      <c r="H57" s="898">
        <v>0</v>
      </c>
      <c r="I57" s="898">
        <v>1.51795269921422E-2</v>
      </c>
      <c r="J57" s="898">
        <v>0</v>
      </c>
      <c r="K57" s="898">
        <v>0</v>
      </c>
      <c r="L57" s="904">
        <v>0.81380867958068803</v>
      </c>
    </row>
    <row r="58" spans="1:12" x14ac:dyDescent="0.2">
      <c r="A58" s="2" t="s">
        <v>64</v>
      </c>
      <c r="B58" s="901">
        <v>102</v>
      </c>
      <c r="C58" s="898">
        <v>0.36808568239211997</v>
      </c>
      <c r="D58" s="898">
        <v>0.261403828859329</v>
      </c>
      <c r="E58" s="898">
        <v>0.28250977396964999</v>
      </c>
      <c r="F58" s="898">
        <v>7.5696758925914806E-2</v>
      </c>
      <c r="G58" s="898">
        <v>6.8766903132200198E-3</v>
      </c>
      <c r="H58" s="898">
        <v>5.4272999987006196E-3</v>
      </c>
      <c r="I58" s="898">
        <v>0</v>
      </c>
      <c r="J58" s="898">
        <v>0</v>
      </c>
      <c r="K58" s="898">
        <v>0</v>
      </c>
      <c r="L58" s="904">
        <v>1.1081569194793699</v>
      </c>
    </row>
    <row r="59" spans="1:12" x14ac:dyDescent="0.2">
      <c r="A59" s="2" t="s">
        <v>65</v>
      </c>
      <c r="B59" s="901">
        <v>87</v>
      </c>
      <c r="C59" s="898">
        <v>0.50215417146682695</v>
      </c>
      <c r="D59" s="898">
        <v>0.19831967353820801</v>
      </c>
      <c r="E59" s="898">
        <v>0.236509799957275</v>
      </c>
      <c r="F59" s="898">
        <v>3.9982199668884298E-2</v>
      </c>
      <c r="G59" s="898">
        <v>1.5231397002935399E-2</v>
      </c>
      <c r="H59" s="898">
        <v>7.8027336858212896E-3</v>
      </c>
      <c r="I59" s="898">
        <v>0</v>
      </c>
      <c r="J59" s="898">
        <v>0</v>
      </c>
      <c r="K59" s="898">
        <v>0</v>
      </c>
      <c r="L59" s="904">
        <v>0.89122515916824296</v>
      </c>
    </row>
    <row r="60" spans="1:12" x14ac:dyDescent="0.2">
      <c r="A60" s="2" t="s">
        <v>66</v>
      </c>
      <c r="B60" s="901">
        <v>92</v>
      </c>
      <c r="C60" s="898">
        <v>0.21818384528160101</v>
      </c>
      <c r="D60" s="898">
        <v>0.34293124079704301</v>
      </c>
      <c r="E60" s="898">
        <v>0.34732115268707298</v>
      </c>
      <c r="F60" s="898">
        <v>9.1563776135444599E-2</v>
      </c>
      <c r="G60" s="898">
        <v>0</v>
      </c>
      <c r="H60" s="898">
        <v>0</v>
      </c>
      <c r="I60" s="898">
        <v>0</v>
      </c>
      <c r="J60" s="898">
        <v>0</v>
      </c>
      <c r="K60" s="898">
        <v>0</v>
      </c>
      <c r="L60" s="904">
        <v>1.3122648000717201</v>
      </c>
    </row>
    <row r="61" spans="1:12" x14ac:dyDescent="0.2">
      <c r="A61" s="2" t="s">
        <v>67</v>
      </c>
      <c r="B61" s="901">
        <v>87</v>
      </c>
      <c r="C61" s="898">
        <v>0.18543548882007599</v>
      </c>
      <c r="D61" s="898">
        <v>0.34596756100654602</v>
      </c>
      <c r="E61" s="898">
        <v>0.40812936425209001</v>
      </c>
      <c r="F61" s="898">
        <v>5.1077727228403098E-2</v>
      </c>
      <c r="G61" s="898">
        <v>9.3898540362715704E-3</v>
      </c>
      <c r="H61" s="898">
        <v>0</v>
      </c>
      <c r="I61" s="898">
        <v>0</v>
      </c>
      <c r="J61" s="898">
        <v>0</v>
      </c>
      <c r="K61" s="898">
        <v>0</v>
      </c>
      <c r="L61" s="904">
        <v>1.3530188798904399</v>
      </c>
    </row>
    <row r="62" spans="1:12" x14ac:dyDescent="0.2">
      <c r="A62" s="2" t="s">
        <v>68</v>
      </c>
      <c r="B62" s="901">
        <v>115</v>
      </c>
      <c r="C62" s="898">
        <v>0.458079963922501</v>
      </c>
      <c r="D62" s="898">
        <v>0.254305750131607</v>
      </c>
      <c r="E62" s="898">
        <v>0.24141389131546001</v>
      </c>
      <c r="F62" s="898">
        <v>3.8995347917079898E-2</v>
      </c>
      <c r="G62" s="898">
        <v>7.2050141170620901E-3</v>
      </c>
      <c r="H62" s="898">
        <v>0</v>
      </c>
      <c r="I62" s="898">
        <v>0</v>
      </c>
      <c r="J62" s="898">
        <v>0</v>
      </c>
      <c r="K62" s="898">
        <v>0</v>
      </c>
      <c r="L62" s="904">
        <v>0.88293963670730602</v>
      </c>
    </row>
    <row r="63" spans="1:12" x14ac:dyDescent="0.2">
      <c r="A63" s="2" t="s">
        <v>69</v>
      </c>
      <c r="B63" s="901">
        <v>91</v>
      </c>
      <c r="C63" s="898">
        <v>0.39314445853233299</v>
      </c>
      <c r="D63" s="898">
        <v>0.26008948683738697</v>
      </c>
      <c r="E63" s="898">
        <v>0.27502384781837502</v>
      </c>
      <c r="F63" s="898">
        <v>6.15827105939388E-2</v>
      </c>
      <c r="G63" s="898">
        <v>1.01594850420952E-2</v>
      </c>
      <c r="H63" s="898">
        <v>0</v>
      </c>
      <c r="I63" s="898">
        <v>0</v>
      </c>
      <c r="J63" s="898">
        <v>0</v>
      </c>
      <c r="K63" s="898">
        <v>0</v>
      </c>
      <c r="L63" s="904">
        <v>1.03552329540253</v>
      </c>
    </row>
    <row r="64" spans="1:12" x14ac:dyDescent="0.2">
      <c r="A64" s="2" t="s">
        <v>70</v>
      </c>
      <c r="B64" s="901">
        <v>97</v>
      </c>
      <c r="C64" s="898">
        <v>0.21567219495773299</v>
      </c>
      <c r="D64" s="898">
        <v>0.29914504289627097</v>
      </c>
      <c r="E64" s="898">
        <v>0.35990825295448298</v>
      </c>
      <c r="F64" s="898">
        <v>0.117675840854645</v>
      </c>
      <c r="G64" s="898">
        <v>7.5986841693520503E-3</v>
      </c>
      <c r="H64" s="898">
        <v>0</v>
      </c>
      <c r="I64" s="898">
        <v>0</v>
      </c>
      <c r="J64" s="898">
        <v>0</v>
      </c>
      <c r="K64" s="898">
        <v>0</v>
      </c>
      <c r="L64" s="904">
        <v>1.40238380432129</v>
      </c>
    </row>
    <row r="65" spans="1:12" x14ac:dyDescent="0.2">
      <c r="A65" s="2" t="s">
        <v>71</v>
      </c>
      <c r="B65" s="901">
        <v>83</v>
      </c>
      <c r="C65" s="898">
        <v>0.25659167766571001</v>
      </c>
      <c r="D65" s="898">
        <v>0.24837872385978699</v>
      </c>
      <c r="E65" s="898">
        <v>0.36562323570251498</v>
      </c>
      <c r="F65" s="898">
        <v>0.101095974445343</v>
      </c>
      <c r="G65" s="898">
        <v>1.62094552069902E-2</v>
      </c>
      <c r="H65" s="898">
        <v>1.2100936844945001E-2</v>
      </c>
      <c r="I65" s="898">
        <v>0</v>
      </c>
      <c r="J65" s="898">
        <v>0</v>
      </c>
      <c r="K65" s="898">
        <v>0</v>
      </c>
      <c r="L65" s="904">
        <v>1.4082555770873999</v>
      </c>
    </row>
    <row r="66" spans="1:12" x14ac:dyDescent="0.2">
      <c r="A66" s="2" t="s">
        <v>72</v>
      </c>
      <c r="B66" s="901">
        <v>94</v>
      </c>
      <c r="C66" s="898">
        <v>0.453750550746918</v>
      </c>
      <c r="D66" s="898">
        <v>0.21637488901615101</v>
      </c>
      <c r="E66" s="898">
        <v>0.23920205235481301</v>
      </c>
      <c r="F66" s="898">
        <v>7.8375674784183502E-2</v>
      </c>
      <c r="G66" s="898">
        <v>1.22968470677733E-2</v>
      </c>
      <c r="H66" s="898">
        <v>0</v>
      </c>
      <c r="I66" s="898">
        <v>0</v>
      </c>
      <c r="J66" s="898">
        <v>0</v>
      </c>
      <c r="K66" s="898">
        <v>0</v>
      </c>
      <c r="L66" s="904">
        <v>0.97909337282180797</v>
      </c>
    </row>
    <row r="67" spans="1:12" x14ac:dyDescent="0.2">
      <c r="A67" s="2" t="s">
        <v>73</v>
      </c>
      <c r="B67" s="901">
        <v>103</v>
      </c>
      <c r="C67" s="898">
        <v>0.42288100719451899</v>
      </c>
      <c r="D67" s="898">
        <v>0.25826638936996499</v>
      </c>
      <c r="E67" s="898">
        <v>0.24381133913993799</v>
      </c>
      <c r="F67" s="898">
        <v>5.8569774031639099E-2</v>
      </c>
      <c r="G67" s="898">
        <v>1.64714884012938E-2</v>
      </c>
      <c r="H67" s="898">
        <v>0</v>
      </c>
      <c r="I67" s="898">
        <v>0</v>
      </c>
      <c r="J67" s="898">
        <v>0</v>
      </c>
      <c r="K67" s="898">
        <v>0</v>
      </c>
      <c r="L67" s="904">
        <v>0.98748433589935303</v>
      </c>
    </row>
    <row r="68" spans="1:12" x14ac:dyDescent="0.2">
      <c r="A68" s="2" t="s">
        <v>74</v>
      </c>
      <c r="B68" s="901">
        <v>88</v>
      </c>
      <c r="C68" s="898">
        <v>0.41044875979423501</v>
      </c>
      <c r="D68" s="898">
        <v>0.206673428416252</v>
      </c>
      <c r="E68" s="898">
        <v>0.27712851762771601</v>
      </c>
      <c r="F68" s="898">
        <v>9.7308516502380399E-2</v>
      </c>
      <c r="G68" s="898">
        <v>8.4407534450292605E-3</v>
      </c>
      <c r="H68" s="898">
        <v>0</v>
      </c>
      <c r="I68" s="898">
        <v>0</v>
      </c>
      <c r="J68" s="898">
        <v>0</v>
      </c>
      <c r="K68" s="898">
        <v>0</v>
      </c>
      <c r="L68" s="904">
        <v>1.08661901950836</v>
      </c>
    </row>
    <row r="69" spans="1:12" x14ac:dyDescent="0.2">
      <c r="A69" s="2" t="s">
        <v>75</v>
      </c>
      <c r="B69" s="901">
        <v>108</v>
      </c>
      <c r="C69" s="898">
        <v>0.48207056522369401</v>
      </c>
      <c r="D69" s="898">
        <v>0.201060861349106</v>
      </c>
      <c r="E69" s="898">
        <v>0.26059353351593001</v>
      </c>
      <c r="F69" s="898">
        <v>3.4675732254982002E-2</v>
      </c>
      <c r="G69" s="898">
        <v>5.9879953041672698E-3</v>
      </c>
      <c r="H69" s="898">
        <v>1.5611324459314299E-2</v>
      </c>
      <c r="I69" s="898">
        <v>0</v>
      </c>
      <c r="J69" s="898">
        <v>0</v>
      </c>
      <c r="K69" s="898">
        <v>0</v>
      </c>
      <c r="L69" s="904">
        <v>0.92828369140625</v>
      </c>
    </row>
    <row r="70" spans="1:12" x14ac:dyDescent="0.2">
      <c r="A70" s="2" t="s">
        <v>76</v>
      </c>
      <c r="B70" s="901">
        <v>100</v>
      </c>
      <c r="C70" s="898">
        <v>0.180116876959801</v>
      </c>
      <c r="D70" s="898">
        <v>0.41268411278724698</v>
      </c>
      <c r="E70" s="898">
        <v>0.31594803929328902</v>
      </c>
      <c r="F70" s="898">
        <v>8.1265650689601898E-2</v>
      </c>
      <c r="G70" s="898">
        <v>9.9853202700614895E-3</v>
      </c>
      <c r="H70" s="898">
        <v>0</v>
      </c>
      <c r="I70" s="898">
        <v>0</v>
      </c>
      <c r="J70" s="898">
        <v>0</v>
      </c>
      <c r="K70" s="898">
        <v>0</v>
      </c>
      <c r="L70" s="904">
        <v>1.32831835746765</v>
      </c>
    </row>
    <row r="71" spans="1:12" x14ac:dyDescent="0.2">
      <c r="A71" s="3" t="s">
        <v>77</v>
      </c>
      <c r="B71" s="902">
        <v>79</v>
      </c>
      <c r="C71" s="899">
        <v>0.24590250849723799</v>
      </c>
      <c r="D71" s="899">
        <v>0.29405295848846402</v>
      </c>
      <c r="E71" s="899">
        <v>0.33464822173118602</v>
      </c>
      <c r="F71" s="899">
        <v>9.1987989842891693E-2</v>
      </c>
      <c r="G71" s="899">
        <v>3.3408310264348998E-2</v>
      </c>
      <c r="H71" s="899">
        <v>0</v>
      </c>
      <c r="I71" s="899">
        <v>0</v>
      </c>
      <c r="J71" s="899">
        <v>0</v>
      </c>
      <c r="K71" s="899">
        <v>0</v>
      </c>
      <c r="L71" s="905">
        <v>1.37294661998749</v>
      </c>
    </row>
    <row r="73" spans="1:12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135</v>
      </c>
    </row>
    <row r="4" spans="1:11" x14ac:dyDescent="0.2">
      <c r="A4" t="s">
        <v>3</v>
      </c>
    </row>
    <row r="5" spans="1:11" ht="25.5" x14ac:dyDescent="0.2">
      <c r="A5" s="4" t="s">
        <v>4</v>
      </c>
      <c r="B5" s="4" t="s">
        <v>5</v>
      </c>
      <c r="C5" s="4" t="s">
        <v>136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  <c r="I5" s="4" t="s">
        <v>142</v>
      </c>
      <c r="J5" s="4" t="s">
        <v>143</v>
      </c>
      <c r="K5" s="4" t="s">
        <v>144</v>
      </c>
    </row>
    <row r="6" spans="1:11" x14ac:dyDescent="0.2">
      <c r="A6" s="5" t="s">
        <v>13</v>
      </c>
      <c r="B6" s="87" t="s">
        <v>1</v>
      </c>
      <c r="C6" s="84" t="s">
        <v>1</v>
      </c>
      <c r="D6" s="84" t="s">
        <v>1</v>
      </c>
      <c r="E6" s="84" t="s">
        <v>1</v>
      </c>
      <c r="F6" s="84" t="s">
        <v>1</v>
      </c>
      <c r="G6" s="84" t="s">
        <v>1</v>
      </c>
      <c r="H6" s="84" t="s">
        <v>1</v>
      </c>
      <c r="I6" s="84" t="s">
        <v>1</v>
      </c>
      <c r="J6" s="84" t="s">
        <v>1</v>
      </c>
      <c r="K6" s="84" t="s">
        <v>1</v>
      </c>
    </row>
    <row r="7" spans="1:11" x14ac:dyDescent="0.2">
      <c r="A7" s="2" t="s">
        <v>13</v>
      </c>
      <c r="B7" s="88">
        <v>7212</v>
      </c>
      <c r="C7" s="85">
        <v>0.18954797089099901</v>
      </c>
      <c r="D7" s="85">
        <v>0.16879990696906999</v>
      </c>
      <c r="E7" s="85">
        <v>4.2897451668977703E-2</v>
      </c>
      <c r="F7" s="85">
        <v>0.144542962312698</v>
      </c>
      <c r="G7" s="85">
        <v>5.4335936903953601E-2</v>
      </c>
      <c r="H7" s="85">
        <v>0.102439761161804</v>
      </c>
      <c r="I7" s="85">
        <v>2.8581073507666602E-2</v>
      </c>
      <c r="J7" s="85">
        <v>4.5968651771545403E-2</v>
      </c>
      <c r="K7" s="85">
        <v>0.22288629412651101</v>
      </c>
    </row>
    <row r="8" spans="1:11" x14ac:dyDescent="0.2">
      <c r="A8" s="5" t="s">
        <v>14</v>
      </c>
      <c r="B8" s="87" t="s">
        <v>1</v>
      </c>
      <c r="C8" s="84" t="s">
        <v>1</v>
      </c>
      <c r="D8" s="84" t="s">
        <v>1</v>
      </c>
      <c r="E8" s="84" t="s">
        <v>1</v>
      </c>
      <c r="F8" s="84" t="s">
        <v>1</v>
      </c>
      <c r="G8" s="84" t="s">
        <v>1</v>
      </c>
      <c r="H8" s="84" t="s">
        <v>1</v>
      </c>
      <c r="I8" s="84" t="s">
        <v>1</v>
      </c>
      <c r="J8" s="84" t="s">
        <v>1</v>
      </c>
      <c r="K8" s="84" t="s">
        <v>1</v>
      </c>
    </row>
    <row r="9" spans="1:11" x14ac:dyDescent="0.2">
      <c r="A9" s="2" t="s">
        <v>15</v>
      </c>
      <c r="B9" s="88">
        <v>106</v>
      </c>
      <c r="C9" s="85">
        <v>0.34862428903579701</v>
      </c>
      <c r="D9" s="85">
        <v>7.0498712360858903E-2</v>
      </c>
      <c r="E9" s="85">
        <v>7.8530013561248797E-3</v>
      </c>
      <c r="F9" s="85">
        <v>5.2301272749900797E-2</v>
      </c>
      <c r="G9" s="85">
        <v>4.8968993127345997E-2</v>
      </c>
      <c r="H9" s="85">
        <v>0.147231429815292</v>
      </c>
      <c r="I9" s="85">
        <v>0.112520314753056</v>
      </c>
      <c r="J9" s="85">
        <v>5.8863975107669803E-2</v>
      </c>
      <c r="K9" s="85">
        <v>0.153138011693954</v>
      </c>
    </row>
    <row r="10" spans="1:11" x14ac:dyDescent="0.2">
      <c r="A10" s="2" t="s">
        <v>16</v>
      </c>
      <c r="B10" s="88">
        <v>107</v>
      </c>
      <c r="C10" s="85">
        <v>0.196113646030426</v>
      </c>
      <c r="D10" s="85">
        <v>6.6827289760112804E-2</v>
      </c>
      <c r="E10" s="85">
        <v>2.1229417994618398E-2</v>
      </c>
      <c r="F10" s="85">
        <v>4.77912537753582E-2</v>
      </c>
      <c r="G10" s="85">
        <v>5.29909022152424E-2</v>
      </c>
      <c r="H10" s="85">
        <v>8.5979893803596497E-2</v>
      </c>
      <c r="I10" s="85">
        <v>5.8885373175144202E-2</v>
      </c>
      <c r="J10" s="85">
        <v>0.29679435491561901</v>
      </c>
      <c r="K10" s="85">
        <v>0.17338785529136699</v>
      </c>
    </row>
    <row r="11" spans="1:11" x14ac:dyDescent="0.2">
      <c r="A11" s="2" t="s">
        <v>17</v>
      </c>
      <c r="B11" s="88">
        <v>127</v>
      </c>
      <c r="C11" s="85">
        <v>0.17904406785964999</v>
      </c>
      <c r="D11" s="85">
        <v>0.167676761746407</v>
      </c>
      <c r="E11" s="85">
        <v>5.5802594870328903E-2</v>
      </c>
      <c r="F11" s="85">
        <v>0.15402947366237599</v>
      </c>
      <c r="G11" s="85">
        <v>3.0768239870667499E-2</v>
      </c>
      <c r="H11" s="85">
        <v>4.2238727211952203E-2</v>
      </c>
      <c r="I11" s="85">
        <v>1.0256079956889199E-2</v>
      </c>
      <c r="J11" s="85">
        <v>7.9498745501041398E-2</v>
      </c>
      <c r="K11" s="85">
        <v>0.280685305595398</v>
      </c>
    </row>
    <row r="12" spans="1:11" x14ac:dyDescent="0.2">
      <c r="A12" s="2" t="s">
        <v>18</v>
      </c>
      <c r="B12" s="88">
        <v>109</v>
      </c>
      <c r="C12" s="85">
        <v>0.313268423080444</v>
      </c>
      <c r="D12" s="85">
        <v>6.9021582603454604E-2</v>
      </c>
      <c r="E12" s="85">
        <v>3.6689739674329799E-2</v>
      </c>
      <c r="F12" s="85">
        <v>4.5395322144031497E-2</v>
      </c>
      <c r="G12" s="85">
        <v>7.82920867204666E-2</v>
      </c>
      <c r="H12" s="85">
        <v>0.14096175134182001</v>
      </c>
      <c r="I12" s="85">
        <v>6.9120220839977306E-2</v>
      </c>
      <c r="J12" s="85">
        <v>6.9134049117565197E-2</v>
      </c>
      <c r="K12" s="85">
        <v>0.17811681330203999</v>
      </c>
    </row>
    <row r="13" spans="1:11" x14ac:dyDescent="0.2">
      <c r="A13" s="2" t="s">
        <v>19</v>
      </c>
      <c r="B13" s="88">
        <v>107</v>
      </c>
      <c r="C13" s="85">
        <v>0.392475575208664</v>
      </c>
      <c r="D13" s="85">
        <v>6.9113083183765397E-2</v>
      </c>
      <c r="E13" s="85">
        <v>4.2643427848815897E-2</v>
      </c>
      <c r="F13" s="85">
        <v>0.134575560688972</v>
      </c>
      <c r="G13" s="85">
        <v>5.2317522466182702E-2</v>
      </c>
      <c r="H13" s="85">
        <v>5.7530183345079401E-2</v>
      </c>
      <c r="I13" s="85">
        <v>4.6757280826568597E-2</v>
      </c>
      <c r="J13" s="85">
        <v>6.7257657647132901E-2</v>
      </c>
      <c r="K13" s="85">
        <v>0.137329697608948</v>
      </c>
    </row>
    <row r="14" spans="1:11" x14ac:dyDescent="0.2">
      <c r="A14" s="2" t="s">
        <v>20</v>
      </c>
      <c r="B14" s="88">
        <v>98</v>
      </c>
      <c r="C14" s="85">
        <v>0.59315091371536299</v>
      </c>
      <c r="D14" s="85">
        <v>0.20270097255706801</v>
      </c>
      <c r="E14" s="85">
        <v>1.4616613276302801E-2</v>
      </c>
      <c r="F14" s="85">
        <v>0</v>
      </c>
      <c r="G14" s="85">
        <v>0</v>
      </c>
      <c r="H14" s="85">
        <v>2.1973259747028399E-2</v>
      </c>
      <c r="I14" s="85">
        <v>1.2727010063827E-2</v>
      </c>
      <c r="J14" s="85">
        <v>2.5984026491641998E-2</v>
      </c>
      <c r="K14" s="85">
        <v>0.12884721159935</v>
      </c>
    </row>
    <row r="15" spans="1:11" x14ac:dyDescent="0.2">
      <c r="A15" s="2" t="s">
        <v>21</v>
      </c>
      <c r="B15" s="88">
        <v>95</v>
      </c>
      <c r="C15" s="85">
        <v>0.32968175411224399</v>
      </c>
      <c r="D15" s="85">
        <v>8.8553912937641102E-2</v>
      </c>
      <c r="E15" s="85">
        <v>3.9297975599765798E-2</v>
      </c>
      <c r="F15" s="85">
        <v>5.5699821561574901E-2</v>
      </c>
      <c r="G15" s="85">
        <v>4.82888221740723E-2</v>
      </c>
      <c r="H15" s="85">
        <v>7.35147669911385E-2</v>
      </c>
      <c r="I15" s="85">
        <v>6.8200328387319998E-3</v>
      </c>
      <c r="J15" s="85">
        <v>8.3970956504344899E-2</v>
      </c>
      <c r="K15" s="85">
        <v>0.27417194843292197</v>
      </c>
    </row>
    <row r="16" spans="1:11" x14ac:dyDescent="0.2">
      <c r="A16" s="2" t="s">
        <v>22</v>
      </c>
      <c r="B16" s="88">
        <v>102</v>
      </c>
      <c r="C16" s="85">
        <v>0.23426905274391199</v>
      </c>
      <c r="D16" s="85">
        <v>0.207462579011917</v>
      </c>
      <c r="E16" s="85">
        <v>6.2742263078689603E-2</v>
      </c>
      <c r="F16" s="85">
        <v>0</v>
      </c>
      <c r="G16" s="85">
        <v>3.2083075493574101E-2</v>
      </c>
      <c r="H16" s="85">
        <v>2.4917591363191601E-2</v>
      </c>
      <c r="I16" s="85">
        <v>3.4710083156824098E-2</v>
      </c>
      <c r="J16" s="85">
        <v>2.8888564556837099E-2</v>
      </c>
      <c r="K16" s="85">
        <v>0.37492677569389299</v>
      </c>
    </row>
    <row r="17" spans="1:11" x14ac:dyDescent="0.2">
      <c r="A17" s="2" t="s">
        <v>23</v>
      </c>
      <c r="B17" s="88">
        <v>81</v>
      </c>
      <c r="C17" s="85">
        <v>1.40366638079286E-2</v>
      </c>
      <c r="D17" s="85">
        <v>7.5840115547180204E-2</v>
      </c>
      <c r="E17" s="85">
        <v>0</v>
      </c>
      <c r="F17" s="85">
        <v>0.56698340177536</v>
      </c>
      <c r="G17" s="85">
        <v>8.5792914032936096E-2</v>
      </c>
      <c r="H17" s="85">
        <v>0.11825298517942399</v>
      </c>
      <c r="I17" s="85">
        <v>1.6602857038378702E-2</v>
      </c>
      <c r="J17" s="85">
        <v>0</v>
      </c>
      <c r="K17" s="85">
        <v>0.122491076588631</v>
      </c>
    </row>
    <row r="18" spans="1:11" x14ac:dyDescent="0.2">
      <c r="A18" s="2" t="s">
        <v>24</v>
      </c>
      <c r="B18" s="88">
        <v>81</v>
      </c>
      <c r="C18" s="85">
        <v>7.0572510361671406E-2</v>
      </c>
      <c r="D18" s="85">
        <v>0.29384186863899198</v>
      </c>
      <c r="E18" s="85">
        <v>9.9943593144416795E-2</v>
      </c>
      <c r="F18" s="85">
        <v>4.56973239779472E-2</v>
      </c>
      <c r="G18" s="85">
        <v>1.7488043755292899E-2</v>
      </c>
      <c r="H18" s="85">
        <v>8.2730844616889995E-2</v>
      </c>
      <c r="I18" s="85">
        <v>0</v>
      </c>
      <c r="J18" s="85">
        <v>1.30306631326675E-2</v>
      </c>
      <c r="K18" s="85">
        <v>0.376695156097412</v>
      </c>
    </row>
    <row r="19" spans="1:11" x14ac:dyDescent="0.2">
      <c r="A19" s="2" t="s">
        <v>25</v>
      </c>
      <c r="B19" s="88">
        <v>100</v>
      </c>
      <c r="C19" s="85">
        <v>3.3836338669061702E-2</v>
      </c>
      <c r="D19" s="85">
        <v>0.27822887897491499</v>
      </c>
      <c r="E19" s="85">
        <v>5.2769888192415203E-2</v>
      </c>
      <c r="F19" s="85">
        <v>0.26746535301208502</v>
      </c>
      <c r="G19" s="85">
        <v>6.97662979364395E-2</v>
      </c>
      <c r="H19" s="85">
        <v>5.1210444420576103E-2</v>
      </c>
      <c r="I19" s="85">
        <v>9.9887391552329098E-3</v>
      </c>
      <c r="J19" s="85">
        <v>7.1003814227879004E-3</v>
      </c>
      <c r="K19" s="85">
        <v>0.229633688926697</v>
      </c>
    </row>
    <row r="20" spans="1:11" x14ac:dyDescent="0.2">
      <c r="A20" s="2" t="s">
        <v>26</v>
      </c>
      <c r="B20" s="88">
        <v>102</v>
      </c>
      <c r="C20" s="85">
        <v>5.54337613284588E-2</v>
      </c>
      <c r="D20" s="85">
        <v>0.254128098487854</v>
      </c>
      <c r="E20" s="85">
        <v>1.8995258957147598E-2</v>
      </c>
      <c r="F20" s="85">
        <v>0.28894096612930298</v>
      </c>
      <c r="G20" s="85">
        <v>7.1239866316318498E-2</v>
      </c>
      <c r="H20" s="85">
        <v>0.115530408918858</v>
      </c>
      <c r="I20" s="85">
        <v>9.8999291658401503E-2</v>
      </c>
      <c r="J20" s="85">
        <v>3.57568971812725E-2</v>
      </c>
      <c r="K20" s="85">
        <v>6.0975443571806003E-2</v>
      </c>
    </row>
    <row r="21" spans="1:11" x14ac:dyDescent="0.2">
      <c r="A21" s="2" t="s">
        <v>27</v>
      </c>
      <c r="B21" s="88">
        <v>84</v>
      </c>
      <c r="C21" s="85">
        <v>3.3332888036966303E-2</v>
      </c>
      <c r="D21" s="85">
        <v>0.29237696528434798</v>
      </c>
      <c r="E21" s="85">
        <v>4.3521102517843198E-2</v>
      </c>
      <c r="F21" s="85">
        <v>1.18002649396658E-2</v>
      </c>
      <c r="G21" s="85">
        <v>3.4652840346097898E-2</v>
      </c>
      <c r="H21" s="85">
        <v>0.264649927616119</v>
      </c>
      <c r="I21" s="85">
        <v>9.26972106099129E-2</v>
      </c>
      <c r="J21" s="85">
        <v>0.160677790641785</v>
      </c>
      <c r="K21" s="85">
        <v>6.6291011869907407E-2</v>
      </c>
    </row>
    <row r="22" spans="1:11" x14ac:dyDescent="0.2">
      <c r="A22" s="2" t="s">
        <v>28</v>
      </c>
      <c r="B22" s="88">
        <v>104</v>
      </c>
      <c r="C22" s="85">
        <v>0.26187264919281</v>
      </c>
      <c r="D22" s="85">
        <v>8.5808351635932895E-2</v>
      </c>
      <c r="E22" s="85">
        <v>1.6989711672067601E-2</v>
      </c>
      <c r="F22" s="85">
        <v>0.13147579133510601</v>
      </c>
      <c r="G22" s="85">
        <v>1.9356360659003299E-2</v>
      </c>
      <c r="H22" s="85">
        <v>6.8373866379261003E-2</v>
      </c>
      <c r="I22" s="85">
        <v>0</v>
      </c>
      <c r="J22" s="85">
        <v>5.1163218915462501E-2</v>
      </c>
      <c r="K22" s="85">
        <v>0.36496004462242099</v>
      </c>
    </row>
    <row r="23" spans="1:11" x14ac:dyDescent="0.2">
      <c r="A23" s="2" t="s">
        <v>29</v>
      </c>
      <c r="B23" s="88">
        <v>102</v>
      </c>
      <c r="C23" s="85">
        <v>0.32670831680297902</v>
      </c>
      <c r="D23" s="85">
        <v>9.9768579006195096E-2</v>
      </c>
      <c r="E23" s="85">
        <v>4.4443413615226697E-2</v>
      </c>
      <c r="F23" s="85">
        <v>0.109843507409096</v>
      </c>
      <c r="G23" s="85">
        <v>8.9805096387863201E-2</v>
      </c>
      <c r="H23" s="85">
        <v>2.3014243692159701E-2</v>
      </c>
      <c r="I23" s="85">
        <v>0</v>
      </c>
      <c r="J23" s="85">
        <v>7.1554104797542104E-3</v>
      </c>
      <c r="K23" s="85">
        <v>0.29926142096519498</v>
      </c>
    </row>
    <row r="24" spans="1:11" x14ac:dyDescent="0.2">
      <c r="A24" s="2" t="s">
        <v>30</v>
      </c>
      <c r="B24" s="88">
        <v>102</v>
      </c>
      <c r="C24" s="85">
        <v>0.26421689987182601</v>
      </c>
      <c r="D24" s="85">
        <v>0.218706429004669</v>
      </c>
      <c r="E24" s="85">
        <v>2.33690347522497E-2</v>
      </c>
      <c r="F24" s="85">
        <v>4.1698146611452103E-2</v>
      </c>
      <c r="G24" s="85">
        <v>4.7506086528301197E-2</v>
      </c>
      <c r="H24" s="85">
        <v>3.01166605204344E-2</v>
      </c>
      <c r="I24" s="85">
        <v>1.03574739769101E-2</v>
      </c>
      <c r="J24" s="85">
        <v>5.1969368010759402E-2</v>
      </c>
      <c r="K24" s="85">
        <v>0.31205990910530101</v>
      </c>
    </row>
    <row r="25" spans="1:11" x14ac:dyDescent="0.2">
      <c r="A25" s="2" t="s">
        <v>31</v>
      </c>
      <c r="B25" s="88">
        <v>99</v>
      </c>
      <c r="C25" s="85">
        <v>0.209189593791962</v>
      </c>
      <c r="D25" s="85">
        <v>0.18256223201751701</v>
      </c>
      <c r="E25" s="85">
        <v>2.8798051178455401E-2</v>
      </c>
      <c r="F25" s="85">
        <v>0.20989106595516199</v>
      </c>
      <c r="G25" s="85">
        <v>5.7362135499715798E-2</v>
      </c>
      <c r="H25" s="85">
        <v>3.72037328779697E-2</v>
      </c>
      <c r="I25" s="85">
        <v>2.4707831442356099E-2</v>
      </c>
      <c r="J25" s="85">
        <v>3.6854740232229198E-2</v>
      </c>
      <c r="K25" s="85">
        <v>0.21343061327934301</v>
      </c>
    </row>
    <row r="26" spans="1:11" x14ac:dyDescent="0.2">
      <c r="A26" s="2" t="s">
        <v>32</v>
      </c>
      <c r="B26" s="88">
        <v>96</v>
      </c>
      <c r="C26" s="85">
        <v>5.4252021014690399E-2</v>
      </c>
      <c r="D26" s="85">
        <v>2.0399341359734501E-2</v>
      </c>
      <c r="E26" s="85">
        <v>5.3881607949733699E-2</v>
      </c>
      <c r="F26" s="85">
        <v>0.43553739786148099</v>
      </c>
      <c r="G26" s="85">
        <v>6.7311957478523296E-2</v>
      </c>
      <c r="H26" s="85">
        <v>0.14707089960575101</v>
      </c>
      <c r="I26" s="85">
        <v>6.0451477766037001E-2</v>
      </c>
      <c r="J26" s="85">
        <v>1.3209079392254399E-2</v>
      </c>
      <c r="K26" s="85">
        <v>0.147886216640472</v>
      </c>
    </row>
    <row r="27" spans="1:11" x14ac:dyDescent="0.2">
      <c r="A27" s="2" t="s">
        <v>33</v>
      </c>
      <c r="B27" s="88">
        <v>94</v>
      </c>
      <c r="C27" s="85">
        <v>0</v>
      </c>
      <c r="D27" s="85">
        <v>0</v>
      </c>
      <c r="E27" s="85">
        <v>0</v>
      </c>
      <c r="F27" s="85">
        <v>0.10156997293233901</v>
      </c>
      <c r="G27" s="85">
        <v>9.0211682021617903E-2</v>
      </c>
      <c r="H27" s="85">
        <v>0.67814391851425204</v>
      </c>
      <c r="I27" s="85">
        <v>1.5033893287181899E-2</v>
      </c>
      <c r="J27" s="85">
        <v>4.8733826726674999E-2</v>
      </c>
      <c r="K27" s="85">
        <v>6.6306710243225098E-2</v>
      </c>
    </row>
    <row r="28" spans="1:11" x14ac:dyDescent="0.2">
      <c r="A28" s="2" t="s">
        <v>34</v>
      </c>
      <c r="B28" s="88">
        <v>104</v>
      </c>
      <c r="C28" s="85">
        <v>4.8196226358413703E-2</v>
      </c>
      <c r="D28" s="85">
        <v>0.34247425198554998</v>
      </c>
      <c r="E28" s="85">
        <v>0</v>
      </c>
      <c r="F28" s="85">
        <v>9.5461588352918608E-3</v>
      </c>
      <c r="G28" s="85">
        <v>6.0244910418987302E-2</v>
      </c>
      <c r="H28" s="85">
        <v>0.41326519846916199</v>
      </c>
      <c r="I28" s="85">
        <v>3.8832873106002801E-2</v>
      </c>
      <c r="J28" s="85">
        <v>3.9929393678903601E-2</v>
      </c>
      <c r="K28" s="85">
        <v>4.75109741091728E-2</v>
      </c>
    </row>
    <row r="29" spans="1:11" x14ac:dyDescent="0.2">
      <c r="A29" s="2" t="s">
        <v>35</v>
      </c>
      <c r="B29" s="88">
        <v>97</v>
      </c>
      <c r="C29" s="85">
        <v>7.2186589241027804E-2</v>
      </c>
      <c r="D29" s="85">
        <v>0.19597870111465501</v>
      </c>
      <c r="E29" s="85">
        <v>7.5060084462165805E-2</v>
      </c>
      <c r="F29" s="85">
        <v>0</v>
      </c>
      <c r="G29" s="85">
        <v>7.0308946073055295E-2</v>
      </c>
      <c r="H29" s="85">
        <v>0.32079002261161799</v>
      </c>
      <c r="I29" s="85">
        <v>0.10633343458175699</v>
      </c>
      <c r="J29" s="85">
        <v>4.99908402562141E-2</v>
      </c>
      <c r="K29" s="85">
        <v>0.109351374208927</v>
      </c>
    </row>
    <row r="30" spans="1:11" x14ac:dyDescent="0.2">
      <c r="A30" s="2" t="s">
        <v>36</v>
      </c>
      <c r="B30" s="88">
        <v>90</v>
      </c>
      <c r="C30" s="85">
        <v>4.3066620826721198E-2</v>
      </c>
      <c r="D30" s="85">
        <v>6.7692779004573794E-2</v>
      </c>
      <c r="E30" s="85">
        <v>3.60533371567726E-2</v>
      </c>
      <c r="F30" s="85">
        <v>8.2014175131917E-3</v>
      </c>
      <c r="G30" s="85">
        <v>7.5981721282005296E-2</v>
      </c>
      <c r="H30" s="85">
        <v>0.36859095096588101</v>
      </c>
      <c r="I30" s="85">
        <v>0.278954148292542</v>
      </c>
      <c r="J30" s="85">
        <v>8.1804424524307306E-2</v>
      </c>
      <c r="K30" s="85">
        <v>3.9654616266489001E-2</v>
      </c>
    </row>
    <row r="31" spans="1:11" x14ac:dyDescent="0.2">
      <c r="A31" s="2" t="s">
        <v>37</v>
      </c>
      <c r="B31" s="88">
        <v>81</v>
      </c>
      <c r="C31" s="85">
        <v>6.6373683512210804E-2</v>
      </c>
      <c r="D31" s="85">
        <v>7.0654757320880904E-2</v>
      </c>
      <c r="E31" s="85">
        <v>0</v>
      </c>
      <c r="F31" s="85">
        <v>1.17483520880342E-2</v>
      </c>
      <c r="G31" s="85">
        <v>6.5361611545085893E-2</v>
      </c>
      <c r="H31" s="85">
        <v>0.55986875295639005</v>
      </c>
      <c r="I31" s="85">
        <v>3.3493172377347898E-2</v>
      </c>
      <c r="J31" s="85">
        <v>0.148058146238327</v>
      </c>
      <c r="K31" s="85">
        <v>4.4441517442464801E-2</v>
      </c>
    </row>
    <row r="32" spans="1:11" x14ac:dyDescent="0.2">
      <c r="A32" s="2" t="s">
        <v>38</v>
      </c>
      <c r="B32" s="88">
        <v>106</v>
      </c>
      <c r="C32" s="85">
        <v>0.29195269942283603</v>
      </c>
      <c r="D32" s="85">
        <v>0.249022662639618</v>
      </c>
      <c r="E32" s="85">
        <v>3.9706278592348099E-2</v>
      </c>
      <c r="F32" s="85">
        <v>4.9130879342556E-2</v>
      </c>
      <c r="G32" s="85">
        <v>6.9460598751902598E-3</v>
      </c>
      <c r="H32" s="85">
        <v>6.4834654331207303E-2</v>
      </c>
      <c r="I32" s="85">
        <v>7.2528864257037596E-3</v>
      </c>
      <c r="J32" s="85">
        <v>3.6672919988632202E-2</v>
      </c>
      <c r="K32" s="85">
        <v>0.25448095798492398</v>
      </c>
    </row>
    <row r="33" spans="1:11" x14ac:dyDescent="0.2">
      <c r="A33" s="2" t="s">
        <v>39</v>
      </c>
      <c r="B33" s="88">
        <v>95</v>
      </c>
      <c r="C33" s="85">
        <v>0.24376021325588201</v>
      </c>
      <c r="D33" s="85">
        <v>0.31461751461029103</v>
      </c>
      <c r="E33" s="85">
        <v>4.4644877314567601E-2</v>
      </c>
      <c r="F33" s="85">
        <v>3.5677172243595102E-2</v>
      </c>
      <c r="G33" s="85">
        <v>8.7495103478431702E-2</v>
      </c>
      <c r="H33" s="85">
        <v>5.4042324423789999E-2</v>
      </c>
      <c r="I33" s="85">
        <v>1.7435532063245801E-2</v>
      </c>
      <c r="J33" s="85">
        <v>2.0886642858386002E-2</v>
      </c>
      <c r="K33" s="85">
        <v>0.18144060671329501</v>
      </c>
    </row>
    <row r="34" spans="1:11" x14ac:dyDescent="0.2">
      <c r="A34" s="2" t="s">
        <v>40</v>
      </c>
      <c r="B34" s="88">
        <v>97</v>
      </c>
      <c r="C34" s="85">
        <v>5.6977856904268299E-2</v>
      </c>
      <c r="D34" s="85">
        <v>0.14191941916942599</v>
      </c>
      <c r="E34" s="85">
        <v>0</v>
      </c>
      <c r="F34" s="85">
        <v>0</v>
      </c>
      <c r="G34" s="85">
        <v>3.8591396063566201E-2</v>
      </c>
      <c r="H34" s="85">
        <v>0.38527083396911599</v>
      </c>
      <c r="I34" s="85">
        <v>0.102617852389812</v>
      </c>
      <c r="J34" s="85">
        <v>0.12766082584857899</v>
      </c>
      <c r="K34" s="85">
        <v>0.14696182310581199</v>
      </c>
    </row>
    <row r="35" spans="1:11" x14ac:dyDescent="0.2">
      <c r="A35" s="2" t="s">
        <v>41</v>
      </c>
      <c r="B35" s="88">
        <v>105</v>
      </c>
      <c r="C35" s="85">
        <v>4.5418463647365598E-2</v>
      </c>
      <c r="D35" s="85">
        <v>0.55030328035354603</v>
      </c>
      <c r="E35" s="85">
        <v>3.09108905494213E-2</v>
      </c>
      <c r="F35" s="85">
        <v>5.8800723403692197E-2</v>
      </c>
      <c r="G35" s="85">
        <v>2.3792672902345699E-2</v>
      </c>
      <c r="H35" s="85">
        <v>5.2084136754274403E-2</v>
      </c>
      <c r="I35" s="85">
        <v>6.94007053971291E-2</v>
      </c>
      <c r="J35" s="85">
        <v>8.6380943655967699E-2</v>
      </c>
      <c r="K35" s="85">
        <v>8.2908153533935505E-2</v>
      </c>
    </row>
    <row r="36" spans="1:11" x14ac:dyDescent="0.2">
      <c r="A36" s="2" t="s">
        <v>42</v>
      </c>
      <c r="B36" s="88">
        <v>86</v>
      </c>
      <c r="C36" s="85">
        <v>0.15831644833087899</v>
      </c>
      <c r="D36" s="85">
        <v>0.19147104024887099</v>
      </c>
      <c r="E36" s="85">
        <v>0.13244937360286699</v>
      </c>
      <c r="F36" s="85">
        <v>0</v>
      </c>
      <c r="G36" s="85">
        <v>0.12015069276094401</v>
      </c>
      <c r="H36" s="85">
        <v>0.12953706085681899</v>
      </c>
      <c r="I36" s="85">
        <v>8.9673131704330403E-2</v>
      </c>
      <c r="J36" s="85">
        <v>8.3362080156803103E-2</v>
      </c>
      <c r="K36" s="85">
        <v>9.5040172338485704E-2</v>
      </c>
    </row>
    <row r="37" spans="1:11" x14ac:dyDescent="0.2">
      <c r="A37" s="2" t="s">
        <v>43</v>
      </c>
      <c r="B37" s="88">
        <v>87</v>
      </c>
      <c r="C37" s="85">
        <v>2.2729910910129499E-2</v>
      </c>
      <c r="D37" s="85">
        <v>0.209104463458061</v>
      </c>
      <c r="E37" s="85">
        <v>5.03774806857109E-2</v>
      </c>
      <c r="F37" s="85">
        <v>1.38237858191133E-2</v>
      </c>
      <c r="G37" s="85">
        <v>0.106272287666798</v>
      </c>
      <c r="H37" s="85">
        <v>0.29323673248290999</v>
      </c>
      <c r="I37" s="85">
        <v>4.94705475866795E-2</v>
      </c>
      <c r="J37" s="85">
        <v>0.105145461857319</v>
      </c>
      <c r="K37" s="85">
        <v>0.149839341640472</v>
      </c>
    </row>
    <row r="38" spans="1:11" x14ac:dyDescent="0.2">
      <c r="A38" s="2" t="s">
        <v>44</v>
      </c>
      <c r="B38" s="88">
        <v>106</v>
      </c>
      <c r="C38" s="85">
        <v>0.411639094352722</v>
      </c>
      <c r="D38" s="85">
        <v>0.16731899976730299</v>
      </c>
      <c r="E38" s="85">
        <v>5.7057887315750101E-2</v>
      </c>
      <c r="F38" s="85">
        <v>8.8870339095592499E-3</v>
      </c>
      <c r="G38" s="85">
        <v>6.0409665107727099E-2</v>
      </c>
      <c r="H38" s="85">
        <v>2.8840042650699602E-2</v>
      </c>
      <c r="I38" s="85">
        <v>1.9878769293427499E-2</v>
      </c>
      <c r="J38" s="85">
        <v>7.2304166853427901E-2</v>
      </c>
      <c r="K38" s="85">
        <v>0.173664346337318</v>
      </c>
    </row>
    <row r="39" spans="1:11" x14ac:dyDescent="0.2">
      <c r="A39" s="2" t="s">
        <v>45</v>
      </c>
      <c r="B39" s="88">
        <v>104</v>
      </c>
      <c r="C39" s="85">
        <v>0.216686606407166</v>
      </c>
      <c r="D39" s="85">
        <v>0.29770791530609098</v>
      </c>
      <c r="E39" s="85">
        <v>3.04450374096632E-2</v>
      </c>
      <c r="F39" s="85">
        <v>2.6403289288282401E-2</v>
      </c>
      <c r="G39" s="85">
        <v>3.6246545612812001E-2</v>
      </c>
      <c r="H39" s="85">
        <v>9.4964295625686604E-2</v>
      </c>
      <c r="I39" s="85">
        <v>4.1045319288968998E-2</v>
      </c>
      <c r="J39" s="85">
        <v>9.06570330262184E-2</v>
      </c>
      <c r="K39" s="85">
        <v>0.16584396362304701</v>
      </c>
    </row>
    <row r="40" spans="1:11" x14ac:dyDescent="0.2">
      <c r="A40" s="2" t="s">
        <v>46</v>
      </c>
      <c r="B40" s="88">
        <v>103</v>
      </c>
      <c r="C40" s="85">
        <v>6.7285731434822096E-2</v>
      </c>
      <c r="D40" s="85">
        <v>0.54914176464080799</v>
      </c>
      <c r="E40" s="85">
        <v>3.3139303326606799E-2</v>
      </c>
      <c r="F40" s="85">
        <v>0.19719301164150199</v>
      </c>
      <c r="G40" s="85">
        <v>6.6651605069637299E-2</v>
      </c>
      <c r="H40" s="85">
        <v>2.1227747201919601E-2</v>
      </c>
      <c r="I40" s="85">
        <v>0</v>
      </c>
      <c r="J40" s="85">
        <v>0</v>
      </c>
      <c r="K40" s="85">
        <v>6.5360806882381398E-2</v>
      </c>
    </row>
    <row r="41" spans="1:11" x14ac:dyDescent="0.2">
      <c r="A41" s="2" t="s">
        <v>47</v>
      </c>
      <c r="B41" s="88">
        <v>99</v>
      </c>
      <c r="C41" s="85">
        <v>0.17446430027484899</v>
      </c>
      <c r="D41" s="85">
        <v>0.41505205631256098</v>
      </c>
      <c r="E41" s="85">
        <v>4.9388919025659603E-2</v>
      </c>
      <c r="F41" s="85">
        <v>0.12148125469684599</v>
      </c>
      <c r="G41" s="85">
        <v>7.0490720681846098E-3</v>
      </c>
      <c r="H41" s="85">
        <v>5.7131599634885802E-2</v>
      </c>
      <c r="I41" s="85">
        <v>2.2040992975234999E-2</v>
      </c>
      <c r="J41" s="85">
        <v>0</v>
      </c>
      <c r="K41" s="85">
        <v>0.153391793370247</v>
      </c>
    </row>
    <row r="42" spans="1:11" x14ac:dyDescent="0.2">
      <c r="A42" s="2" t="s">
        <v>48</v>
      </c>
      <c r="B42" s="88">
        <v>101</v>
      </c>
      <c r="C42" s="85">
        <v>0.113162666559219</v>
      </c>
      <c r="D42" s="85">
        <v>0.40134471654892001</v>
      </c>
      <c r="E42" s="85">
        <v>4.1368380188941997E-2</v>
      </c>
      <c r="F42" s="85">
        <v>4.7008339315652799E-2</v>
      </c>
      <c r="G42" s="85">
        <v>5.6279253214597702E-2</v>
      </c>
      <c r="H42" s="85">
        <v>0.137566387653351</v>
      </c>
      <c r="I42" s="85">
        <v>7.8313164412975297E-2</v>
      </c>
      <c r="J42" s="85">
        <v>9.5987645909190195E-3</v>
      </c>
      <c r="K42" s="85">
        <v>0.11535831540822999</v>
      </c>
    </row>
    <row r="43" spans="1:11" x14ac:dyDescent="0.2">
      <c r="A43" s="2" t="s">
        <v>49</v>
      </c>
      <c r="B43" s="88">
        <v>91</v>
      </c>
      <c r="C43" s="85">
        <v>0.52969002723693803</v>
      </c>
      <c r="D43" s="85">
        <v>0.16014364361763</v>
      </c>
      <c r="E43" s="85">
        <v>1.10844299197197E-2</v>
      </c>
      <c r="F43" s="85">
        <v>0</v>
      </c>
      <c r="G43" s="85">
        <v>3.5538017749786398E-2</v>
      </c>
      <c r="H43" s="85">
        <v>5.3310453891754199E-2</v>
      </c>
      <c r="I43" s="85">
        <v>2.80851703137159E-2</v>
      </c>
      <c r="J43" s="85">
        <v>0</v>
      </c>
      <c r="K43" s="85">
        <v>0.182148233056068</v>
      </c>
    </row>
    <row r="44" spans="1:11" x14ac:dyDescent="0.2">
      <c r="A44" s="2" t="s">
        <v>50</v>
      </c>
      <c r="B44" s="88">
        <v>95</v>
      </c>
      <c r="C44" s="85">
        <v>0.38240250945091198</v>
      </c>
      <c r="D44" s="85">
        <v>0.15851220488548301</v>
      </c>
      <c r="E44" s="85">
        <v>7.0443645119667095E-2</v>
      </c>
      <c r="F44" s="85">
        <v>0</v>
      </c>
      <c r="G44" s="85">
        <v>2.9465345665812499E-2</v>
      </c>
      <c r="H44" s="85">
        <v>9.8550640046596499E-2</v>
      </c>
      <c r="I44" s="85">
        <v>5.9310451149940498E-2</v>
      </c>
      <c r="J44" s="85">
        <v>2.1254209801554701E-2</v>
      </c>
      <c r="K44" s="85">
        <v>0.18006098270416299</v>
      </c>
    </row>
    <row r="45" spans="1:11" x14ac:dyDescent="0.2">
      <c r="A45" s="2" t="s">
        <v>51</v>
      </c>
      <c r="B45" s="88">
        <v>100</v>
      </c>
      <c r="C45" s="85">
        <v>0.235234409570694</v>
      </c>
      <c r="D45" s="85">
        <v>0.18935929238796201</v>
      </c>
      <c r="E45" s="85">
        <v>8.5193939507007599E-2</v>
      </c>
      <c r="F45" s="85">
        <v>1.14728100597858E-2</v>
      </c>
      <c r="G45" s="85">
        <v>9.0096592903137193E-2</v>
      </c>
      <c r="H45" s="85">
        <v>7.0646278560161604E-2</v>
      </c>
      <c r="I45" s="85">
        <v>0</v>
      </c>
      <c r="J45" s="85">
        <v>1.6748389229178401E-2</v>
      </c>
      <c r="K45" s="85">
        <v>0.30124828219413802</v>
      </c>
    </row>
    <row r="46" spans="1:11" x14ac:dyDescent="0.2">
      <c r="A46" s="2" t="s">
        <v>52</v>
      </c>
      <c r="B46" s="88">
        <v>106</v>
      </c>
      <c r="C46" s="85">
        <v>7.0537224411964403E-2</v>
      </c>
      <c r="D46" s="85">
        <v>0.226056098937988</v>
      </c>
      <c r="E46" s="85">
        <v>5.2876684814691502E-2</v>
      </c>
      <c r="F46" s="85">
        <v>0.11150867491960501</v>
      </c>
      <c r="G46" s="85">
        <v>0.15564893186092399</v>
      </c>
      <c r="H46" s="85">
        <v>0.14762851595878601</v>
      </c>
      <c r="I46" s="85">
        <v>2.8486022725701301E-2</v>
      </c>
      <c r="J46" s="85">
        <v>3.8724664598703398E-2</v>
      </c>
      <c r="K46" s="85">
        <v>0.16853319108486201</v>
      </c>
    </row>
    <row r="47" spans="1:11" x14ac:dyDescent="0.2">
      <c r="A47" s="2" t="s">
        <v>53</v>
      </c>
      <c r="B47" s="88">
        <v>103</v>
      </c>
      <c r="C47" s="85">
        <v>0.18642112612724299</v>
      </c>
      <c r="D47" s="85">
        <v>0.29175326228141801</v>
      </c>
      <c r="E47" s="85">
        <v>4.2991414666175801E-2</v>
      </c>
      <c r="F47" s="85">
        <v>0</v>
      </c>
      <c r="G47" s="85">
        <v>2.2209500893950501E-2</v>
      </c>
      <c r="H47" s="85">
        <v>0.23822559416294101</v>
      </c>
      <c r="I47" s="85">
        <v>0.101910710334778</v>
      </c>
      <c r="J47" s="85">
        <v>9.6802681684494005E-2</v>
      </c>
      <c r="K47" s="85">
        <v>1.9685724750161199E-2</v>
      </c>
    </row>
    <row r="48" spans="1:11" x14ac:dyDescent="0.2">
      <c r="A48" s="2" t="s">
        <v>54</v>
      </c>
      <c r="B48" s="88">
        <v>90</v>
      </c>
      <c r="C48" s="85">
        <v>0.19179566204547899</v>
      </c>
      <c r="D48" s="85">
        <v>6.9008737802505493E-2</v>
      </c>
      <c r="E48" s="85">
        <v>1.0605713352561E-2</v>
      </c>
      <c r="F48" s="85">
        <v>1.85535363852978E-2</v>
      </c>
      <c r="G48" s="85">
        <v>0.228251978754997</v>
      </c>
      <c r="H48" s="85">
        <v>0.147906884551048</v>
      </c>
      <c r="I48" s="85">
        <v>0.154055505990982</v>
      </c>
      <c r="J48" s="85">
        <v>0.11570785939693499</v>
      </c>
      <c r="K48" s="85">
        <v>6.4114123582839994E-2</v>
      </c>
    </row>
    <row r="49" spans="1:11" x14ac:dyDescent="0.2">
      <c r="A49" s="2" t="s">
        <v>55</v>
      </c>
      <c r="B49" s="88">
        <v>89</v>
      </c>
      <c r="C49" s="85">
        <v>1.68947279453278E-2</v>
      </c>
      <c r="D49" s="85">
        <v>0</v>
      </c>
      <c r="E49" s="85">
        <v>2.0883429795503599E-2</v>
      </c>
      <c r="F49" s="85">
        <v>0.257360309362411</v>
      </c>
      <c r="G49" s="85">
        <v>1.1884701438248199E-2</v>
      </c>
      <c r="H49" s="85">
        <v>0.15112458169460299</v>
      </c>
      <c r="I49" s="85">
        <v>0.196085065603256</v>
      </c>
      <c r="J49" s="85">
        <v>0.28155210614204401</v>
      </c>
      <c r="K49" s="85">
        <v>6.4215049147605896E-2</v>
      </c>
    </row>
    <row r="50" spans="1:11" x14ac:dyDescent="0.2">
      <c r="A50" s="2" t="s">
        <v>56</v>
      </c>
      <c r="B50" s="88">
        <v>70</v>
      </c>
      <c r="C50" s="85">
        <v>0</v>
      </c>
      <c r="D50" s="85">
        <v>0</v>
      </c>
      <c r="E50" s="85">
        <v>0</v>
      </c>
      <c r="F50" s="85">
        <v>0.89693319797515902</v>
      </c>
      <c r="G50" s="85">
        <v>0</v>
      </c>
      <c r="H50" s="85">
        <v>0</v>
      </c>
      <c r="I50" s="85">
        <v>0</v>
      </c>
      <c r="J50" s="85">
        <v>0</v>
      </c>
      <c r="K50" s="85">
        <v>0.1030667796731</v>
      </c>
    </row>
    <row r="51" spans="1:11" x14ac:dyDescent="0.2">
      <c r="A51" s="2" t="s">
        <v>57</v>
      </c>
      <c r="B51" s="88">
        <v>109</v>
      </c>
      <c r="C51" s="85">
        <v>0</v>
      </c>
      <c r="D51" s="85">
        <v>6.24125823378563E-2</v>
      </c>
      <c r="E51" s="85">
        <v>0</v>
      </c>
      <c r="F51" s="85">
        <v>0.66129177808761597</v>
      </c>
      <c r="G51" s="85">
        <v>5.0275128334760701E-2</v>
      </c>
      <c r="H51" s="85">
        <v>1.80612076073885E-2</v>
      </c>
      <c r="I51" s="85">
        <v>0</v>
      </c>
      <c r="J51" s="85">
        <v>1.6651041805744199E-2</v>
      </c>
      <c r="K51" s="85">
        <v>0.19130827486515001</v>
      </c>
    </row>
    <row r="52" spans="1:11" x14ac:dyDescent="0.2">
      <c r="A52" s="2" t="s">
        <v>58</v>
      </c>
      <c r="B52" s="88">
        <v>84</v>
      </c>
      <c r="C52" s="85">
        <v>2.5147832930088002E-2</v>
      </c>
      <c r="D52" s="85">
        <v>0.18202400207519501</v>
      </c>
      <c r="E52" s="85">
        <v>2.8939869254827499E-2</v>
      </c>
      <c r="F52" s="85">
        <v>0.15808902680873901</v>
      </c>
      <c r="G52" s="85">
        <v>0.114845909178257</v>
      </c>
      <c r="H52" s="85">
        <v>0.35958340764045699</v>
      </c>
      <c r="I52" s="85">
        <v>8.0055229365825695E-2</v>
      </c>
      <c r="J52" s="85">
        <v>2.29289438575506E-2</v>
      </c>
      <c r="K52" s="85">
        <v>2.8385790064930898E-2</v>
      </c>
    </row>
    <row r="53" spans="1:11" x14ac:dyDescent="0.2">
      <c r="A53" s="2" t="s">
        <v>59</v>
      </c>
      <c r="B53" s="88">
        <v>100</v>
      </c>
      <c r="C53" s="85">
        <v>9.6865901723504101E-3</v>
      </c>
      <c r="D53" s="85">
        <v>2.3100875318050398E-2</v>
      </c>
      <c r="E53" s="85">
        <v>0</v>
      </c>
      <c r="F53" s="85">
        <v>0.428721964359283</v>
      </c>
      <c r="G53" s="85">
        <v>1.9373180344700799E-2</v>
      </c>
      <c r="H53" s="85">
        <v>0.26932576298713701</v>
      </c>
      <c r="I53" s="85">
        <v>8.4189377725124401E-2</v>
      </c>
      <c r="J53" s="85">
        <v>2.6384448632597899E-2</v>
      </c>
      <c r="K53" s="85">
        <v>0.13921782374382</v>
      </c>
    </row>
    <row r="54" spans="1:11" x14ac:dyDescent="0.2">
      <c r="A54" s="2" t="s">
        <v>60</v>
      </c>
      <c r="B54" s="88">
        <v>101</v>
      </c>
      <c r="C54" s="85">
        <v>0</v>
      </c>
      <c r="D54" s="85">
        <v>5.65461674705148E-3</v>
      </c>
      <c r="E54" s="85">
        <v>0</v>
      </c>
      <c r="F54" s="85">
        <v>0.77597510814666704</v>
      </c>
      <c r="G54" s="85">
        <v>0</v>
      </c>
      <c r="H54" s="85">
        <v>1.1229794472455999E-2</v>
      </c>
      <c r="I54" s="85">
        <v>0</v>
      </c>
      <c r="J54" s="85">
        <v>1.43602387979627E-2</v>
      </c>
      <c r="K54" s="85">
        <v>0.19278022646904</v>
      </c>
    </row>
    <row r="55" spans="1:11" x14ac:dyDescent="0.2">
      <c r="A55" s="2" t="s">
        <v>61</v>
      </c>
      <c r="B55" s="88">
        <v>93</v>
      </c>
      <c r="C55" s="85">
        <v>0.18768754601478599</v>
      </c>
      <c r="D55" s="85">
        <v>0.22167649865150499</v>
      </c>
      <c r="E55" s="85">
        <v>8.0319918692111997E-2</v>
      </c>
      <c r="F55" s="85">
        <v>0</v>
      </c>
      <c r="G55" s="85">
        <v>5.5471792817115798E-2</v>
      </c>
      <c r="H55" s="85">
        <v>0.30816286802291898</v>
      </c>
      <c r="I55" s="85">
        <v>4.1589379310607903E-2</v>
      </c>
      <c r="J55" s="85">
        <v>1.01319337263703E-2</v>
      </c>
      <c r="K55" s="85">
        <v>9.4960071146488204E-2</v>
      </c>
    </row>
    <row r="56" spans="1:11" x14ac:dyDescent="0.2">
      <c r="A56" s="2" t="s">
        <v>62</v>
      </c>
      <c r="B56" s="88">
        <v>105</v>
      </c>
      <c r="C56" s="85">
        <v>0.37005323171615601</v>
      </c>
      <c r="D56" s="85">
        <v>0.15068744122982</v>
      </c>
      <c r="E56" s="85">
        <v>1.3979063369333701E-2</v>
      </c>
      <c r="F56" s="85">
        <v>0</v>
      </c>
      <c r="G56" s="85">
        <v>3.3339910209178897E-2</v>
      </c>
      <c r="H56" s="85">
        <v>7.5457565486431094E-2</v>
      </c>
      <c r="I56" s="85">
        <v>3.9116956293582902E-2</v>
      </c>
      <c r="J56" s="85">
        <v>4.5313961803913103E-2</v>
      </c>
      <c r="K56" s="85">
        <v>0.27205190062522899</v>
      </c>
    </row>
    <row r="57" spans="1:11" x14ac:dyDescent="0.2">
      <c r="A57" s="2" t="s">
        <v>63</v>
      </c>
      <c r="B57" s="88">
        <v>96</v>
      </c>
      <c r="C57" s="85">
        <v>0.36567583680152899</v>
      </c>
      <c r="D57" s="85">
        <v>0.21270105242729201</v>
      </c>
      <c r="E57" s="85">
        <v>2.81794592738152E-2</v>
      </c>
      <c r="F57" s="85">
        <v>0</v>
      </c>
      <c r="G57" s="85">
        <v>1.0347593575716E-2</v>
      </c>
      <c r="H57" s="85">
        <v>1.6719054430723201E-2</v>
      </c>
      <c r="I57" s="85">
        <v>0</v>
      </c>
      <c r="J57" s="85">
        <v>4.3486665934324299E-2</v>
      </c>
      <c r="K57" s="85">
        <v>0.32289034128189098</v>
      </c>
    </row>
    <row r="58" spans="1:11" x14ac:dyDescent="0.2">
      <c r="A58" s="2" t="s">
        <v>64</v>
      </c>
      <c r="B58" s="88">
        <v>100</v>
      </c>
      <c r="C58" s="85">
        <v>0.102400690317154</v>
      </c>
      <c r="D58" s="85">
        <v>0.195039883255959</v>
      </c>
      <c r="E58" s="85">
        <v>0.23397603631019601</v>
      </c>
      <c r="F58" s="85">
        <v>6.9753834977746001E-3</v>
      </c>
      <c r="G58" s="85">
        <v>7.4775390326976804E-2</v>
      </c>
      <c r="H58" s="85">
        <v>5.2932336926460301E-2</v>
      </c>
      <c r="I58" s="85">
        <v>5.3291451185941703E-2</v>
      </c>
      <c r="J58" s="85">
        <v>7.3608905076980605E-2</v>
      </c>
      <c r="K58" s="85">
        <v>0.206999927759171</v>
      </c>
    </row>
    <row r="59" spans="1:11" x14ac:dyDescent="0.2">
      <c r="A59" s="2" t="s">
        <v>65</v>
      </c>
      <c r="B59" s="88">
        <v>91</v>
      </c>
      <c r="C59" s="85">
        <v>0.21291862428188299</v>
      </c>
      <c r="D59" s="85">
        <v>0.25514799356460599</v>
      </c>
      <c r="E59" s="85">
        <v>8.3338022232055706E-2</v>
      </c>
      <c r="F59" s="85">
        <v>2.1937316283583599E-2</v>
      </c>
      <c r="G59" s="85">
        <v>8.8204927742481204E-2</v>
      </c>
      <c r="H59" s="85">
        <v>0.10581048578023899</v>
      </c>
      <c r="I59" s="85">
        <v>2.4180797860026401E-2</v>
      </c>
      <c r="J59" s="85">
        <v>2.29845773428679E-2</v>
      </c>
      <c r="K59" s="85">
        <v>0.18547725677490201</v>
      </c>
    </row>
    <row r="60" spans="1:11" x14ac:dyDescent="0.2">
      <c r="A60" s="2" t="s">
        <v>66</v>
      </c>
      <c r="B60" s="88">
        <v>90</v>
      </c>
      <c r="C60" s="85">
        <v>0.10908628255128899</v>
      </c>
      <c r="D60" s="85">
        <v>0.149708837270737</v>
      </c>
      <c r="E60" s="85">
        <v>6.0419898480176898E-2</v>
      </c>
      <c r="F60" s="85">
        <v>5.0020139664411503E-2</v>
      </c>
      <c r="G60" s="85">
        <v>0.15223741531372101</v>
      </c>
      <c r="H60" s="85">
        <v>0.24453699588775599</v>
      </c>
      <c r="I60" s="85">
        <v>6.0824532061815297E-2</v>
      </c>
      <c r="J60" s="85">
        <v>1.12858153879642E-2</v>
      </c>
      <c r="K60" s="85">
        <v>0.16188010573387099</v>
      </c>
    </row>
    <row r="61" spans="1:11" x14ac:dyDescent="0.2">
      <c r="A61" s="2" t="s">
        <v>67</v>
      </c>
      <c r="B61" s="88">
        <v>88</v>
      </c>
      <c r="C61" s="85">
        <v>6.53271675109863E-2</v>
      </c>
      <c r="D61" s="85">
        <v>0.16399711370468101</v>
      </c>
      <c r="E61" s="85">
        <v>2.0678242668509501E-2</v>
      </c>
      <c r="F61" s="85">
        <v>0</v>
      </c>
      <c r="G61" s="85">
        <v>8.5232511162757901E-2</v>
      </c>
      <c r="H61" s="85">
        <v>0.45760780572891202</v>
      </c>
      <c r="I61" s="85">
        <v>0.114849872887135</v>
      </c>
      <c r="J61" s="85">
        <v>5.3126838058233303E-2</v>
      </c>
      <c r="K61" s="85">
        <v>3.9180461317300803E-2</v>
      </c>
    </row>
    <row r="62" spans="1:11" x14ac:dyDescent="0.2">
      <c r="A62" s="2" t="s">
        <v>68</v>
      </c>
      <c r="B62" s="88">
        <v>117</v>
      </c>
      <c r="C62" s="85">
        <v>0.13679970800876601</v>
      </c>
      <c r="D62" s="85">
        <v>0.19599816203117401</v>
      </c>
      <c r="E62" s="85">
        <v>5.9278968721628203E-2</v>
      </c>
      <c r="F62" s="85">
        <v>0.13877360522747001</v>
      </c>
      <c r="G62" s="85">
        <v>9.0395152568817097E-2</v>
      </c>
      <c r="H62" s="85">
        <v>3.1173707917332601E-2</v>
      </c>
      <c r="I62" s="85">
        <v>1.4699331484735E-2</v>
      </c>
      <c r="J62" s="85">
        <v>8.3615645766258198E-2</v>
      </c>
      <c r="K62" s="85">
        <v>0.24926573038101199</v>
      </c>
    </row>
    <row r="63" spans="1:11" x14ac:dyDescent="0.2">
      <c r="A63" s="2" t="s">
        <v>69</v>
      </c>
      <c r="B63" s="88">
        <v>90</v>
      </c>
      <c r="C63" s="85">
        <v>0.20290185511112199</v>
      </c>
      <c r="D63" s="85">
        <v>0.28735557198524497</v>
      </c>
      <c r="E63" s="85">
        <v>0</v>
      </c>
      <c r="F63" s="85">
        <v>0</v>
      </c>
      <c r="G63" s="85">
        <v>3.2553900033235501E-2</v>
      </c>
      <c r="H63" s="85">
        <v>0.25380724668502802</v>
      </c>
      <c r="I63" s="85">
        <v>2.0502276718616499E-2</v>
      </c>
      <c r="J63" s="85">
        <v>5.8141805231571198E-2</v>
      </c>
      <c r="K63" s="85">
        <v>0.144737362861633</v>
      </c>
    </row>
    <row r="64" spans="1:11" x14ac:dyDescent="0.2">
      <c r="A64" s="2" t="s">
        <v>70</v>
      </c>
      <c r="B64" s="88">
        <v>99</v>
      </c>
      <c r="C64" s="85">
        <v>0.22009930014610299</v>
      </c>
      <c r="D64" s="85">
        <v>9.0960085391998305E-2</v>
      </c>
      <c r="E64" s="85">
        <v>3.1160838901996599E-2</v>
      </c>
      <c r="F64" s="85">
        <v>0</v>
      </c>
      <c r="G64" s="85">
        <v>8.6922764778137193E-2</v>
      </c>
      <c r="H64" s="85">
        <v>0.28387543559074402</v>
      </c>
      <c r="I64" s="85">
        <v>8.1541262567043304E-2</v>
      </c>
      <c r="J64" s="85">
        <v>0.14412170648574801</v>
      </c>
      <c r="K64" s="85">
        <v>6.1318598687648801E-2</v>
      </c>
    </row>
    <row r="65" spans="1:11" x14ac:dyDescent="0.2">
      <c r="A65" s="2" t="s">
        <v>71</v>
      </c>
      <c r="B65" s="88">
        <v>83</v>
      </c>
      <c r="C65" s="85">
        <v>7.4648261070251506E-2</v>
      </c>
      <c r="D65" s="85">
        <v>0.214637070894241</v>
      </c>
      <c r="E65" s="85">
        <v>2.8796788305044198E-2</v>
      </c>
      <c r="F65" s="85">
        <v>0</v>
      </c>
      <c r="G65" s="85">
        <v>2.0446607843041399E-2</v>
      </c>
      <c r="H65" s="85">
        <v>0.42033556103706399</v>
      </c>
      <c r="I65" s="85">
        <v>6.5632298588752705E-2</v>
      </c>
      <c r="J65" s="85">
        <v>7.9293146729469299E-2</v>
      </c>
      <c r="K65" s="85">
        <v>9.6210248768329606E-2</v>
      </c>
    </row>
    <row r="66" spans="1:11" x14ac:dyDescent="0.2">
      <c r="A66" s="2" t="s">
        <v>72</v>
      </c>
      <c r="B66" s="88">
        <v>95</v>
      </c>
      <c r="C66" s="85">
        <v>0.35149112343788103</v>
      </c>
      <c r="D66" s="85">
        <v>0.162935510277748</v>
      </c>
      <c r="E66" s="85">
        <v>6.0166385956108596E-3</v>
      </c>
      <c r="F66" s="85">
        <v>0</v>
      </c>
      <c r="G66" s="85">
        <v>3.2496903091669103E-2</v>
      </c>
      <c r="H66" s="85">
        <v>4.41854931414127E-2</v>
      </c>
      <c r="I66" s="85">
        <v>4.6296983957290601E-2</v>
      </c>
      <c r="J66" s="85">
        <v>1.32401324808598E-2</v>
      </c>
      <c r="K66" s="85">
        <v>0.34333720803260798</v>
      </c>
    </row>
    <row r="67" spans="1:11" x14ac:dyDescent="0.2">
      <c r="A67" s="2" t="s">
        <v>73</v>
      </c>
      <c r="B67" s="88">
        <v>103</v>
      </c>
      <c r="C67" s="85">
        <v>0.25243094563484197</v>
      </c>
      <c r="D67" s="85">
        <v>0.30792772769928001</v>
      </c>
      <c r="E67" s="85">
        <v>1.7300127074122401E-2</v>
      </c>
      <c r="F67" s="85">
        <v>0</v>
      </c>
      <c r="G67" s="85">
        <v>5.1143627613782897E-2</v>
      </c>
      <c r="H67" s="85">
        <v>3.13526950776577E-2</v>
      </c>
      <c r="I67" s="85">
        <v>1.55683495104313E-2</v>
      </c>
      <c r="J67" s="85">
        <v>5.0882425159215899E-2</v>
      </c>
      <c r="K67" s="85">
        <v>0.27339407801628102</v>
      </c>
    </row>
    <row r="68" spans="1:11" x14ac:dyDescent="0.2">
      <c r="A68" s="2" t="s">
        <v>74</v>
      </c>
      <c r="B68" s="88">
        <v>92</v>
      </c>
      <c r="C68" s="85">
        <v>8.6717940866947202E-2</v>
      </c>
      <c r="D68" s="85">
        <v>0.28399410843849199</v>
      </c>
      <c r="E68" s="85">
        <v>9.4103299081325503E-2</v>
      </c>
      <c r="F68" s="85">
        <v>0.14589218795299499</v>
      </c>
      <c r="G68" s="85">
        <v>0.10903564840555199</v>
      </c>
      <c r="H68" s="85">
        <v>4.8159319907426799E-2</v>
      </c>
      <c r="I68" s="85">
        <v>9.1279102489352192E-3</v>
      </c>
      <c r="J68" s="85">
        <v>4.8049051314592403E-2</v>
      </c>
      <c r="K68" s="85">
        <v>0.174920544028282</v>
      </c>
    </row>
    <row r="69" spans="1:11" x14ac:dyDescent="0.2">
      <c r="A69" s="2" t="s">
        <v>75</v>
      </c>
      <c r="B69" s="88">
        <v>107</v>
      </c>
      <c r="C69" s="85">
        <v>0.18459892272949199</v>
      </c>
      <c r="D69" s="85">
        <v>0.27422174811363198</v>
      </c>
      <c r="E69" s="85">
        <v>8.7468072772026104E-2</v>
      </c>
      <c r="F69" s="85">
        <v>6.8446048535406598E-3</v>
      </c>
      <c r="G69" s="85">
        <v>7.8833043575286907E-2</v>
      </c>
      <c r="H69" s="85">
        <v>9.1416291892528506E-2</v>
      </c>
      <c r="I69" s="85">
        <v>3.02393417805433E-2</v>
      </c>
      <c r="J69" s="85">
        <v>5.8225709944963497E-2</v>
      </c>
      <c r="K69" s="85">
        <v>0.18815226852893799</v>
      </c>
    </row>
    <row r="70" spans="1:11" x14ac:dyDescent="0.2">
      <c r="A70" s="2" t="s">
        <v>76</v>
      </c>
      <c r="B70" s="88">
        <v>103</v>
      </c>
      <c r="C70" s="85">
        <v>0.116314321756363</v>
      </c>
      <c r="D70" s="85">
        <v>7.5009681284427601E-2</v>
      </c>
      <c r="E70" s="85">
        <v>8.52445140480995E-3</v>
      </c>
      <c r="F70" s="85">
        <v>0</v>
      </c>
      <c r="G70" s="85">
        <v>4.9803469330072403E-2</v>
      </c>
      <c r="H70" s="85">
        <v>0.45522624254226701</v>
      </c>
      <c r="I70" s="85">
        <v>9.8971024155616802E-2</v>
      </c>
      <c r="J70" s="85">
        <v>0.12803456187248199</v>
      </c>
      <c r="K70" s="85">
        <v>6.8116255104541806E-2</v>
      </c>
    </row>
    <row r="71" spans="1:11" x14ac:dyDescent="0.2">
      <c r="A71" s="3" t="s">
        <v>77</v>
      </c>
      <c r="B71" s="89">
        <v>79</v>
      </c>
      <c r="C71" s="86">
        <v>4.5620515942573499E-2</v>
      </c>
      <c r="D71" s="86">
        <v>0.12697148323059099</v>
      </c>
      <c r="E71" s="86">
        <v>3.3408310264348998E-2</v>
      </c>
      <c r="F71" s="86">
        <v>0</v>
      </c>
      <c r="G71" s="86">
        <v>0.11124368757009501</v>
      </c>
      <c r="H71" s="86">
        <v>0.33140462636947599</v>
      </c>
      <c r="I71" s="86">
        <v>0.17200165987014801</v>
      </c>
      <c r="J71" s="86">
        <v>0.10247215628624</v>
      </c>
      <c r="K71" s="86">
        <v>7.6877556741237599E-2</v>
      </c>
    </row>
    <row r="73" spans="1:11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529</v>
      </c>
    </row>
    <row r="4" spans="1:5" x14ac:dyDescent="0.2">
      <c r="A4" t="s">
        <v>530</v>
      </c>
    </row>
    <row r="5" spans="1:5" x14ac:dyDescent="0.2">
      <c r="A5" s="4" t="s">
        <v>4</v>
      </c>
      <c r="B5" s="4" t="s">
        <v>5</v>
      </c>
      <c r="C5" s="4" t="s">
        <v>11</v>
      </c>
      <c r="D5" s="4" t="s">
        <v>131</v>
      </c>
      <c r="E5" s="4" t="s">
        <v>432</v>
      </c>
    </row>
    <row r="6" spans="1:5" x14ac:dyDescent="0.2">
      <c r="A6" s="5" t="s">
        <v>13</v>
      </c>
      <c r="B6" s="906" t="s">
        <v>1</v>
      </c>
      <c r="C6" s="909" t="s">
        <v>1</v>
      </c>
      <c r="D6" s="909" t="s">
        <v>1</v>
      </c>
      <c r="E6" s="909" t="s">
        <v>1</v>
      </c>
    </row>
    <row r="7" spans="1:5" x14ac:dyDescent="0.2">
      <c r="A7" s="2" t="s">
        <v>13</v>
      </c>
      <c r="B7" s="907">
        <v>5924</v>
      </c>
      <c r="C7" s="910">
        <v>1994.93493652344</v>
      </c>
      <c r="D7" s="910">
        <v>1996</v>
      </c>
      <c r="E7" s="910">
        <v>50.419296264648402</v>
      </c>
    </row>
    <row r="8" spans="1:5" x14ac:dyDescent="0.2">
      <c r="A8" s="5" t="s">
        <v>14</v>
      </c>
      <c r="B8" s="906" t="s">
        <v>1</v>
      </c>
      <c r="C8" s="909" t="s">
        <v>1</v>
      </c>
      <c r="D8" s="909" t="s">
        <v>1</v>
      </c>
      <c r="E8" s="909" t="s">
        <v>1</v>
      </c>
    </row>
    <row r="9" spans="1:5" x14ac:dyDescent="0.2">
      <c r="A9" s="2" t="s">
        <v>15</v>
      </c>
      <c r="B9" s="907">
        <v>33</v>
      </c>
      <c r="C9" s="910">
        <v>1996.12426757812</v>
      </c>
      <c r="D9" s="910">
        <v>1993</v>
      </c>
      <c r="E9" s="910">
        <v>20.263675689697301</v>
      </c>
    </row>
    <row r="10" spans="1:5" x14ac:dyDescent="0.2">
      <c r="A10" s="2" t="s">
        <v>16</v>
      </c>
      <c r="B10" s="907">
        <v>42</v>
      </c>
      <c r="C10" s="910">
        <v>2005.03283691406</v>
      </c>
      <c r="D10" s="910">
        <v>2012</v>
      </c>
      <c r="E10" s="910">
        <v>19.0247402191162</v>
      </c>
    </row>
    <row r="11" spans="1:5" x14ac:dyDescent="0.2">
      <c r="A11" s="2" t="s">
        <v>17</v>
      </c>
      <c r="B11" s="907">
        <v>55</v>
      </c>
      <c r="C11" s="910">
        <v>1998.36608886719</v>
      </c>
      <c r="D11" s="910">
        <v>1999</v>
      </c>
      <c r="E11" s="910">
        <v>18.8909015655518</v>
      </c>
    </row>
    <row r="12" spans="1:5" x14ac:dyDescent="0.2">
      <c r="A12" s="2" t="s">
        <v>18</v>
      </c>
      <c r="B12" s="907">
        <v>55</v>
      </c>
      <c r="C12" s="910">
        <v>1999.29931640625</v>
      </c>
      <c r="D12" s="910">
        <v>2004</v>
      </c>
      <c r="E12" s="910">
        <v>18.431188583373999</v>
      </c>
    </row>
    <row r="13" spans="1:5" x14ac:dyDescent="0.2">
      <c r="A13" s="2" t="s">
        <v>19</v>
      </c>
      <c r="B13" s="907">
        <v>59</v>
      </c>
      <c r="C13" s="910">
        <v>2001.52075195312</v>
      </c>
      <c r="D13" s="910">
        <v>2008</v>
      </c>
      <c r="E13" s="910">
        <v>17.893856048583999</v>
      </c>
    </row>
    <row r="14" spans="1:5" x14ac:dyDescent="0.2">
      <c r="A14" s="2" t="s">
        <v>20</v>
      </c>
      <c r="B14" s="907">
        <v>63</v>
      </c>
      <c r="C14" s="910">
        <v>2004.64245605469</v>
      </c>
      <c r="D14" s="910">
        <v>2007</v>
      </c>
      <c r="E14" s="910">
        <v>15.412585258483899</v>
      </c>
    </row>
    <row r="15" spans="1:5" x14ac:dyDescent="0.2">
      <c r="A15" s="2" t="s">
        <v>21</v>
      </c>
      <c r="B15" s="907">
        <v>52</v>
      </c>
      <c r="C15" s="910">
        <v>2001.65905761719</v>
      </c>
      <c r="D15" s="910">
        <v>2008</v>
      </c>
      <c r="E15" s="910">
        <v>19.0720310211182</v>
      </c>
    </row>
    <row r="16" spans="1:5" x14ac:dyDescent="0.2">
      <c r="A16" s="2" t="s">
        <v>22</v>
      </c>
      <c r="B16" s="907">
        <v>62</v>
      </c>
      <c r="C16" s="910">
        <v>2002.54919433594</v>
      </c>
      <c r="D16" s="910">
        <v>2008</v>
      </c>
      <c r="E16" s="910">
        <v>17.9101257324219</v>
      </c>
    </row>
    <row r="17" spans="1:5" x14ac:dyDescent="0.2">
      <c r="A17" s="2" t="s">
        <v>23</v>
      </c>
      <c r="B17" s="907">
        <v>61</v>
      </c>
      <c r="C17" s="910">
        <v>1992.09973144531</v>
      </c>
      <c r="D17" s="910">
        <v>1988</v>
      </c>
      <c r="E17" s="910">
        <v>18.6979656219482</v>
      </c>
    </row>
    <row r="18" spans="1:5" x14ac:dyDescent="0.2">
      <c r="A18" s="2" t="s">
        <v>24</v>
      </c>
      <c r="B18" s="907">
        <v>48</v>
      </c>
      <c r="C18" s="910">
        <v>1996.50012207031</v>
      </c>
      <c r="D18" s="910">
        <v>1997</v>
      </c>
      <c r="E18" s="910">
        <v>19.373384475708001</v>
      </c>
    </row>
    <row r="19" spans="1:5" x14ac:dyDescent="0.2">
      <c r="A19" s="2" t="s">
        <v>25</v>
      </c>
      <c r="B19" s="907">
        <v>74</v>
      </c>
      <c r="C19" s="910">
        <v>1994.21875</v>
      </c>
      <c r="D19" s="910">
        <v>1991</v>
      </c>
      <c r="E19" s="910">
        <v>18.6524467468262</v>
      </c>
    </row>
    <row r="20" spans="1:5" x14ac:dyDescent="0.2">
      <c r="A20" s="2" t="s">
        <v>26</v>
      </c>
      <c r="B20" s="907">
        <v>75</v>
      </c>
      <c r="C20" s="910">
        <v>1990.66442871094</v>
      </c>
      <c r="D20" s="910">
        <v>1989</v>
      </c>
      <c r="E20" s="910">
        <v>18.523780822753899</v>
      </c>
    </row>
    <row r="21" spans="1:5" x14ac:dyDescent="0.2">
      <c r="A21" s="2" t="s">
        <v>27</v>
      </c>
      <c r="B21" s="907">
        <v>70</v>
      </c>
      <c r="C21" s="910">
        <v>1995.89636230469</v>
      </c>
      <c r="D21" s="910">
        <v>1998</v>
      </c>
      <c r="E21" s="910">
        <v>17.874555587768601</v>
      </c>
    </row>
    <row r="22" spans="1:5" x14ac:dyDescent="0.2">
      <c r="A22" s="2" t="s">
        <v>28</v>
      </c>
      <c r="B22" s="907">
        <v>33</v>
      </c>
      <c r="C22" s="910">
        <v>1998.85009765625</v>
      </c>
      <c r="D22" s="910">
        <v>1994</v>
      </c>
      <c r="E22" s="910">
        <v>18.000638961791999</v>
      </c>
    </row>
    <row r="23" spans="1:5" x14ac:dyDescent="0.2">
      <c r="A23" s="2" t="s">
        <v>29</v>
      </c>
      <c r="B23" s="907">
        <v>41</v>
      </c>
      <c r="C23" s="910">
        <v>2005.19360351562</v>
      </c>
      <c r="D23" s="910">
        <v>2010</v>
      </c>
      <c r="E23" s="910">
        <v>16.6701145172119</v>
      </c>
    </row>
    <row r="24" spans="1:5" x14ac:dyDescent="0.2">
      <c r="A24" s="2" t="s">
        <v>30</v>
      </c>
      <c r="B24" s="907">
        <v>44</v>
      </c>
      <c r="C24" s="910">
        <v>1997.82849121094</v>
      </c>
      <c r="D24" s="910">
        <v>2004</v>
      </c>
      <c r="E24" s="910">
        <v>17.809501647949201</v>
      </c>
    </row>
    <row r="25" spans="1:5" x14ac:dyDescent="0.2">
      <c r="A25" s="2" t="s">
        <v>31</v>
      </c>
      <c r="B25" s="907">
        <v>72</v>
      </c>
      <c r="C25" s="910">
        <v>1995.0869140625</v>
      </c>
      <c r="D25" s="910">
        <v>1991</v>
      </c>
      <c r="E25" s="910">
        <v>17.849460601806602</v>
      </c>
    </row>
    <row r="26" spans="1:5" x14ac:dyDescent="0.2">
      <c r="A26" s="2" t="s">
        <v>32</v>
      </c>
      <c r="B26" s="907">
        <v>63</v>
      </c>
      <c r="C26" s="910">
        <v>1990.17468261719</v>
      </c>
      <c r="D26" s="910">
        <v>1986</v>
      </c>
      <c r="E26" s="910">
        <v>16.2365398406982</v>
      </c>
    </row>
    <row r="27" spans="1:5" x14ac:dyDescent="0.2">
      <c r="A27" s="2" t="s">
        <v>33</v>
      </c>
      <c r="B27" s="907">
        <v>77</v>
      </c>
      <c r="C27" s="910">
        <v>1990.55883789062</v>
      </c>
      <c r="D27" s="910">
        <v>1987</v>
      </c>
      <c r="E27" s="910">
        <v>15.494397163391101</v>
      </c>
    </row>
    <row r="28" spans="1:5" x14ac:dyDescent="0.2">
      <c r="A28" s="2" t="s">
        <v>34</v>
      </c>
      <c r="B28" s="907">
        <v>84</v>
      </c>
      <c r="C28" s="910">
        <v>1991.86071777344</v>
      </c>
      <c r="D28" s="910">
        <v>1989</v>
      </c>
      <c r="E28" s="910">
        <v>16.710178375244102</v>
      </c>
    </row>
    <row r="29" spans="1:5" x14ac:dyDescent="0.2">
      <c r="A29" s="2" t="s">
        <v>35</v>
      </c>
      <c r="B29" s="907">
        <v>70</v>
      </c>
      <c r="C29" s="910">
        <v>1992.11706542969</v>
      </c>
      <c r="D29" s="910">
        <v>1989</v>
      </c>
      <c r="E29" s="910">
        <v>16.5115966796875</v>
      </c>
    </row>
    <row r="30" spans="1:5" x14ac:dyDescent="0.2">
      <c r="A30" s="2" t="s">
        <v>36</v>
      </c>
      <c r="B30" s="907">
        <v>80</v>
      </c>
      <c r="C30" s="910">
        <v>1997.10925292969</v>
      </c>
      <c r="D30" s="910">
        <v>1999</v>
      </c>
      <c r="E30" s="910">
        <v>16.072690963745099</v>
      </c>
    </row>
    <row r="31" spans="1:5" x14ac:dyDescent="0.2">
      <c r="A31" s="2" t="s">
        <v>37</v>
      </c>
      <c r="B31" s="907">
        <v>70</v>
      </c>
      <c r="C31" s="910">
        <v>1996.34020996094</v>
      </c>
      <c r="D31" s="910">
        <v>1994</v>
      </c>
      <c r="E31" s="910">
        <v>16.547508239746101</v>
      </c>
    </row>
    <row r="32" spans="1:5" x14ac:dyDescent="0.2">
      <c r="A32" s="2" t="s">
        <v>38</v>
      </c>
      <c r="B32" s="907">
        <v>40</v>
      </c>
      <c r="C32" s="910">
        <v>2000.57568359375</v>
      </c>
      <c r="D32" s="910">
        <v>2007</v>
      </c>
      <c r="E32" s="910">
        <v>19.762140274047901</v>
      </c>
    </row>
    <row r="33" spans="1:5" x14ac:dyDescent="0.2">
      <c r="A33" s="2" t="s">
        <v>39</v>
      </c>
      <c r="B33" s="907">
        <v>70</v>
      </c>
      <c r="C33" s="910">
        <v>1998.48376464844</v>
      </c>
      <c r="D33" s="910">
        <v>2002</v>
      </c>
      <c r="E33" s="910">
        <v>17.8830966949463</v>
      </c>
    </row>
    <row r="34" spans="1:5" x14ac:dyDescent="0.2">
      <c r="A34" s="2" t="s">
        <v>40</v>
      </c>
      <c r="B34" s="907">
        <v>84</v>
      </c>
      <c r="C34" s="910">
        <v>1995.56408691406</v>
      </c>
      <c r="D34" s="910">
        <v>1992</v>
      </c>
      <c r="E34" s="910">
        <v>17.614784240722699</v>
      </c>
    </row>
    <row r="35" spans="1:5" x14ac:dyDescent="0.2">
      <c r="A35" s="2" t="s">
        <v>41</v>
      </c>
      <c r="B35" s="907">
        <v>83</v>
      </c>
      <c r="C35" s="910">
        <v>1994.7275390625</v>
      </c>
      <c r="D35" s="910">
        <v>1995</v>
      </c>
      <c r="E35" s="910">
        <v>16.945468902587901</v>
      </c>
    </row>
    <row r="36" spans="1:5" x14ac:dyDescent="0.2">
      <c r="A36" s="2" t="s">
        <v>42</v>
      </c>
      <c r="B36" s="907">
        <v>59</v>
      </c>
      <c r="C36" s="910">
        <v>1993.15100097656</v>
      </c>
      <c r="D36" s="910">
        <v>1991</v>
      </c>
      <c r="E36" s="910">
        <v>17.5437927246094</v>
      </c>
    </row>
    <row r="37" spans="1:5" x14ac:dyDescent="0.2">
      <c r="A37" s="2" t="s">
        <v>43</v>
      </c>
      <c r="B37" s="907">
        <v>67</v>
      </c>
      <c r="C37" s="910">
        <v>1993.38305664062</v>
      </c>
      <c r="D37" s="910">
        <v>1989</v>
      </c>
      <c r="E37" s="910">
        <v>19.059513092041001</v>
      </c>
    </row>
    <row r="38" spans="1:5" x14ac:dyDescent="0.2">
      <c r="A38" s="2" t="s">
        <v>44</v>
      </c>
      <c r="B38" s="907">
        <v>55</v>
      </c>
      <c r="C38" s="910">
        <v>2005.56860351562</v>
      </c>
      <c r="D38" s="910">
        <v>2012</v>
      </c>
      <c r="E38" s="910">
        <v>16.885807037353501</v>
      </c>
    </row>
    <row r="39" spans="1:5" x14ac:dyDescent="0.2">
      <c r="A39" s="2" t="s">
        <v>45</v>
      </c>
      <c r="B39" s="907">
        <v>55</v>
      </c>
      <c r="C39" s="910">
        <v>2002.115234375</v>
      </c>
      <c r="D39" s="910">
        <v>2005</v>
      </c>
      <c r="E39" s="910">
        <v>18.3540153503418</v>
      </c>
    </row>
    <row r="40" spans="1:5" x14ac:dyDescent="0.2">
      <c r="A40" s="2" t="s">
        <v>46</v>
      </c>
      <c r="B40" s="907">
        <v>70</v>
      </c>
      <c r="C40" s="910">
        <v>1992.61279296875</v>
      </c>
      <c r="D40" s="910">
        <v>1996</v>
      </c>
      <c r="E40" s="910">
        <v>19.981163024902301</v>
      </c>
    </row>
    <row r="41" spans="1:5" x14ac:dyDescent="0.2">
      <c r="A41" s="2" t="s">
        <v>47</v>
      </c>
      <c r="B41" s="907">
        <v>72</v>
      </c>
      <c r="C41" s="910">
        <v>1992.24731445312</v>
      </c>
      <c r="D41" s="910">
        <v>1991</v>
      </c>
      <c r="E41" s="910">
        <v>19.057149887085</v>
      </c>
    </row>
    <row r="42" spans="1:5" x14ac:dyDescent="0.2">
      <c r="A42" s="2" t="s">
        <v>48</v>
      </c>
      <c r="B42" s="907">
        <v>75</v>
      </c>
      <c r="C42" s="910">
        <v>1995.86901855469</v>
      </c>
      <c r="D42" s="910">
        <v>1993</v>
      </c>
      <c r="E42" s="910">
        <v>17.099674224853501</v>
      </c>
    </row>
    <row r="43" spans="1:5" x14ac:dyDescent="0.2">
      <c r="A43" s="2" t="s">
        <v>49</v>
      </c>
      <c r="B43" s="907">
        <v>59</v>
      </c>
      <c r="C43" s="910">
        <v>2003.4560546875</v>
      </c>
      <c r="D43" s="910">
        <v>2008</v>
      </c>
      <c r="E43" s="910">
        <v>14.9889078140259</v>
      </c>
    </row>
    <row r="44" spans="1:5" x14ac:dyDescent="0.2">
      <c r="A44" s="2" t="s">
        <v>50</v>
      </c>
      <c r="B44" s="907">
        <v>58</v>
      </c>
      <c r="C44" s="910">
        <v>2004.19519042969</v>
      </c>
      <c r="D44" s="910">
        <v>2006</v>
      </c>
      <c r="E44" s="910">
        <v>16.834430694580099</v>
      </c>
    </row>
    <row r="45" spans="1:5" x14ac:dyDescent="0.2">
      <c r="A45" s="2" t="s">
        <v>51</v>
      </c>
      <c r="B45" s="907">
        <v>60</v>
      </c>
      <c r="C45" s="910">
        <v>2000.88012695312</v>
      </c>
      <c r="D45" s="910">
        <v>2008</v>
      </c>
      <c r="E45" s="910">
        <v>19.2791633605957</v>
      </c>
    </row>
    <row r="46" spans="1:5" x14ac:dyDescent="0.2">
      <c r="A46" s="2" t="s">
        <v>52</v>
      </c>
      <c r="B46" s="907">
        <v>77</v>
      </c>
      <c r="C46" s="910">
        <v>1993.25769042969</v>
      </c>
      <c r="D46" s="910">
        <v>1990</v>
      </c>
      <c r="E46" s="910">
        <v>17.975610733032202</v>
      </c>
    </row>
    <row r="47" spans="1:5" x14ac:dyDescent="0.2">
      <c r="A47" s="2" t="s">
        <v>53</v>
      </c>
      <c r="B47" s="907">
        <v>87</v>
      </c>
      <c r="C47" s="910">
        <v>1996.57922363281</v>
      </c>
      <c r="D47" s="910">
        <v>2000</v>
      </c>
      <c r="E47" s="910">
        <v>16.391075134277301</v>
      </c>
    </row>
    <row r="48" spans="1:5" x14ac:dyDescent="0.2">
      <c r="A48" s="2" t="s">
        <v>54</v>
      </c>
      <c r="B48" s="907">
        <v>76</v>
      </c>
      <c r="C48" s="910">
        <v>1995.80126953125</v>
      </c>
      <c r="D48" s="910">
        <v>2000</v>
      </c>
      <c r="E48" s="910">
        <v>19.072807312011701</v>
      </c>
    </row>
    <row r="49" spans="1:5" x14ac:dyDescent="0.2">
      <c r="A49" s="2" t="s">
        <v>55</v>
      </c>
      <c r="B49" s="907">
        <v>70</v>
      </c>
      <c r="C49" s="910">
        <v>1995.46069335938</v>
      </c>
      <c r="D49" s="910">
        <v>1994</v>
      </c>
      <c r="E49" s="910">
        <v>18.120626449585</v>
      </c>
    </row>
    <row r="50" spans="1:5" x14ac:dyDescent="0.2">
      <c r="A50" s="2" t="s">
        <v>56</v>
      </c>
      <c r="B50" s="907">
        <v>55</v>
      </c>
      <c r="C50" s="910">
        <v>1990.19226074219</v>
      </c>
      <c r="D50" s="910">
        <v>1988</v>
      </c>
      <c r="E50" s="910">
        <v>17.389181137085</v>
      </c>
    </row>
    <row r="51" spans="1:5" x14ac:dyDescent="0.2">
      <c r="A51" s="2" t="s">
        <v>57</v>
      </c>
      <c r="B51" s="907">
        <v>76</v>
      </c>
      <c r="C51" s="910">
        <v>1993.36022949219</v>
      </c>
      <c r="D51" s="910">
        <v>1993</v>
      </c>
      <c r="E51" s="910">
        <v>17.717311859130898</v>
      </c>
    </row>
    <row r="52" spans="1:5" x14ac:dyDescent="0.2">
      <c r="A52" s="2" t="s">
        <v>58</v>
      </c>
      <c r="B52" s="907">
        <v>71</v>
      </c>
      <c r="C52" s="910">
        <v>1989.69543457031</v>
      </c>
      <c r="D52" s="910">
        <v>1985</v>
      </c>
      <c r="E52" s="910">
        <v>18.147027969360401</v>
      </c>
    </row>
    <row r="53" spans="1:5" x14ac:dyDescent="0.2">
      <c r="A53" s="2" t="s">
        <v>59</v>
      </c>
      <c r="B53" s="907">
        <v>78</v>
      </c>
      <c r="C53" s="910">
        <v>1992.68176269531</v>
      </c>
      <c r="D53" s="910">
        <v>1988</v>
      </c>
      <c r="E53" s="910">
        <v>16.914402008056602</v>
      </c>
    </row>
    <row r="54" spans="1:5" x14ac:dyDescent="0.2">
      <c r="A54" s="2" t="s">
        <v>60</v>
      </c>
      <c r="B54" s="907">
        <v>78</v>
      </c>
      <c r="C54" s="910">
        <v>1991.12316894531</v>
      </c>
      <c r="D54" s="910">
        <v>1986</v>
      </c>
      <c r="E54" s="910">
        <v>15.310682296752899</v>
      </c>
    </row>
    <row r="55" spans="1:5" x14ac:dyDescent="0.2">
      <c r="A55" s="2" t="s">
        <v>61</v>
      </c>
      <c r="B55" s="907">
        <v>79</v>
      </c>
      <c r="C55" s="910">
        <v>1992.14685058594</v>
      </c>
      <c r="D55" s="910">
        <v>1988</v>
      </c>
      <c r="E55" s="910">
        <v>18.014713287353501</v>
      </c>
    </row>
    <row r="56" spans="1:5" x14ac:dyDescent="0.2">
      <c r="A56" s="2" t="s">
        <v>62</v>
      </c>
      <c r="B56" s="907">
        <v>51</v>
      </c>
      <c r="C56" s="910">
        <v>2009.41540527344</v>
      </c>
      <c r="D56" s="910">
        <v>2012</v>
      </c>
      <c r="E56" s="910">
        <v>14.208057403564499</v>
      </c>
    </row>
    <row r="57" spans="1:5" x14ac:dyDescent="0.2">
      <c r="A57" s="2" t="s">
        <v>63</v>
      </c>
      <c r="B57" s="907">
        <v>42</v>
      </c>
      <c r="C57" s="910">
        <v>2006.39099121094</v>
      </c>
      <c r="D57" s="910">
        <v>2011</v>
      </c>
      <c r="E57" s="910">
        <v>15.210253715515099</v>
      </c>
    </row>
    <row r="58" spans="1:5" x14ac:dyDescent="0.2">
      <c r="A58" s="2" t="s">
        <v>64</v>
      </c>
      <c r="B58" s="907">
        <v>72</v>
      </c>
      <c r="C58" s="910">
        <v>1997.69128417969</v>
      </c>
      <c r="D58" s="910">
        <v>2001</v>
      </c>
      <c r="E58" s="910">
        <v>18.3637180328369</v>
      </c>
    </row>
    <row r="59" spans="1:5" x14ac:dyDescent="0.2">
      <c r="A59" s="2" t="s">
        <v>65</v>
      </c>
      <c r="B59" s="907">
        <v>50</v>
      </c>
      <c r="C59" s="910">
        <v>1995.44360351562</v>
      </c>
      <c r="D59" s="910">
        <v>1996</v>
      </c>
      <c r="E59" s="910">
        <v>17.653396606445298</v>
      </c>
    </row>
    <row r="60" spans="1:5" x14ac:dyDescent="0.2">
      <c r="A60" s="2" t="s">
        <v>66</v>
      </c>
      <c r="B60" s="907">
        <v>74</v>
      </c>
      <c r="C60" s="910">
        <v>1994.72583007812</v>
      </c>
      <c r="D60" s="910">
        <v>1991</v>
      </c>
      <c r="E60" s="910">
        <v>18.0131435394287</v>
      </c>
    </row>
    <row r="61" spans="1:5" x14ac:dyDescent="0.2">
      <c r="A61" s="2" t="s">
        <v>67</v>
      </c>
      <c r="B61" s="907">
        <v>75</v>
      </c>
      <c r="C61" s="910">
        <v>1991.97985839844</v>
      </c>
      <c r="D61" s="910">
        <v>1989</v>
      </c>
      <c r="E61" s="910">
        <v>16.7896423339844</v>
      </c>
    </row>
    <row r="62" spans="1:5" x14ac:dyDescent="0.2">
      <c r="A62" s="2" t="s">
        <v>68</v>
      </c>
      <c r="B62" s="907">
        <v>68</v>
      </c>
      <c r="C62" s="910">
        <v>1997.1474609375</v>
      </c>
      <c r="D62" s="910">
        <v>1999</v>
      </c>
      <c r="E62" s="910">
        <v>19.4966640472412</v>
      </c>
    </row>
    <row r="63" spans="1:5" x14ac:dyDescent="0.2">
      <c r="A63" s="2" t="s">
        <v>69</v>
      </c>
      <c r="B63" s="907">
        <v>62</v>
      </c>
      <c r="C63" s="910">
        <v>1995.78234863281</v>
      </c>
      <c r="D63" s="910">
        <v>2003</v>
      </c>
      <c r="E63" s="910">
        <v>18.155044555664102</v>
      </c>
    </row>
    <row r="64" spans="1:5" x14ac:dyDescent="0.2">
      <c r="A64" s="2" t="s">
        <v>70</v>
      </c>
      <c r="B64" s="907">
        <v>77</v>
      </c>
      <c r="C64" s="910">
        <v>1994.13549804688</v>
      </c>
      <c r="D64" s="910">
        <v>1994</v>
      </c>
      <c r="E64" s="910">
        <v>18.998832702636701</v>
      </c>
    </row>
    <row r="65" spans="1:5" x14ac:dyDescent="0.2">
      <c r="A65" s="2" t="s">
        <v>71</v>
      </c>
      <c r="B65" s="907">
        <v>65</v>
      </c>
      <c r="C65" s="910">
        <v>1992.68701171875</v>
      </c>
      <c r="D65" s="910">
        <v>1989</v>
      </c>
      <c r="E65" s="910">
        <v>16.390018463134801</v>
      </c>
    </row>
    <row r="66" spans="1:5" x14ac:dyDescent="0.2">
      <c r="A66" s="2" t="s">
        <v>72</v>
      </c>
      <c r="B66" s="907">
        <v>56</v>
      </c>
      <c r="C66" s="910">
        <v>1999.94262695312</v>
      </c>
      <c r="D66" s="910">
        <v>2001</v>
      </c>
      <c r="E66" s="910">
        <v>16.093246459960898</v>
      </c>
    </row>
    <row r="67" spans="1:5" x14ac:dyDescent="0.2">
      <c r="A67" s="2" t="s">
        <v>73</v>
      </c>
      <c r="B67" s="907">
        <v>67</v>
      </c>
      <c r="C67" s="910">
        <v>2000.05725097656</v>
      </c>
      <c r="D67" s="910">
        <v>2005</v>
      </c>
      <c r="E67" s="910">
        <v>17.473819732666001</v>
      </c>
    </row>
    <row r="68" spans="1:5" x14ac:dyDescent="0.2">
      <c r="A68" s="2" t="s">
        <v>74</v>
      </c>
      <c r="B68" s="907">
        <v>58</v>
      </c>
      <c r="C68" s="910">
        <v>1994.5576171875</v>
      </c>
      <c r="D68" s="910">
        <v>1990</v>
      </c>
      <c r="E68" s="910">
        <v>16.709135055541999</v>
      </c>
    </row>
    <row r="69" spans="1:5" x14ac:dyDescent="0.2">
      <c r="A69" s="2" t="s">
        <v>75</v>
      </c>
      <c r="B69" s="907">
        <v>62</v>
      </c>
      <c r="C69" s="910">
        <v>1998.55895996094</v>
      </c>
      <c r="D69" s="910">
        <v>2001</v>
      </c>
      <c r="E69" s="910">
        <v>18.205650329589801</v>
      </c>
    </row>
    <row r="70" spans="1:5" x14ac:dyDescent="0.2">
      <c r="A70" s="2" t="s">
        <v>76</v>
      </c>
      <c r="B70" s="907">
        <v>83</v>
      </c>
      <c r="C70" s="910">
        <v>1998.92517089844</v>
      </c>
      <c r="D70" s="910">
        <v>2005</v>
      </c>
      <c r="E70" s="910">
        <v>17.544013977050799</v>
      </c>
    </row>
    <row r="71" spans="1:5" x14ac:dyDescent="0.2">
      <c r="A71" s="3" t="s">
        <v>77</v>
      </c>
      <c r="B71" s="908">
        <v>65</v>
      </c>
      <c r="C71" s="911">
        <v>1995.73498535156</v>
      </c>
      <c r="D71" s="911">
        <v>2003</v>
      </c>
      <c r="E71" s="911">
        <v>17.6648464202881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531</v>
      </c>
    </row>
    <row r="4" spans="1:6" x14ac:dyDescent="0.2">
      <c r="A4" t="s">
        <v>3</v>
      </c>
    </row>
    <row r="5" spans="1:6" x14ac:dyDescent="0.2">
      <c r="A5" s="4" t="s">
        <v>4</v>
      </c>
      <c r="B5" s="4" t="s">
        <v>5</v>
      </c>
      <c r="C5" s="4" t="s">
        <v>532</v>
      </c>
      <c r="D5" s="4" t="s">
        <v>533</v>
      </c>
      <c r="E5" s="4" t="s">
        <v>534</v>
      </c>
      <c r="F5" s="4" t="s">
        <v>535</v>
      </c>
    </row>
    <row r="6" spans="1:6" x14ac:dyDescent="0.2">
      <c r="A6" s="5" t="s">
        <v>13</v>
      </c>
      <c r="B6" s="915" t="s">
        <v>1</v>
      </c>
      <c r="C6" s="912" t="s">
        <v>1</v>
      </c>
      <c r="D6" s="912" t="s">
        <v>1</v>
      </c>
      <c r="E6" s="912" t="s">
        <v>1</v>
      </c>
      <c r="F6" s="912" t="s">
        <v>1</v>
      </c>
    </row>
    <row r="7" spans="1:6" x14ac:dyDescent="0.2">
      <c r="A7" s="2" t="s">
        <v>13</v>
      </c>
      <c r="B7" s="916">
        <v>8847</v>
      </c>
      <c r="C7" s="913">
        <v>7.1406386792659801E-2</v>
      </c>
      <c r="D7" s="913">
        <v>0.236627712845802</v>
      </c>
      <c r="E7" s="913">
        <v>0.21782995760440799</v>
      </c>
      <c r="F7" s="913">
        <v>0.47413596510887102</v>
      </c>
    </row>
    <row r="8" spans="1:6" x14ac:dyDescent="0.2">
      <c r="A8" s="5" t="s">
        <v>14</v>
      </c>
      <c r="B8" s="915" t="s">
        <v>1</v>
      </c>
      <c r="C8" s="912" t="s">
        <v>1</v>
      </c>
      <c r="D8" s="912" t="s">
        <v>1</v>
      </c>
      <c r="E8" s="912" t="s">
        <v>1</v>
      </c>
      <c r="F8" s="912" t="s">
        <v>1</v>
      </c>
    </row>
    <row r="9" spans="1:6" x14ac:dyDescent="0.2">
      <c r="A9" s="2" t="s">
        <v>15</v>
      </c>
      <c r="B9" s="916">
        <v>100</v>
      </c>
      <c r="C9" s="913">
        <v>8.6701661348342896E-2</v>
      </c>
      <c r="D9" s="913">
        <v>8.3201311528682695E-2</v>
      </c>
      <c r="E9" s="913">
        <v>0.180077984929085</v>
      </c>
      <c r="F9" s="913">
        <v>0.65001904964446999</v>
      </c>
    </row>
    <row r="10" spans="1:6" x14ac:dyDescent="0.2">
      <c r="A10" s="2" t="s">
        <v>16</v>
      </c>
      <c r="B10" s="916">
        <v>99</v>
      </c>
      <c r="C10" s="913">
        <v>6.7751295864582103E-2</v>
      </c>
      <c r="D10" s="913">
        <v>0.146394789218903</v>
      </c>
      <c r="E10" s="913">
        <v>0.17920164763927501</v>
      </c>
      <c r="F10" s="913">
        <v>0.60665225982666005</v>
      </c>
    </row>
    <row r="11" spans="1:6" x14ac:dyDescent="0.2">
      <c r="A11" s="2" t="s">
        <v>17</v>
      </c>
      <c r="B11" s="916">
        <v>121</v>
      </c>
      <c r="C11" s="913">
        <v>0.10901939123868901</v>
      </c>
      <c r="D11" s="913">
        <v>0.19801105558872201</v>
      </c>
      <c r="E11" s="913">
        <v>0.229428395628929</v>
      </c>
      <c r="F11" s="913">
        <v>0.463541150093079</v>
      </c>
    </row>
    <row r="12" spans="1:6" x14ac:dyDescent="0.2">
      <c r="A12" s="2" t="s">
        <v>18</v>
      </c>
      <c r="B12" s="916">
        <v>100</v>
      </c>
      <c r="C12" s="913">
        <v>5.4751038551330601E-2</v>
      </c>
      <c r="D12" s="913">
        <v>0.18341439962387099</v>
      </c>
      <c r="E12" s="913">
        <v>0.14002273976802801</v>
      </c>
      <c r="F12" s="913">
        <v>0.62181180715560902</v>
      </c>
    </row>
    <row r="13" spans="1:6" x14ac:dyDescent="0.2">
      <c r="A13" s="2" t="s">
        <v>19</v>
      </c>
      <c r="B13" s="916">
        <v>103</v>
      </c>
      <c r="C13" s="913">
        <v>5.3901482373476001E-2</v>
      </c>
      <c r="D13" s="913">
        <v>0.127378940582275</v>
      </c>
      <c r="E13" s="913">
        <v>5.87292090058327E-2</v>
      </c>
      <c r="F13" s="913">
        <v>0.759990394115448</v>
      </c>
    </row>
    <row r="14" spans="1:6" x14ac:dyDescent="0.2">
      <c r="A14" s="2" t="s">
        <v>20</v>
      </c>
      <c r="B14" s="916">
        <v>91</v>
      </c>
      <c r="C14" s="913">
        <v>4.8389200121164301E-2</v>
      </c>
      <c r="D14" s="913">
        <v>0.15834856033325201</v>
      </c>
      <c r="E14" s="913">
        <v>0.104329310357571</v>
      </c>
      <c r="F14" s="913">
        <v>0.68893289566039995</v>
      </c>
    </row>
    <row r="15" spans="1:6" x14ac:dyDescent="0.2">
      <c r="A15" s="2" t="s">
        <v>21</v>
      </c>
      <c r="B15" s="916">
        <v>88</v>
      </c>
      <c r="C15" s="913">
        <v>6.1490993946790702E-2</v>
      </c>
      <c r="D15" s="913">
        <v>0.13846339285373699</v>
      </c>
      <c r="E15" s="913">
        <v>0.133591428399086</v>
      </c>
      <c r="F15" s="913">
        <v>0.66645419597625699</v>
      </c>
    </row>
    <row r="16" spans="1:6" x14ac:dyDescent="0.2">
      <c r="A16" s="2" t="s">
        <v>22</v>
      </c>
      <c r="B16" s="916">
        <v>97</v>
      </c>
      <c r="C16" s="913">
        <v>9.4120517373084994E-2</v>
      </c>
      <c r="D16" s="913">
        <v>0.13162969052791601</v>
      </c>
      <c r="E16" s="913">
        <v>0.25722822546958901</v>
      </c>
      <c r="F16" s="913">
        <v>0.51702159643173196</v>
      </c>
    </row>
    <row r="17" spans="1:6" x14ac:dyDescent="0.2">
      <c r="A17" s="2" t="s">
        <v>23</v>
      </c>
      <c r="B17" s="916">
        <v>72</v>
      </c>
      <c r="C17" s="913">
        <v>6.60733953118324E-2</v>
      </c>
      <c r="D17" s="913">
        <v>0.20082770287990601</v>
      </c>
      <c r="E17" s="913">
        <v>0.30416354537010198</v>
      </c>
      <c r="F17" s="913">
        <v>0.42893537878990201</v>
      </c>
    </row>
    <row r="18" spans="1:6" x14ac:dyDescent="0.2">
      <c r="A18" s="2" t="s">
        <v>24</v>
      </c>
      <c r="B18" s="916">
        <v>73</v>
      </c>
      <c r="C18" s="913">
        <v>4.6264071017503697E-2</v>
      </c>
      <c r="D18" s="913">
        <v>0.23486424982547799</v>
      </c>
      <c r="E18" s="913">
        <v>0.35249793529510498</v>
      </c>
      <c r="F18" s="913">
        <v>0.36637374758720398</v>
      </c>
    </row>
    <row r="19" spans="1:6" x14ac:dyDescent="0.2">
      <c r="A19" s="2" t="s">
        <v>25</v>
      </c>
      <c r="B19" s="916">
        <v>93</v>
      </c>
      <c r="C19" s="913">
        <v>2.83029358834028E-2</v>
      </c>
      <c r="D19" s="913">
        <v>0.218322649598122</v>
      </c>
      <c r="E19" s="913">
        <v>0.24464808404445601</v>
      </c>
      <c r="F19" s="913">
        <v>0.50872629880905196</v>
      </c>
    </row>
    <row r="20" spans="1:6" x14ac:dyDescent="0.2">
      <c r="A20" s="2" t="s">
        <v>26</v>
      </c>
      <c r="B20" s="916">
        <v>86</v>
      </c>
      <c r="C20" s="913">
        <v>5.8122694492340102E-2</v>
      </c>
      <c r="D20" s="913">
        <v>0.19356775283813499</v>
      </c>
      <c r="E20" s="913">
        <v>0.223087623715401</v>
      </c>
      <c r="F20" s="913">
        <v>0.52522194385528598</v>
      </c>
    </row>
    <row r="21" spans="1:6" x14ac:dyDescent="0.2">
      <c r="A21" s="2" t="s">
        <v>27</v>
      </c>
      <c r="B21" s="916">
        <v>73</v>
      </c>
      <c r="C21" s="913">
        <v>2.0733967423439002E-2</v>
      </c>
      <c r="D21" s="913">
        <v>9.2472337186336503E-2</v>
      </c>
      <c r="E21" s="913">
        <v>0.169817894697189</v>
      </c>
      <c r="F21" s="913">
        <v>0.71697580814361594</v>
      </c>
    </row>
    <row r="22" spans="1:6" x14ac:dyDescent="0.2">
      <c r="A22" s="2" t="s">
        <v>28</v>
      </c>
      <c r="B22" s="916">
        <v>97</v>
      </c>
      <c r="C22" s="913">
        <v>8.8443554937839494E-2</v>
      </c>
      <c r="D22" s="913">
        <v>0.23068892955779999</v>
      </c>
      <c r="E22" s="913">
        <v>0.22317487001419101</v>
      </c>
      <c r="F22" s="913">
        <v>0.45769265294075001</v>
      </c>
    </row>
    <row r="23" spans="1:6" x14ac:dyDescent="0.2">
      <c r="A23" s="2" t="s">
        <v>29</v>
      </c>
      <c r="B23" s="916">
        <v>98</v>
      </c>
      <c r="C23" s="913">
        <v>8.4979288280010196E-2</v>
      </c>
      <c r="D23" s="913">
        <v>0.230534687638283</v>
      </c>
      <c r="E23" s="913">
        <v>0.19304683804511999</v>
      </c>
      <c r="F23" s="913">
        <v>0.49143919348716703</v>
      </c>
    </row>
    <row r="24" spans="1:6" x14ac:dyDescent="0.2">
      <c r="A24" s="2" t="s">
        <v>30</v>
      </c>
      <c r="B24" s="916">
        <v>96</v>
      </c>
      <c r="C24" s="913">
        <v>5.67207932472229E-2</v>
      </c>
      <c r="D24" s="913">
        <v>0.22853663563728299</v>
      </c>
      <c r="E24" s="913">
        <v>0.21873092651367201</v>
      </c>
      <c r="F24" s="913">
        <v>0.49601164460182201</v>
      </c>
    </row>
    <row r="25" spans="1:6" x14ac:dyDescent="0.2">
      <c r="A25" s="2" t="s">
        <v>31</v>
      </c>
      <c r="B25" s="916">
        <v>92</v>
      </c>
      <c r="C25" s="913">
        <v>3.81317809224129E-2</v>
      </c>
      <c r="D25" s="913">
        <v>0.168883666396141</v>
      </c>
      <c r="E25" s="913">
        <v>0.226943910121918</v>
      </c>
      <c r="F25" s="913">
        <v>0.56604063510894798</v>
      </c>
    </row>
    <row r="26" spans="1:6" x14ac:dyDescent="0.2">
      <c r="A26" s="2" t="s">
        <v>32</v>
      </c>
      <c r="B26" s="916">
        <v>87</v>
      </c>
      <c r="C26" s="913">
        <v>9.9834233522415203E-2</v>
      </c>
      <c r="D26" s="913">
        <v>0.24319219589233401</v>
      </c>
      <c r="E26" s="913">
        <v>0.18933679163455999</v>
      </c>
      <c r="F26" s="913">
        <v>0.46763679385185197</v>
      </c>
    </row>
    <row r="27" spans="1:6" x14ac:dyDescent="0.2">
      <c r="A27" s="2" t="s">
        <v>33</v>
      </c>
      <c r="B27" s="916">
        <v>85</v>
      </c>
      <c r="C27" s="913">
        <v>1.2775163166225E-2</v>
      </c>
      <c r="D27" s="913">
        <v>0.17022129893302901</v>
      </c>
      <c r="E27" s="913">
        <v>0.273101896047592</v>
      </c>
      <c r="F27" s="913">
        <v>0.54390162229537997</v>
      </c>
    </row>
    <row r="28" spans="1:6" x14ac:dyDescent="0.2">
      <c r="A28" s="2" t="s">
        <v>34</v>
      </c>
      <c r="B28" s="916">
        <v>100</v>
      </c>
      <c r="C28" s="913">
        <v>6.0693100094795199E-2</v>
      </c>
      <c r="D28" s="913">
        <v>0.116551078855991</v>
      </c>
      <c r="E28" s="913">
        <v>0.210705816745758</v>
      </c>
      <c r="F28" s="913">
        <v>0.61204999685287498</v>
      </c>
    </row>
    <row r="29" spans="1:6" x14ac:dyDescent="0.2">
      <c r="A29" s="2" t="s">
        <v>35</v>
      </c>
      <c r="B29" s="916">
        <v>90</v>
      </c>
      <c r="C29" s="913">
        <v>5.6654155254364E-2</v>
      </c>
      <c r="D29" s="913">
        <v>0.17245325446128801</v>
      </c>
      <c r="E29" s="913">
        <v>0.23152938485145599</v>
      </c>
      <c r="F29" s="913">
        <v>0.53936320543289196</v>
      </c>
    </row>
    <row r="30" spans="1:6" x14ac:dyDescent="0.2">
      <c r="A30" s="2" t="s">
        <v>36</v>
      </c>
      <c r="B30" s="916">
        <v>84</v>
      </c>
      <c r="C30" s="913">
        <v>1.7208671197295199E-2</v>
      </c>
      <c r="D30" s="913">
        <v>0.183958649635315</v>
      </c>
      <c r="E30" s="913">
        <v>0.26834687590599099</v>
      </c>
      <c r="F30" s="913">
        <v>0.53048580884933505</v>
      </c>
    </row>
    <row r="31" spans="1:6" x14ac:dyDescent="0.2">
      <c r="A31" s="2" t="s">
        <v>37</v>
      </c>
      <c r="B31" s="916">
        <v>78</v>
      </c>
      <c r="C31" s="913">
        <v>1.5623795799911E-2</v>
      </c>
      <c r="D31" s="913">
        <v>0.17135736346244801</v>
      </c>
      <c r="E31" s="913">
        <v>0.28128641843795799</v>
      </c>
      <c r="F31" s="913">
        <v>0.53173243999481201</v>
      </c>
    </row>
    <row r="32" spans="1:6" x14ac:dyDescent="0.2">
      <c r="A32" s="2" t="s">
        <v>38</v>
      </c>
      <c r="B32" s="916">
        <v>100</v>
      </c>
      <c r="C32" s="913">
        <v>8.1606611609458896E-2</v>
      </c>
      <c r="D32" s="913">
        <v>0.22140184044837999</v>
      </c>
      <c r="E32" s="913">
        <v>0.25408908724784901</v>
      </c>
      <c r="F32" s="913">
        <v>0.44290247559547402</v>
      </c>
    </row>
    <row r="33" spans="1:6" x14ac:dyDescent="0.2">
      <c r="A33" s="2" t="s">
        <v>39</v>
      </c>
      <c r="B33" s="916">
        <v>90</v>
      </c>
      <c r="C33" s="913">
        <v>3.6934204399585703E-2</v>
      </c>
      <c r="D33" s="913">
        <v>0.1554996073246</v>
      </c>
      <c r="E33" s="913">
        <v>0.25349056720733598</v>
      </c>
      <c r="F33" s="913">
        <v>0.55407559871673595</v>
      </c>
    </row>
    <row r="34" spans="1:6" x14ac:dyDescent="0.2">
      <c r="A34" s="2" t="s">
        <v>40</v>
      </c>
      <c r="B34" s="916">
        <v>92</v>
      </c>
      <c r="C34" s="913">
        <v>8.4807174280285801E-3</v>
      </c>
      <c r="D34" s="913">
        <v>0.19182376563549</v>
      </c>
      <c r="E34" s="913">
        <v>0.17320573329925501</v>
      </c>
      <c r="F34" s="913">
        <v>0.626489758491516</v>
      </c>
    </row>
    <row r="35" spans="1:6" x14ac:dyDescent="0.2">
      <c r="A35" s="2" t="s">
        <v>41</v>
      </c>
      <c r="B35" s="916">
        <v>91</v>
      </c>
      <c r="C35" s="913">
        <v>6.7297734320163699E-2</v>
      </c>
      <c r="D35" s="913">
        <v>0.24877393245696999</v>
      </c>
      <c r="E35" s="913">
        <v>0.14202645421028101</v>
      </c>
      <c r="F35" s="913">
        <v>0.54190188646316495</v>
      </c>
    </row>
    <row r="36" spans="1:6" x14ac:dyDescent="0.2">
      <c r="A36" s="2" t="s">
        <v>42</v>
      </c>
      <c r="B36" s="916">
        <v>73</v>
      </c>
      <c r="C36" s="913">
        <v>5.1765818148851402E-2</v>
      </c>
      <c r="D36" s="913">
        <v>0.18047505617141699</v>
      </c>
      <c r="E36" s="913">
        <v>0.28654655814170799</v>
      </c>
      <c r="F36" s="913">
        <v>0.48121258616447399</v>
      </c>
    </row>
    <row r="37" spans="1:6" x14ac:dyDescent="0.2">
      <c r="A37" s="2" t="s">
        <v>43</v>
      </c>
      <c r="B37" s="916">
        <v>82</v>
      </c>
      <c r="C37" s="913">
        <v>1.47799029946327E-2</v>
      </c>
      <c r="D37" s="913">
        <v>0.196734368801117</v>
      </c>
      <c r="E37" s="913">
        <v>0.16985225677490201</v>
      </c>
      <c r="F37" s="913">
        <v>0.61863350868225098</v>
      </c>
    </row>
    <row r="38" spans="1:6" x14ac:dyDescent="0.2">
      <c r="A38" s="2" t="s">
        <v>44</v>
      </c>
      <c r="B38" s="916">
        <v>101</v>
      </c>
      <c r="C38" s="913">
        <v>5.8516155928373302E-2</v>
      </c>
      <c r="D38" s="913">
        <v>0.144592970609665</v>
      </c>
      <c r="E38" s="913">
        <v>0.123015068471432</v>
      </c>
      <c r="F38" s="913">
        <v>0.67387580871581998</v>
      </c>
    </row>
    <row r="39" spans="1:6" x14ac:dyDescent="0.2">
      <c r="A39" s="2" t="s">
        <v>45</v>
      </c>
      <c r="B39" s="916">
        <v>99</v>
      </c>
      <c r="C39" s="913">
        <v>5.7217817753553397E-2</v>
      </c>
      <c r="D39" s="913">
        <v>0.19106400012970001</v>
      </c>
      <c r="E39" s="913">
        <v>0.17689374089241</v>
      </c>
      <c r="F39" s="913">
        <v>0.57482445240020796</v>
      </c>
    </row>
    <row r="40" spans="1:6" x14ac:dyDescent="0.2">
      <c r="A40" s="2" t="s">
        <v>46</v>
      </c>
      <c r="B40" s="916">
        <v>93</v>
      </c>
      <c r="C40" s="913">
        <v>0.13952305912971499</v>
      </c>
      <c r="D40" s="913">
        <v>0.15667057037353499</v>
      </c>
      <c r="E40" s="913">
        <v>0.19028991460800199</v>
      </c>
      <c r="F40" s="913">
        <v>0.513516426086426</v>
      </c>
    </row>
    <row r="41" spans="1:6" x14ac:dyDescent="0.2">
      <c r="A41" s="2" t="s">
        <v>47</v>
      </c>
      <c r="B41" s="916">
        <v>92</v>
      </c>
      <c r="C41" s="913">
        <v>2.63970587402582E-2</v>
      </c>
      <c r="D41" s="913">
        <v>0.294874727725983</v>
      </c>
      <c r="E41" s="913">
        <v>0.25285130739211997</v>
      </c>
      <c r="F41" s="913">
        <v>0.425876885652542</v>
      </c>
    </row>
    <row r="42" spans="1:6" x14ac:dyDescent="0.2">
      <c r="A42" s="2" t="s">
        <v>48</v>
      </c>
      <c r="B42" s="916">
        <v>94</v>
      </c>
      <c r="C42" s="913">
        <v>5.0718776881694801E-2</v>
      </c>
      <c r="D42" s="913">
        <v>0.14956900477409399</v>
      </c>
      <c r="E42" s="913">
        <v>0.18854683637618999</v>
      </c>
      <c r="F42" s="913">
        <v>0.61116540431976296</v>
      </c>
    </row>
    <row r="43" spans="1:6" x14ac:dyDescent="0.2">
      <c r="A43" s="2" t="s">
        <v>49</v>
      </c>
      <c r="B43" s="916">
        <v>83</v>
      </c>
      <c r="C43" s="913">
        <v>1.75578501075506E-2</v>
      </c>
      <c r="D43" s="913">
        <v>0.15066847205162001</v>
      </c>
      <c r="E43" s="913">
        <v>0.174512580037117</v>
      </c>
      <c r="F43" s="913">
        <v>0.65726107358932495</v>
      </c>
    </row>
    <row r="44" spans="1:6" x14ac:dyDescent="0.2">
      <c r="A44" s="2" t="s">
        <v>50</v>
      </c>
      <c r="B44" s="916">
        <v>93</v>
      </c>
      <c r="C44" s="913">
        <v>0</v>
      </c>
      <c r="D44" s="913">
        <v>0.21420325338840501</v>
      </c>
      <c r="E44" s="913">
        <v>0.21075418591499301</v>
      </c>
      <c r="F44" s="913">
        <v>0.57504254579544101</v>
      </c>
    </row>
    <row r="45" spans="1:6" x14ac:dyDescent="0.2">
      <c r="A45" s="2" t="s">
        <v>51</v>
      </c>
      <c r="B45" s="916">
        <v>92</v>
      </c>
      <c r="C45" s="913">
        <v>1.25139718875289E-2</v>
      </c>
      <c r="D45" s="913">
        <v>0.24480247497558599</v>
      </c>
      <c r="E45" s="913">
        <v>0.196532472968102</v>
      </c>
      <c r="F45" s="913">
        <v>0.54615110158920299</v>
      </c>
    </row>
    <row r="46" spans="1:6" x14ac:dyDescent="0.2">
      <c r="A46" s="2" t="s">
        <v>52</v>
      </c>
      <c r="B46" s="916">
        <v>96</v>
      </c>
      <c r="C46" s="913">
        <v>3.8555093109607697E-2</v>
      </c>
      <c r="D46" s="913">
        <v>0.203993260860443</v>
      </c>
      <c r="E46" s="913">
        <v>0.24698007106781</v>
      </c>
      <c r="F46" s="913">
        <v>0.51047158241271995</v>
      </c>
    </row>
    <row r="47" spans="1:6" x14ac:dyDescent="0.2">
      <c r="A47" s="2" t="s">
        <v>53</v>
      </c>
      <c r="B47" s="916">
        <v>96</v>
      </c>
      <c r="C47" s="913">
        <v>2.74288672953844E-2</v>
      </c>
      <c r="D47" s="913">
        <v>0.134782269597054</v>
      </c>
      <c r="E47" s="913">
        <v>0.20392514765262601</v>
      </c>
      <c r="F47" s="913">
        <v>0.63386374711990401</v>
      </c>
    </row>
    <row r="48" spans="1:6" x14ac:dyDescent="0.2">
      <c r="A48" s="2" t="s">
        <v>54</v>
      </c>
      <c r="B48" s="916">
        <v>81</v>
      </c>
      <c r="C48" s="913">
        <v>3.0697107315063501E-2</v>
      </c>
      <c r="D48" s="913">
        <v>0.181167483329773</v>
      </c>
      <c r="E48" s="913">
        <v>0.101656854152679</v>
      </c>
      <c r="F48" s="913">
        <v>0.68647855520248402</v>
      </c>
    </row>
    <row r="49" spans="1:6" x14ac:dyDescent="0.2">
      <c r="A49" s="2" t="s">
        <v>55</v>
      </c>
      <c r="B49" s="916">
        <v>82</v>
      </c>
      <c r="C49" s="913">
        <v>6.9406315684318501E-2</v>
      </c>
      <c r="D49" s="913">
        <v>0.112092576920986</v>
      </c>
      <c r="E49" s="913">
        <v>0.27498590946197499</v>
      </c>
      <c r="F49" s="913">
        <v>0.543515205383301</v>
      </c>
    </row>
    <row r="50" spans="1:6" x14ac:dyDescent="0.2">
      <c r="A50" s="2" t="s">
        <v>56</v>
      </c>
      <c r="B50" s="916">
        <v>63</v>
      </c>
      <c r="C50" s="913">
        <v>2.8849584981799101E-2</v>
      </c>
      <c r="D50" s="913">
        <v>0.36230549216270402</v>
      </c>
      <c r="E50" s="913">
        <v>0.41456282138824502</v>
      </c>
      <c r="F50" s="913">
        <v>0.19428209960460699</v>
      </c>
    </row>
    <row r="51" spans="1:6" x14ac:dyDescent="0.2">
      <c r="A51" s="2" t="s">
        <v>57</v>
      </c>
      <c r="B51" s="916">
        <v>94</v>
      </c>
      <c r="C51" s="913">
        <v>4.1285827755927998E-2</v>
      </c>
      <c r="D51" s="913">
        <v>0.360848158597946</v>
      </c>
      <c r="E51" s="913">
        <v>0.28666952252388</v>
      </c>
      <c r="F51" s="913">
        <v>0.31119650602340698</v>
      </c>
    </row>
    <row r="52" spans="1:6" x14ac:dyDescent="0.2">
      <c r="A52" s="2" t="s">
        <v>58</v>
      </c>
      <c r="B52" s="916">
        <v>80</v>
      </c>
      <c r="C52" s="913">
        <v>2.3332038894295699E-2</v>
      </c>
      <c r="D52" s="913">
        <v>0.22232024371624001</v>
      </c>
      <c r="E52" s="913">
        <v>0.24727882444858601</v>
      </c>
      <c r="F52" s="913">
        <v>0.507068872451782</v>
      </c>
    </row>
    <row r="53" spans="1:6" x14ac:dyDescent="0.2">
      <c r="A53" s="2" t="s">
        <v>59</v>
      </c>
      <c r="B53" s="916">
        <v>91</v>
      </c>
      <c r="C53" s="913">
        <v>4.4872738420963301E-2</v>
      </c>
      <c r="D53" s="913">
        <v>0.263859122991562</v>
      </c>
      <c r="E53" s="913">
        <v>0.28578549623489402</v>
      </c>
      <c r="F53" s="913">
        <v>0.40548264980316201</v>
      </c>
    </row>
    <row r="54" spans="1:6" x14ac:dyDescent="0.2">
      <c r="A54" s="2" t="s">
        <v>60</v>
      </c>
      <c r="B54" s="916">
        <v>88</v>
      </c>
      <c r="C54" s="913">
        <v>6.2706343829631805E-2</v>
      </c>
      <c r="D54" s="913">
        <v>0.38523381948471103</v>
      </c>
      <c r="E54" s="913">
        <v>0.26967608928680398</v>
      </c>
      <c r="F54" s="913">
        <v>0.28238373994827298</v>
      </c>
    </row>
    <row r="55" spans="1:6" x14ac:dyDescent="0.2">
      <c r="A55" s="2" t="s">
        <v>61</v>
      </c>
      <c r="B55" s="916">
        <v>86</v>
      </c>
      <c r="C55" s="913">
        <v>4.4470921158790602E-2</v>
      </c>
      <c r="D55" s="913">
        <v>0.234542027115822</v>
      </c>
      <c r="E55" s="913">
        <v>0.198911592364311</v>
      </c>
      <c r="F55" s="913">
        <v>0.52207547426223799</v>
      </c>
    </row>
    <row r="56" spans="1:6" x14ac:dyDescent="0.2">
      <c r="A56" s="2" t="s">
        <v>62</v>
      </c>
      <c r="B56" s="916">
        <v>103</v>
      </c>
      <c r="C56" s="913">
        <v>4.8118866980075801E-2</v>
      </c>
      <c r="D56" s="913">
        <v>0.225578248500824</v>
      </c>
      <c r="E56" s="913">
        <v>0.15526899695396401</v>
      </c>
      <c r="F56" s="913">
        <v>0.571033895015717</v>
      </c>
    </row>
    <row r="57" spans="1:6" x14ac:dyDescent="0.2">
      <c r="A57" s="2" t="s">
        <v>63</v>
      </c>
      <c r="B57" s="916">
        <v>91</v>
      </c>
      <c r="C57" s="913">
        <v>0.111023388803005</v>
      </c>
      <c r="D57" s="913">
        <v>0.20050071179866799</v>
      </c>
      <c r="E57" s="913">
        <v>0.25217607617378202</v>
      </c>
      <c r="F57" s="913">
        <v>0.43629983067512501</v>
      </c>
    </row>
    <row r="58" spans="1:6" x14ac:dyDescent="0.2">
      <c r="A58" s="2" t="s">
        <v>64</v>
      </c>
      <c r="B58" s="916">
        <v>94</v>
      </c>
      <c r="C58" s="913">
        <v>4.76016588509083E-2</v>
      </c>
      <c r="D58" s="913">
        <v>0.22468897700309801</v>
      </c>
      <c r="E58" s="913">
        <v>0.25611791014671298</v>
      </c>
      <c r="F58" s="913">
        <v>0.47159144282340998</v>
      </c>
    </row>
    <row r="59" spans="1:6" x14ac:dyDescent="0.2">
      <c r="A59" s="2" t="s">
        <v>65</v>
      </c>
      <c r="B59" s="916">
        <v>84</v>
      </c>
      <c r="C59" s="913">
        <v>4.6360086649656303E-2</v>
      </c>
      <c r="D59" s="913">
        <v>0.243736192584038</v>
      </c>
      <c r="E59" s="913">
        <v>0.16458110511302901</v>
      </c>
      <c r="F59" s="913">
        <v>0.54532259702682495</v>
      </c>
    </row>
    <row r="60" spans="1:6" x14ac:dyDescent="0.2">
      <c r="A60" s="2" t="s">
        <v>66</v>
      </c>
      <c r="B60" s="916">
        <v>87</v>
      </c>
      <c r="C60" s="913">
        <v>4.82520423829556E-2</v>
      </c>
      <c r="D60" s="913">
        <v>0.22220864892005901</v>
      </c>
      <c r="E60" s="913">
        <v>0.200381770730019</v>
      </c>
      <c r="F60" s="913">
        <v>0.52915751934051503</v>
      </c>
    </row>
    <row r="61" spans="1:6" x14ac:dyDescent="0.2">
      <c r="A61" s="2" t="s">
        <v>67</v>
      </c>
      <c r="B61" s="916">
        <v>82</v>
      </c>
      <c r="C61" s="913">
        <v>8.7317407131195096E-2</v>
      </c>
      <c r="D61" s="913">
        <v>0.13697840273380299</v>
      </c>
      <c r="E61" s="913">
        <v>0.210602477192879</v>
      </c>
      <c r="F61" s="913">
        <v>0.56510168313980103</v>
      </c>
    </row>
    <row r="62" spans="1:6" x14ac:dyDescent="0.2">
      <c r="A62" s="2" t="s">
        <v>68</v>
      </c>
      <c r="B62" s="916">
        <v>111</v>
      </c>
      <c r="C62" s="913">
        <v>4.87929731607437E-2</v>
      </c>
      <c r="D62" s="913">
        <v>0.26235046982765198</v>
      </c>
      <c r="E62" s="913">
        <v>0.152774348855019</v>
      </c>
      <c r="F62" s="913">
        <v>0.53608220815658603</v>
      </c>
    </row>
    <row r="63" spans="1:6" x14ac:dyDescent="0.2">
      <c r="A63" s="2" t="s">
        <v>69</v>
      </c>
      <c r="B63" s="916">
        <v>87</v>
      </c>
      <c r="C63" s="913">
        <v>6.18617944419384E-2</v>
      </c>
      <c r="D63" s="913">
        <v>0.156073123216629</v>
      </c>
      <c r="E63" s="913">
        <v>0.22052171826362599</v>
      </c>
      <c r="F63" s="913">
        <v>0.56154334545135498</v>
      </c>
    </row>
    <row r="64" spans="1:6" x14ac:dyDescent="0.2">
      <c r="A64" s="2" t="s">
        <v>70</v>
      </c>
      <c r="B64" s="916">
        <v>90</v>
      </c>
      <c r="C64" s="913">
        <v>3.4455716609954799E-2</v>
      </c>
      <c r="D64" s="913">
        <v>0.14783382415771501</v>
      </c>
      <c r="E64" s="913">
        <v>0.23084086179733301</v>
      </c>
      <c r="F64" s="913">
        <v>0.586869597434998</v>
      </c>
    </row>
    <row r="65" spans="1:6" x14ac:dyDescent="0.2">
      <c r="A65" s="2" t="s">
        <v>71</v>
      </c>
      <c r="B65" s="916">
        <v>76</v>
      </c>
      <c r="C65" s="913">
        <v>3.9720561355352402E-2</v>
      </c>
      <c r="D65" s="913">
        <v>0.16374023258686099</v>
      </c>
      <c r="E65" s="913">
        <v>0.20329308509826699</v>
      </c>
      <c r="F65" s="913">
        <v>0.59324610233306896</v>
      </c>
    </row>
    <row r="66" spans="1:6" x14ac:dyDescent="0.2">
      <c r="A66" s="2" t="s">
        <v>72</v>
      </c>
      <c r="B66" s="916">
        <v>90</v>
      </c>
      <c r="C66" s="913">
        <v>3.9064548909664203E-2</v>
      </c>
      <c r="D66" s="913">
        <v>0.11994636803865399</v>
      </c>
      <c r="E66" s="913">
        <v>0.19271241128444699</v>
      </c>
      <c r="F66" s="913">
        <v>0.648276686668396</v>
      </c>
    </row>
    <row r="67" spans="1:6" x14ac:dyDescent="0.2">
      <c r="A67" s="2" t="s">
        <v>73</v>
      </c>
      <c r="B67" s="916">
        <v>100</v>
      </c>
      <c r="C67" s="913">
        <v>8.3973780274391202E-2</v>
      </c>
      <c r="D67" s="913">
        <v>9.02431085705757E-2</v>
      </c>
      <c r="E67" s="913">
        <v>0.16680873930454301</v>
      </c>
      <c r="F67" s="913">
        <v>0.658974349498749</v>
      </c>
    </row>
    <row r="68" spans="1:6" x14ac:dyDescent="0.2">
      <c r="A68" s="2" t="s">
        <v>74</v>
      </c>
      <c r="B68" s="916">
        <v>89</v>
      </c>
      <c r="C68" s="913">
        <v>9.1417230665683705E-2</v>
      </c>
      <c r="D68" s="913">
        <v>0.19184079766273501</v>
      </c>
      <c r="E68" s="913">
        <v>0.19088986515998799</v>
      </c>
      <c r="F68" s="913">
        <v>0.52585208415985096</v>
      </c>
    </row>
    <row r="69" spans="1:6" x14ac:dyDescent="0.2">
      <c r="A69" s="2" t="s">
        <v>75</v>
      </c>
      <c r="B69" s="916">
        <v>100</v>
      </c>
      <c r="C69" s="913">
        <v>7.8441739082336398E-2</v>
      </c>
      <c r="D69" s="913">
        <v>0.13123303651809701</v>
      </c>
      <c r="E69" s="913">
        <v>0.19688387215137501</v>
      </c>
      <c r="F69" s="913">
        <v>0.59344136714935303</v>
      </c>
    </row>
    <row r="70" spans="1:6" x14ac:dyDescent="0.2">
      <c r="A70" s="2" t="s">
        <v>76</v>
      </c>
      <c r="B70" s="916">
        <v>91</v>
      </c>
      <c r="C70" s="913">
        <v>3.5802129656076397E-2</v>
      </c>
      <c r="D70" s="913">
        <v>0.16058579087257399</v>
      </c>
      <c r="E70" s="913">
        <v>0.143085122108459</v>
      </c>
      <c r="F70" s="913">
        <v>0.66052699089050304</v>
      </c>
    </row>
    <row r="71" spans="1:6" x14ac:dyDescent="0.2">
      <c r="A71" s="3" t="s">
        <v>77</v>
      </c>
      <c r="B71" s="917">
        <v>71</v>
      </c>
      <c r="C71" s="914">
        <v>1.30829215049744E-2</v>
      </c>
      <c r="D71" s="914">
        <v>0.148417457938194</v>
      </c>
      <c r="E71" s="914">
        <v>0.149456486105919</v>
      </c>
      <c r="F71" s="914">
        <v>0.68904316425323497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AA74"/>
  <sheetViews>
    <sheetView showGridLines="0" workbookViewId="0">
      <pane xSplit="1" ySplit="5" topLeftCell="X57" activePane="bottomRight" state="frozen"/>
      <selection pane="topRight"/>
      <selection pane="bottomLeft"/>
      <selection pane="bottomRight" activeCell="A73" sqref="A73:XFD73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531</v>
      </c>
    </row>
    <row r="4" spans="1:27" x14ac:dyDescent="0.2">
      <c r="A4" t="s">
        <v>3</v>
      </c>
    </row>
    <row r="5" spans="1:27" ht="25.5" x14ac:dyDescent="0.2">
      <c r="A5" s="4" t="s">
        <v>4</v>
      </c>
      <c r="B5" s="4" t="s">
        <v>5</v>
      </c>
      <c r="C5" s="4" t="s">
        <v>536</v>
      </c>
      <c r="D5" s="4" t="s">
        <v>537</v>
      </c>
      <c r="E5" s="4" t="s">
        <v>538</v>
      </c>
      <c r="F5" s="4" t="s">
        <v>539</v>
      </c>
      <c r="G5" s="4" t="s">
        <v>540</v>
      </c>
      <c r="H5" s="4" t="s">
        <v>541</v>
      </c>
      <c r="I5" s="4" t="s">
        <v>542</v>
      </c>
      <c r="J5" s="4" t="s">
        <v>543</v>
      </c>
      <c r="K5" s="4" t="s">
        <v>544</v>
      </c>
      <c r="L5" s="4" t="s">
        <v>545</v>
      </c>
      <c r="M5" s="4" t="s">
        <v>546</v>
      </c>
      <c r="N5" s="4" t="s">
        <v>547</v>
      </c>
      <c r="O5" s="4" t="s">
        <v>548</v>
      </c>
      <c r="P5" s="4" t="s">
        <v>549</v>
      </c>
      <c r="Q5" s="4" t="s">
        <v>550</v>
      </c>
      <c r="R5" s="4" t="s">
        <v>551</v>
      </c>
      <c r="S5" s="4" t="s">
        <v>552</v>
      </c>
      <c r="T5" s="4" t="s">
        <v>553</v>
      </c>
      <c r="U5" s="4" t="s">
        <v>554</v>
      </c>
      <c r="V5" s="4" t="s">
        <v>555</v>
      </c>
      <c r="W5" s="4" t="s">
        <v>556</v>
      </c>
      <c r="X5" s="4" t="s">
        <v>557</v>
      </c>
      <c r="Y5" s="4" t="s">
        <v>558</v>
      </c>
      <c r="Z5" s="4" t="s">
        <v>559</v>
      </c>
      <c r="AA5" s="4" t="s">
        <v>131</v>
      </c>
    </row>
    <row r="6" spans="1:27" x14ac:dyDescent="0.2">
      <c r="A6" s="5" t="s">
        <v>13</v>
      </c>
      <c r="B6" s="921" t="s">
        <v>1</v>
      </c>
      <c r="C6" s="918" t="s">
        <v>1</v>
      </c>
      <c r="D6" s="918" t="s">
        <v>1</v>
      </c>
      <c r="E6" s="918" t="s">
        <v>1</v>
      </c>
      <c r="F6" s="918" t="s">
        <v>1</v>
      </c>
      <c r="G6" s="918" t="s">
        <v>1</v>
      </c>
      <c r="H6" s="918" t="s">
        <v>1</v>
      </c>
      <c r="I6" s="918" t="s">
        <v>1</v>
      </c>
      <c r="J6" s="918" t="s">
        <v>1</v>
      </c>
      <c r="K6" s="918" t="s">
        <v>1</v>
      </c>
      <c r="L6" s="918" t="s">
        <v>1</v>
      </c>
      <c r="M6" s="918" t="s">
        <v>1</v>
      </c>
      <c r="N6" s="918" t="s">
        <v>1</v>
      </c>
      <c r="O6" s="918" t="s">
        <v>1</v>
      </c>
      <c r="P6" s="918" t="s">
        <v>1</v>
      </c>
      <c r="Q6" s="918" t="s">
        <v>1</v>
      </c>
      <c r="R6" s="918" t="s">
        <v>1</v>
      </c>
      <c r="S6" s="918" t="s">
        <v>1</v>
      </c>
      <c r="T6" s="918" t="s">
        <v>1</v>
      </c>
      <c r="U6" s="918" t="s">
        <v>1</v>
      </c>
      <c r="V6" s="918" t="s">
        <v>1</v>
      </c>
      <c r="W6" s="918" t="s">
        <v>1</v>
      </c>
      <c r="X6" s="918" t="s">
        <v>1</v>
      </c>
      <c r="Y6" s="918" t="s">
        <v>1</v>
      </c>
      <c r="Z6" s="918" t="s">
        <v>1</v>
      </c>
      <c r="AA6" s="924" t="s">
        <v>1</v>
      </c>
    </row>
    <row r="7" spans="1:27" x14ac:dyDescent="0.2">
      <c r="A7" s="2" t="s">
        <v>13</v>
      </c>
      <c r="B7" s="922">
        <v>9031</v>
      </c>
      <c r="C7" s="919">
        <v>3.5530433058738702E-2</v>
      </c>
      <c r="D7" s="919">
        <v>1.5142197720706499E-2</v>
      </c>
      <c r="E7" s="919">
        <v>1.3830467127263499E-2</v>
      </c>
      <c r="F7" s="919">
        <v>1.7085522413253802E-2</v>
      </c>
      <c r="G7" s="919">
        <v>2.2811099886894198E-2</v>
      </c>
      <c r="H7" s="919">
        <v>7.2467260062694494E-2</v>
      </c>
      <c r="I7" s="919">
        <v>7.4179120361805004E-2</v>
      </c>
      <c r="J7" s="919">
        <v>8.1573843955993694E-2</v>
      </c>
      <c r="K7" s="919">
        <v>6.9707088172435802E-2</v>
      </c>
      <c r="L7" s="919">
        <v>6.5348327159881606E-2</v>
      </c>
      <c r="M7" s="919">
        <v>7.5034953653812395E-2</v>
      </c>
      <c r="N7" s="919">
        <v>8.3063036203384399E-2</v>
      </c>
      <c r="O7" s="919">
        <v>7.3385618627071394E-2</v>
      </c>
      <c r="P7" s="919">
        <v>5.6455738842487301E-2</v>
      </c>
      <c r="Q7" s="919">
        <v>4.5337777584791197E-2</v>
      </c>
      <c r="R7" s="919">
        <v>4.39042560756207E-2</v>
      </c>
      <c r="S7" s="919">
        <v>5.57471886277199E-2</v>
      </c>
      <c r="T7" s="919">
        <v>2.97388546168804E-2</v>
      </c>
      <c r="U7" s="919">
        <v>2.1320590749383E-2</v>
      </c>
      <c r="V7" s="919">
        <v>1.4025133103132199E-2</v>
      </c>
      <c r="W7" s="919">
        <v>5.0402721390128101E-3</v>
      </c>
      <c r="X7" s="919">
        <v>5.13357715681195E-3</v>
      </c>
      <c r="Y7" s="919">
        <v>6.0393586754798898E-3</v>
      </c>
      <c r="Z7" s="919">
        <v>1.8098296597600001E-2</v>
      </c>
      <c r="AA7" s="925">
        <v>1930.85327148438</v>
      </c>
    </row>
    <row r="8" spans="1:27" x14ac:dyDescent="0.2">
      <c r="A8" s="5" t="s">
        <v>14</v>
      </c>
      <c r="B8" s="921" t="s">
        <v>1</v>
      </c>
      <c r="C8" s="918" t="s">
        <v>1</v>
      </c>
      <c r="D8" s="918" t="s">
        <v>1</v>
      </c>
      <c r="E8" s="918" t="s">
        <v>1</v>
      </c>
      <c r="F8" s="918" t="s">
        <v>1</v>
      </c>
      <c r="G8" s="918" t="s">
        <v>1</v>
      </c>
      <c r="H8" s="918" t="s">
        <v>1</v>
      </c>
      <c r="I8" s="918" t="s">
        <v>1</v>
      </c>
      <c r="J8" s="918" t="s">
        <v>1</v>
      </c>
      <c r="K8" s="918" t="s">
        <v>1</v>
      </c>
      <c r="L8" s="918" t="s">
        <v>1</v>
      </c>
      <c r="M8" s="918" t="s">
        <v>1</v>
      </c>
      <c r="N8" s="918" t="s">
        <v>1</v>
      </c>
      <c r="O8" s="918" t="s">
        <v>1</v>
      </c>
      <c r="P8" s="918" t="s">
        <v>1</v>
      </c>
      <c r="Q8" s="918" t="s">
        <v>1</v>
      </c>
      <c r="R8" s="918" t="s">
        <v>1</v>
      </c>
      <c r="S8" s="918" t="s">
        <v>1</v>
      </c>
      <c r="T8" s="918" t="s">
        <v>1</v>
      </c>
      <c r="U8" s="918" t="s">
        <v>1</v>
      </c>
      <c r="V8" s="918" t="s">
        <v>1</v>
      </c>
      <c r="W8" s="918" t="s">
        <v>1</v>
      </c>
      <c r="X8" s="918" t="s">
        <v>1</v>
      </c>
      <c r="Y8" s="918" t="s">
        <v>1</v>
      </c>
      <c r="Z8" s="918" t="s">
        <v>1</v>
      </c>
      <c r="AA8" s="924" t="s">
        <v>1</v>
      </c>
    </row>
    <row r="9" spans="1:27" x14ac:dyDescent="0.2">
      <c r="A9" s="2" t="s">
        <v>15</v>
      </c>
      <c r="B9" s="922">
        <v>102</v>
      </c>
      <c r="C9" s="919">
        <v>2.2705329582095101E-2</v>
      </c>
      <c r="D9" s="919">
        <v>2.7377739548683201E-2</v>
      </c>
      <c r="E9" s="919">
        <v>8.1635182723402994E-3</v>
      </c>
      <c r="F9" s="919">
        <v>2.18140762299299E-2</v>
      </c>
      <c r="G9" s="919">
        <v>2.7377739548683201E-2</v>
      </c>
      <c r="H9" s="919">
        <v>3.06479129940271E-2</v>
      </c>
      <c r="I9" s="919">
        <v>7.9048033803701401E-3</v>
      </c>
      <c r="J9" s="919">
        <v>4.2759481817483902E-2</v>
      </c>
      <c r="K9" s="919">
        <v>6.0146920382976497E-2</v>
      </c>
      <c r="L9" s="919">
        <v>6.3120603561401395E-2</v>
      </c>
      <c r="M9" s="919">
        <v>5.2721735090017298E-2</v>
      </c>
      <c r="N9" s="919">
        <v>9.9068477749824496E-2</v>
      </c>
      <c r="O9" s="919">
        <v>3.7227660417556797E-2</v>
      </c>
      <c r="P9" s="919">
        <v>1.5633454546332401E-2</v>
      </c>
      <c r="Q9" s="919">
        <v>1.39092728495598E-2</v>
      </c>
      <c r="R9" s="919">
        <v>5.0223477184772498E-2</v>
      </c>
      <c r="S9" s="919">
        <v>9.0152561664581299E-2</v>
      </c>
      <c r="T9" s="919">
        <v>5.26779592037201E-2</v>
      </c>
      <c r="U9" s="919">
        <v>4.3011192232370397E-2</v>
      </c>
      <c r="V9" s="919">
        <v>7.6205983757972703E-2</v>
      </c>
      <c r="W9" s="919">
        <v>8.7960567325353605E-3</v>
      </c>
      <c r="X9" s="919">
        <v>1.71512216329575E-2</v>
      </c>
      <c r="Y9" s="919">
        <v>2.1159337833523799E-2</v>
      </c>
      <c r="Z9" s="919">
        <v>0.110043495893478</v>
      </c>
      <c r="AA9" s="925">
        <v>2531.91723632812</v>
      </c>
    </row>
    <row r="10" spans="1:27" x14ac:dyDescent="0.2">
      <c r="A10" s="2" t="s">
        <v>16</v>
      </c>
      <c r="B10" s="922">
        <v>102</v>
      </c>
      <c r="C10" s="919">
        <v>3.4544337540864903E-2</v>
      </c>
      <c r="D10" s="919">
        <v>0</v>
      </c>
      <c r="E10" s="919">
        <v>2.4560555815696699E-2</v>
      </c>
      <c r="F10" s="919">
        <v>1.99675615876913E-2</v>
      </c>
      <c r="G10" s="919">
        <v>2.0882755517959602E-2</v>
      </c>
      <c r="H10" s="919">
        <v>6.6872186958789798E-2</v>
      </c>
      <c r="I10" s="919">
        <v>2.84760612994432E-2</v>
      </c>
      <c r="J10" s="919">
        <v>4.5989431440830203E-2</v>
      </c>
      <c r="K10" s="919">
        <v>6.9024406373500796E-2</v>
      </c>
      <c r="L10" s="919">
        <v>3.6359496414661401E-2</v>
      </c>
      <c r="M10" s="919">
        <v>6.7627348005771595E-2</v>
      </c>
      <c r="N10" s="919">
        <v>3.8136254996061297E-2</v>
      </c>
      <c r="O10" s="919">
        <v>2.5713454931974401E-2</v>
      </c>
      <c r="P10" s="919">
        <v>3.8367442786693601E-2</v>
      </c>
      <c r="Q10" s="919">
        <v>8.3164073526859297E-2</v>
      </c>
      <c r="R10" s="919">
        <v>4.3213192373514203E-2</v>
      </c>
      <c r="S10" s="919">
        <v>6.5499179065227495E-2</v>
      </c>
      <c r="T10" s="919">
        <v>4.0210753679275499E-2</v>
      </c>
      <c r="U10" s="919">
        <v>1.99675615876913E-2</v>
      </c>
      <c r="V10" s="919">
        <v>5.8467756956815699E-2</v>
      </c>
      <c r="W10" s="919">
        <v>4.2971685528755202E-2</v>
      </c>
      <c r="X10" s="919">
        <v>7.0477188564836996E-3</v>
      </c>
      <c r="Y10" s="919">
        <v>2.2861521691083901E-2</v>
      </c>
      <c r="Z10" s="919">
        <v>0.10007526725530599</v>
      </c>
      <c r="AA10" s="925">
        <v>2614.50561523438</v>
      </c>
    </row>
    <row r="11" spans="1:27" x14ac:dyDescent="0.2">
      <c r="A11" s="2" t="s">
        <v>17</v>
      </c>
      <c r="B11" s="922">
        <v>125</v>
      </c>
      <c r="C11" s="919">
        <v>3.3424947410821901E-2</v>
      </c>
      <c r="D11" s="919">
        <v>6.6959947347641005E-2</v>
      </c>
      <c r="E11" s="919">
        <v>2.0918989554047598E-2</v>
      </c>
      <c r="F11" s="919">
        <v>4.9355071969330302E-3</v>
      </c>
      <c r="G11" s="919">
        <v>1.25609822571278E-2</v>
      </c>
      <c r="H11" s="919">
        <v>7.5940325856208801E-2</v>
      </c>
      <c r="I11" s="919">
        <v>3.7893742322921802E-2</v>
      </c>
      <c r="J11" s="919">
        <v>7.75584876537323E-2</v>
      </c>
      <c r="K11" s="919">
        <v>6.47622421383858E-2</v>
      </c>
      <c r="L11" s="919">
        <v>6.7964181303977994E-2</v>
      </c>
      <c r="M11" s="919">
        <v>8.9033350348472595E-2</v>
      </c>
      <c r="N11" s="919">
        <v>7.2529539465904194E-2</v>
      </c>
      <c r="O11" s="919">
        <v>6.3668154180049896E-2</v>
      </c>
      <c r="P11" s="919">
        <v>1.6374757513403899E-2</v>
      </c>
      <c r="Q11" s="919">
        <v>3.94071042537689E-2</v>
      </c>
      <c r="R11" s="919">
        <v>5.55911250412464E-2</v>
      </c>
      <c r="S11" s="919">
        <v>8.6512170732021304E-2</v>
      </c>
      <c r="T11" s="919">
        <v>1.2505957856774301E-2</v>
      </c>
      <c r="U11" s="919">
        <v>7.1037383750081097E-3</v>
      </c>
      <c r="V11" s="919">
        <v>4.5244704931974397E-2</v>
      </c>
      <c r="W11" s="919">
        <v>1.35913537815213E-2</v>
      </c>
      <c r="X11" s="919">
        <v>7.1037383750081097E-3</v>
      </c>
      <c r="Y11" s="919">
        <v>1.42074767500162E-2</v>
      </c>
      <c r="Z11" s="919">
        <v>1.42074767500162E-2</v>
      </c>
      <c r="AA11" s="925">
        <v>1963.20861816406</v>
      </c>
    </row>
    <row r="12" spans="1:27" x14ac:dyDescent="0.2">
      <c r="A12" s="2" t="s">
        <v>18</v>
      </c>
      <c r="B12" s="922">
        <v>102</v>
      </c>
      <c r="C12" s="919">
        <v>2.0573712885379802E-2</v>
      </c>
      <c r="D12" s="919">
        <v>1.8710831180214899E-2</v>
      </c>
      <c r="E12" s="919">
        <v>1.86044182628393E-2</v>
      </c>
      <c r="F12" s="919">
        <v>0</v>
      </c>
      <c r="G12" s="919">
        <v>1.6309358179569199E-2</v>
      </c>
      <c r="H12" s="919">
        <v>5.4081752896308899E-2</v>
      </c>
      <c r="I12" s="919">
        <v>7.4357040226459503E-2</v>
      </c>
      <c r="J12" s="919">
        <v>5.1202092319726902E-2</v>
      </c>
      <c r="K12" s="919">
        <v>3.8986265659332303E-2</v>
      </c>
      <c r="L12" s="919">
        <v>5.98446950316429E-2</v>
      </c>
      <c r="M12" s="919">
        <v>3.8310986012220397E-2</v>
      </c>
      <c r="N12" s="919">
        <v>6.07862956821918E-2</v>
      </c>
      <c r="O12" s="919">
        <v>6.1813991516828502E-2</v>
      </c>
      <c r="P12" s="919">
        <v>6.5172597765922505E-2</v>
      </c>
      <c r="Q12" s="919">
        <v>7.6589025557041196E-2</v>
      </c>
      <c r="R12" s="919">
        <v>7.6616890728473705E-2</v>
      </c>
      <c r="S12" s="919">
        <v>6.0913898050785099E-2</v>
      </c>
      <c r="T12" s="919">
        <v>3.7123382091522203E-2</v>
      </c>
      <c r="U12" s="919">
        <v>8.9206285774707794E-2</v>
      </c>
      <c r="V12" s="919">
        <v>1.02447392418981E-2</v>
      </c>
      <c r="W12" s="919">
        <v>9.2490026727318798E-3</v>
      </c>
      <c r="X12" s="919">
        <v>0</v>
      </c>
      <c r="Y12" s="919">
        <v>1.22847072780132E-2</v>
      </c>
      <c r="Z12" s="919">
        <v>4.9018032848834998E-2</v>
      </c>
      <c r="AA12" s="925">
        <v>2391.00439453125</v>
      </c>
    </row>
    <row r="13" spans="1:27" x14ac:dyDescent="0.2">
      <c r="A13" s="2" t="s">
        <v>19</v>
      </c>
      <c r="B13" s="922">
        <v>104</v>
      </c>
      <c r="C13" s="919">
        <v>1.07405865564942E-2</v>
      </c>
      <c r="D13" s="919">
        <v>1.52302123606205E-2</v>
      </c>
      <c r="E13" s="919">
        <v>0</v>
      </c>
      <c r="F13" s="919">
        <v>1.89516711980104E-2</v>
      </c>
      <c r="G13" s="919">
        <v>1.9140666350722299E-2</v>
      </c>
      <c r="H13" s="919">
        <v>4.55372966825962E-2</v>
      </c>
      <c r="I13" s="919">
        <v>2.1488575264811498E-2</v>
      </c>
      <c r="J13" s="919">
        <v>5.8984935283660903E-2</v>
      </c>
      <c r="K13" s="919">
        <v>0</v>
      </c>
      <c r="L13" s="919">
        <v>2.6218017563223801E-2</v>
      </c>
      <c r="M13" s="919">
        <v>3.18804048001766E-2</v>
      </c>
      <c r="N13" s="919">
        <v>6.5270610153675093E-2</v>
      </c>
      <c r="O13" s="919">
        <v>0.11443728208541901</v>
      </c>
      <c r="P13" s="919">
        <v>1.8355693668127102E-2</v>
      </c>
      <c r="Q13" s="919">
        <v>7.4690267443656894E-2</v>
      </c>
      <c r="R13" s="919">
        <v>8.0163821578025804E-2</v>
      </c>
      <c r="S13" s="919">
        <v>0.15918955206870999</v>
      </c>
      <c r="T13" s="919">
        <v>4.2233206331729903E-2</v>
      </c>
      <c r="U13" s="919">
        <v>3.0986260622739799E-2</v>
      </c>
      <c r="V13" s="919">
        <v>2.6568574830889698E-2</v>
      </c>
      <c r="W13" s="919">
        <v>2.4265298619866399E-2</v>
      </c>
      <c r="X13" s="919">
        <v>1.09878052026033E-2</v>
      </c>
      <c r="Y13" s="919">
        <v>1.32774924859405E-2</v>
      </c>
      <c r="Z13" s="919">
        <v>9.1401763260364505E-2</v>
      </c>
      <c r="AA13" s="925">
        <v>2711.05932617188</v>
      </c>
    </row>
    <row r="14" spans="1:27" x14ac:dyDescent="0.2">
      <c r="A14" s="2" t="s">
        <v>20</v>
      </c>
      <c r="B14" s="922">
        <v>94</v>
      </c>
      <c r="C14" s="919">
        <v>3.50235551595688E-2</v>
      </c>
      <c r="D14" s="919">
        <v>0</v>
      </c>
      <c r="E14" s="919">
        <v>1.96245107799768E-2</v>
      </c>
      <c r="F14" s="919">
        <v>0</v>
      </c>
      <c r="G14" s="919">
        <v>2.7069929987192199E-2</v>
      </c>
      <c r="H14" s="919">
        <v>1.96245107799768E-2</v>
      </c>
      <c r="I14" s="919">
        <v>7.7469676733016996E-2</v>
      </c>
      <c r="J14" s="919">
        <v>5.5708445608615903E-2</v>
      </c>
      <c r="K14" s="919">
        <v>4.2070951312780401E-2</v>
      </c>
      <c r="L14" s="919">
        <v>0</v>
      </c>
      <c r="M14" s="919">
        <v>5.86043745279312E-2</v>
      </c>
      <c r="N14" s="919">
        <v>0.102117083966732</v>
      </c>
      <c r="O14" s="919">
        <v>2.9332190752029402E-2</v>
      </c>
      <c r="P14" s="919">
        <v>5.6784648448228801E-2</v>
      </c>
      <c r="Q14" s="919">
        <v>4.0478222072124502E-2</v>
      </c>
      <c r="R14" s="919">
        <v>4.7534998506307602E-2</v>
      </c>
      <c r="S14" s="919">
        <v>9.4901025295257596E-2</v>
      </c>
      <c r="T14" s="919">
        <v>5.6937646120786702E-2</v>
      </c>
      <c r="U14" s="919">
        <v>3.8861896842718097E-2</v>
      </c>
      <c r="V14" s="919">
        <v>2.08025649189949E-2</v>
      </c>
      <c r="W14" s="919">
        <v>7.7504501678049599E-3</v>
      </c>
      <c r="X14" s="919">
        <v>3.9073396474123001E-2</v>
      </c>
      <c r="Y14" s="919">
        <v>7.7504501678049599E-3</v>
      </c>
      <c r="Z14" s="919">
        <v>0.122479476034641</v>
      </c>
      <c r="AA14" s="925">
        <v>2590.38037109375</v>
      </c>
    </row>
    <row r="15" spans="1:27" x14ac:dyDescent="0.2">
      <c r="A15" s="2" t="s">
        <v>21</v>
      </c>
      <c r="B15" s="922">
        <v>88</v>
      </c>
      <c r="C15" s="919">
        <v>0</v>
      </c>
      <c r="D15" s="919">
        <v>0</v>
      </c>
      <c r="E15" s="919">
        <v>0</v>
      </c>
      <c r="F15" s="919">
        <v>5.42139932513237E-2</v>
      </c>
      <c r="G15" s="919">
        <v>7.2770002298057097E-3</v>
      </c>
      <c r="H15" s="919">
        <v>7.0940501987934099E-2</v>
      </c>
      <c r="I15" s="919">
        <v>5.0781797617673902E-2</v>
      </c>
      <c r="J15" s="919">
        <v>1.6741085797548301E-2</v>
      </c>
      <c r="K15" s="919">
        <v>9.8578371107578295E-3</v>
      </c>
      <c r="L15" s="919">
        <v>4.8851903527975103E-2</v>
      </c>
      <c r="M15" s="919">
        <v>7.4881687760353102E-2</v>
      </c>
      <c r="N15" s="919">
        <v>5.2964188158512102E-2</v>
      </c>
      <c r="O15" s="919">
        <v>0.10644619166851001</v>
      </c>
      <c r="P15" s="919">
        <v>0.112879186868668</v>
      </c>
      <c r="Q15" s="919">
        <v>0.103306621313095</v>
      </c>
      <c r="R15" s="919">
        <v>0.12125826627016099</v>
      </c>
      <c r="S15" s="919">
        <v>2.7127495035529098E-2</v>
      </c>
      <c r="T15" s="919">
        <v>3.5590983927249902E-2</v>
      </c>
      <c r="U15" s="919">
        <v>3.5418592393398299E-2</v>
      </c>
      <c r="V15" s="919">
        <v>2.7861088514327999E-2</v>
      </c>
      <c r="W15" s="919">
        <v>0</v>
      </c>
      <c r="X15" s="919">
        <v>7.2770002298057097E-3</v>
      </c>
      <c r="Y15" s="919">
        <v>9.1242427006363903E-3</v>
      </c>
      <c r="Z15" s="919">
        <v>2.7200337499380101E-2</v>
      </c>
      <c r="AA15" s="925">
        <v>2404.4970703125</v>
      </c>
    </row>
    <row r="16" spans="1:27" x14ac:dyDescent="0.2">
      <c r="A16" s="2" t="s">
        <v>22</v>
      </c>
      <c r="B16" s="922">
        <v>99</v>
      </c>
      <c r="C16" s="919">
        <v>3.2504428178072003E-2</v>
      </c>
      <c r="D16" s="919">
        <v>8.5420170798897709E-3</v>
      </c>
      <c r="E16" s="919">
        <v>9.8779890686273592E-3</v>
      </c>
      <c r="F16" s="919">
        <v>2.3884534835815398E-2</v>
      </c>
      <c r="G16" s="919">
        <v>4.8756644129753099E-2</v>
      </c>
      <c r="H16" s="919">
        <v>3.6480769515037502E-2</v>
      </c>
      <c r="I16" s="919">
        <v>4.6358760446310002E-2</v>
      </c>
      <c r="J16" s="919">
        <v>4.4511608779430403E-2</v>
      </c>
      <c r="K16" s="919">
        <v>5.8042872697114903E-2</v>
      </c>
      <c r="L16" s="919">
        <v>7.7066011726856204E-2</v>
      </c>
      <c r="M16" s="919">
        <v>0.11375828087329901</v>
      </c>
      <c r="N16" s="919">
        <v>6.30305260419846E-2</v>
      </c>
      <c r="O16" s="919">
        <v>6.4617015421390506E-2</v>
      </c>
      <c r="P16" s="919">
        <v>7.0123583078384399E-2</v>
      </c>
      <c r="Q16" s="919">
        <v>2.6132531464099901E-2</v>
      </c>
      <c r="R16" s="919">
        <v>7.6757006347179399E-2</v>
      </c>
      <c r="S16" s="919">
        <v>7.81731307506561E-2</v>
      </c>
      <c r="T16" s="919">
        <v>2.5300711393356299E-2</v>
      </c>
      <c r="U16" s="919">
        <v>2.1277686581015601E-2</v>
      </c>
      <c r="V16" s="919">
        <v>3.2933030277490602E-2</v>
      </c>
      <c r="W16" s="919">
        <v>1.2229192070663E-2</v>
      </c>
      <c r="X16" s="919">
        <v>0</v>
      </c>
      <c r="Y16" s="919">
        <v>9.0484954416751896E-3</v>
      </c>
      <c r="Z16" s="919">
        <v>2.0593173801899001E-2</v>
      </c>
      <c r="AA16" s="925">
        <v>2039.02966308594</v>
      </c>
    </row>
    <row r="17" spans="1:27" x14ac:dyDescent="0.2">
      <c r="A17" s="2" t="s">
        <v>23</v>
      </c>
      <c r="B17" s="922">
        <v>73</v>
      </c>
      <c r="C17" s="919">
        <v>1.7876336351037001E-2</v>
      </c>
      <c r="D17" s="919">
        <v>0</v>
      </c>
      <c r="E17" s="919">
        <v>3.8590576499700498E-2</v>
      </c>
      <c r="F17" s="919">
        <v>1.7876336351037001E-2</v>
      </c>
      <c r="G17" s="919">
        <v>8.4253316745161993E-3</v>
      </c>
      <c r="H17" s="919">
        <v>2.7794966474175498E-2</v>
      </c>
      <c r="I17" s="919">
        <v>0.10683731734752699</v>
      </c>
      <c r="J17" s="919">
        <v>6.26053586602211E-2</v>
      </c>
      <c r="K17" s="919">
        <v>8.5554778575897203E-2</v>
      </c>
      <c r="L17" s="919">
        <v>0.100412152707577</v>
      </c>
      <c r="M17" s="919">
        <v>0.112759277224541</v>
      </c>
      <c r="N17" s="919">
        <v>0.10579319298267401</v>
      </c>
      <c r="O17" s="919">
        <v>8.6104966700077099E-2</v>
      </c>
      <c r="P17" s="919">
        <v>5.3194805979728699E-2</v>
      </c>
      <c r="Q17" s="919">
        <v>1.3270878233015501E-2</v>
      </c>
      <c r="R17" s="919">
        <v>4.45137619972229E-2</v>
      </c>
      <c r="S17" s="919">
        <v>4.5671302825212499E-2</v>
      </c>
      <c r="T17" s="919">
        <v>9.7619313746690802E-3</v>
      </c>
      <c r="U17" s="919">
        <v>9.7619313746690802E-3</v>
      </c>
      <c r="V17" s="919">
        <v>2.2442447021603602E-2</v>
      </c>
      <c r="W17" s="919">
        <v>0</v>
      </c>
      <c r="X17" s="919">
        <v>0</v>
      </c>
      <c r="Y17" s="919">
        <v>0</v>
      </c>
      <c r="Z17" s="919">
        <v>3.075235709548E-2</v>
      </c>
      <c r="AA17" s="925">
        <v>1863.85180664062</v>
      </c>
    </row>
    <row r="18" spans="1:27" x14ac:dyDescent="0.2">
      <c r="A18" s="2" t="s">
        <v>24</v>
      </c>
      <c r="B18" s="922">
        <v>75</v>
      </c>
      <c r="C18" s="919">
        <v>4.6502050012350103E-2</v>
      </c>
      <c r="D18" s="919">
        <v>2.16510370373726E-2</v>
      </c>
      <c r="E18" s="919">
        <v>0</v>
      </c>
      <c r="F18" s="919">
        <v>0</v>
      </c>
      <c r="G18" s="919">
        <v>2.2461660206317902E-2</v>
      </c>
      <c r="H18" s="919">
        <v>6.6574357450008406E-2</v>
      </c>
      <c r="I18" s="919">
        <v>9.6393398940563202E-2</v>
      </c>
      <c r="J18" s="919">
        <v>6.0974817723035799E-2</v>
      </c>
      <c r="K18" s="919">
        <v>0.12524943053722401</v>
      </c>
      <c r="L18" s="919">
        <v>8.5653379559516907E-2</v>
      </c>
      <c r="M18" s="919">
        <v>0.125203251838684</v>
      </c>
      <c r="N18" s="919">
        <v>4.4597249478101703E-2</v>
      </c>
      <c r="O18" s="919">
        <v>8.3580777049064595E-2</v>
      </c>
      <c r="P18" s="919">
        <v>5.5251155048608801E-2</v>
      </c>
      <c r="Q18" s="919">
        <v>5.2435100078582798E-2</v>
      </c>
      <c r="R18" s="919">
        <v>0</v>
      </c>
      <c r="S18" s="919">
        <v>7.9699859023094205E-2</v>
      </c>
      <c r="T18" s="919">
        <v>0</v>
      </c>
      <c r="U18" s="919">
        <v>3.3772472292184802E-2</v>
      </c>
      <c r="V18" s="919">
        <v>0</v>
      </c>
      <c r="W18" s="919">
        <v>0</v>
      </c>
      <c r="X18" s="919">
        <v>0</v>
      </c>
      <c r="Y18" s="919">
        <v>0</v>
      </c>
      <c r="Z18" s="919">
        <v>0</v>
      </c>
      <c r="AA18" s="925">
        <v>1785.01049804688</v>
      </c>
    </row>
    <row r="19" spans="1:27" x14ac:dyDescent="0.2">
      <c r="A19" s="2" t="s">
        <v>25</v>
      </c>
      <c r="B19" s="922">
        <v>94</v>
      </c>
      <c r="C19" s="919">
        <v>7.4331387877464303E-3</v>
      </c>
      <c r="D19" s="919">
        <v>1.5572492964565801E-2</v>
      </c>
      <c r="E19" s="919">
        <v>6.2600313685834399E-3</v>
      </c>
      <c r="F19" s="919">
        <v>0</v>
      </c>
      <c r="G19" s="919">
        <v>6.2600313685834399E-3</v>
      </c>
      <c r="H19" s="919">
        <v>6.3855744898319203E-2</v>
      </c>
      <c r="I19" s="919">
        <v>0.101048238575459</v>
      </c>
      <c r="J19" s="919">
        <v>5.1795851439237602E-2</v>
      </c>
      <c r="K19" s="919">
        <v>0.10241859406232801</v>
      </c>
      <c r="L19" s="919">
        <v>6.2950976192951202E-2</v>
      </c>
      <c r="M19" s="919">
        <v>7.7460013329982799E-2</v>
      </c>
      <c r="N19" s="919">
        <v>0.158036708831787</v>
      </c>
      <c r="O19" s="919">
        <v>9.4306647777557401E-2</v>
      </c>
      <c r="P19" s="919">
        <v>8.9930675923824296E-2</v>
      </c>
      <c r="Q19" s="919">
        <v>3.4248962998390198E-2</v>
      </c>
      <c r="R19" s="919">
        <v>1.62988677620888E-2</v>
      </c>
      <c r="S19" s="919">
        <v>2.10694894194603E-2</v>
      </c>
      <c r="T19" s="919">
        <v>2.7225894853472699E-2</v>
      </c>
      <c r="U19" s="919">
        <v>3.3445686101913501E-2</v>
      </c>
      <c r="V19" s="919">
        <v>1.5572492964565801E-2</v>
      </c>
      <c r="W19" s="919">
        <v>0</v>
      </c>
      <c r="X19" s="919">
        <v>0</v>
      </c>
      <c r="Y19" s="919">
        <v>0</v>
      </c>
      <c r="Z19" s="919">
        <v>1.48094585165381E-2</v>
      </c>
      <c r="AA19" s="925">
        <v>2000.77026367188</v>
      </c>
    </row>
    <row r="20" spans="1:27" x14ac:dyDescent="0.2">
      <c r="A20" s="2" t="s">
        <v>26</v>
      </c>
      <c r="B20" s="922">
        <v>89</v>
      </c>
      <c r="C20" s="919">
        <v>4.2010027915239299E-2</v>
      </c>
      <c r="D20" s="919">
        <v>2.3522930219769499E-2</v>
      </c>
      <c r="E20" s="919">
        <v>0</v>
      </c>
      <c r="F20" s="919">
        <v>3.2158028334379203E-2</v>
      </c>
      <c r="G20" s="919">
        <v>0</v>
      </c>
      <c r="H20" s="919">
        <v>3.8642574101686498E-2</v>
      </c>
      <c r="I20" s="919">
        <v>6.7166551947593703E-2</v>
      </c>
      <c r="J20" s="919">
        <v>7.9626843333244296E-2</v>
      </c>
      <c r="K20" s="919">
        <v>6.3195079565048204E-2</v>
      </c>
      <c r="L20" s="919">
        <v>6.1284247785806698E-2</v>
      </c>
      <c r="M20" s="919">
        <v>8.9236386120319394E-2</v>
      </c>
      <c r="N20" s="919">
        <v>3.9110381156206103E-2</v>
      </c>
      <c r="O20" s="919">
        <v>9.8683483898639707E-2</v>
      </c>
      <c r="P20" s="919">
        <v>7.9475447535514804E-2</v>
      </c>
      <c r="Q20" s="919">
        <v>5.42717948555946E-2</v>
      </c>
      <c r="R20" s="919">
        <v>0.10815171152353301</v>
      </c>
      <c r="S20" s="919">
        <v>5.48324547708035E-2</v>
      </c>
      <c r="T20" s="919">
        <v>2.26744264364243E-2</v>
      </c>
      <c r="U20" s="919">
        <v>1.7874790355563198E-2</v>
      </c>
      <c r="V20" s="919">
        <v>9.7402511164545996E-3</v>
      </c>
      <c r="W20" s="919">
        <v>0</v>
      </c>
      <c r="X20" s="919">
        <v>0</v>
      </c>
      <c r="Y20" s="919">
        <v>9.1029014438390697E-3</v>
      </c>
      <c r="Z20" s="919">
        <v>9.2396931722760201E-3</v>
      </c>
      <c r="AA20" s="925">
        <v>2161.25415039062</v>
      </c>
    </row>
    <row r="21" spans="1:27" x14ac:dyDescent="0.2">
      <c r="A21" s="2" t="s">
        <v>27</v>
      </c>
      <c r="B21" s="922">
        <v>73</v>
      </c>
      <c r="C21" s="919">
        <v>0</v>
      </c>
      <c r="D21" s="919">
        <v>6.8539669737219802E-3</v>
      </c>
      <c r="E21" s="919">
        <v>0</v>
      </c>
      <c r="F21" s="919">
        <v>0</v>
      </c>
      <c r="G21" s="919">
        <v>1.38799995183945E-2</v>
      </c>
      <c r="H21" s="919">
        <v>2.7203749865293499E-2</v>
      </c>
      <c r="I21" s="919">
        <v>5.4134931415319401E-2</v>
      </c>
      <c r="J21" s="919">
        <v>1.1133654974401001E-2</v>
      </c>
      <c r="K21" s="919">
        <v>4.5575555413961397E-2</v>
      </c>
      <c r="L21" s="919">
        <v>0.103680431842804</v>
      </c>
      <c r="M21" s="919">
        <v>2.05618999898434E-2</v>
      </c>
      <c r="N21" s="919">
        <v>9.8564870655536693E-2</v>
      </c>
      <c r="O21" s="919">
        <v>0.102195039391518</v>
      </c>
      <c r="P21" s="919">
        <v>5.2217405289411503E-2</v>
      </c>
      <c r="Q21" s="919">
        <v>7.6886489987373394E-2</v>
      </c>
      <c r="R21" s="919">
        <v>2.0733967423439002E-2</v>
      </c>
      <c r="S21" s="919">
        <v>2.7375815436244001E-2</v>
      </c>
      <c r="T21" s="919">
        <v>0.10107596218586</v>
      </c>
      <c r="U21" s="919">
        <v>7.0837117731571198E-2</v>
      </c>
      <c r="V21" s="919">
        <v>2.25468147546053E-2</v>
      </c>
      <c r="W21" s="919">
        <v>0</v>
      </c>
      <c r="X21" s="919">
        <v>4.3845485895872102E-2</v>
      </c>
      <c r="Y21" s="919">
        <v>2.25468147546053E-2</v>
      </c>
      <c r="Z21" s="919">
        <v>7.8150026500225095E-2</v>
      </c>
      <c r="AA21" s="925">
        <v>2529.66845703125</v>
      </c>
    </row>
    <row r="22" spans="1:27" x14ac:dyDescent="0.2">
      <c r="A22" s="2" t="s">
        <v>28</v>
      </c>
      <c r="B22" s="922">
        <v>101</v>
      </c>
      <c r="C22" s="919">
        <v>3.6911983042955399E-2</v>
      </c>
      <c r="D22" s="919">
        <v>8.8049108162522299E-3</v>
      </c>
      <c r="E22" s="919">
        <v>2.8417039662599598E-2</v>
      </c>
      <c r="F22" s="919">
        <v>9.8060648888349498E-3</v>
      </c>
      <c r="G22" s="919">
        <v>3.8150910288095502E-2</v>
      </c>
      <c r="H22" s="919">
        <v>7.5380228459835094E-2</v>
      </c>
      <c r="I22" s="919">
        <v>0.100596785545349</v>
      </c>
      <c r="J22" s="919">
        <v>4.6196721494197797E-2</v>
      </c>
      <c r="K22" s="919">
        <v>4.7197878360748298E-2</v>
      </c>
      <c r="L22" s="919">
        <v>8.7175026535987896E-2</v>
      </c>
      <c r="M22" s="919">
        <v>8.0564133822917897E-2</v>
      </c>
      <c r="N22" s="919">
        <v>0.117321088910103</v>
      </c>
      <c r="O22" s="919">
        <v>6.3099101185798603E-2</v>
      </c>
      <c r="P22" s="919">
        <v>2.75857467204332E-2</v>
      </c>
      <c r="Q22" s="919">
        <v>4.0178995579481097E-2</v>
      </c>
      <c r="R22" s="919">
        <v>2.2920105606317499E-2</v>
      </c>
      <c r="S22" s="919">
        <v>5.9791125357150997E-2</v>
      </c>
      <c r="T22" s="919">
        <v>6.9372229278087602E-2</v>
      </c>
      <c r="U22" s="919">
        <v>8.8049108162522299E-3</v>
      </c>
      <c r="V22" s="919">
        <v>0</v>
      </c>
      <c r="W22" s="919">
        <v>2.2920105606317499E-2</v>
      </c>
      <c r="X22" s="919">
        <v>8.8049108162522299E-3</v>
      </c>
      <c r="Y22" s="919">
        <v>0</v>
      </c>
      <c r="Z22" s="919">
        <v>0</v>
      </c>
      <c r="AA22" s="925">
        <v>1870.15112304688</v>
      </c>
    </row>
    <row r="23" spans="1:27" x14ac:dyDescent="0.2">
      <c r="A23" s="2" t="s">
        <v>29</v>
      </c>
      <c r="B23" s="922">
        <v>100</v>
      </c>
      <c r="C23" s="919">
        <v>2.0017502829432501E-2</v>
      </c>
      <c r="D23" s="919">
        <v>0</v>
      </c>
      <c r="E23" s="919">
        <v>1.27388099208474E-2</v>
      </c>
      <c r="F23" s="919">
        <v>3.9995841681957203E-2</v>
      </c>
      <c r="G23" s="919">
        <v>3.0543560162186598E-2</v>
      </c>
      <c r="H23" s="919">
        <v>0.11568894982338</v>
      </c>
      <c r="I23" s="919">
        <v>5.0586789846420302E-2</v>
      </c>
      <c r="J23" s="919">
        <v>5.9644211083650603E-2</v>
      </c>
      <c r="K23" s="919">
        <v>0.11525983363389999</v>
      </c>
      <c r="L23" s="919">
        <v>7.3922693729400593E-2</v>
      </c>
      <c r="M23" s="919">
        <v>0</v>
      </c>
      <c r="N23" s="919">
        <v>8.0005116760730702E-2</v>
      </c>
      <c r="O23" s="919">
        <v>6.0058653354644803E-2</v>
      </c>
      <c r="P23" s="919">
        <v>7.9568214714527102E-2</v>
      </c>
      <c r="Q23" s="919">
        <v>3.45161408185959E-2</v>
      </c>
      <c r="R23" s="919">
        <v>9.0126089751720401E-2</v>
      </c>
      <c r="S23" s="919">
        <v>6.6659964621067005E-2</v>
      </c>
      <c r="T23" s="919">
        <v>1.2784119695425001E-2</v>
      </c>
      <c r="U23" s="919">
        <v>1.0608968324959301E-2</v>
      </c>
      <c r="V23" s="919">
        <v>1.45182209089398E-2</v>
      </c>
      <c r="W23" s="919">
        <v>2.5522930547595E-2</v>
      </c>
      <c r="X23" s="919">
        <v>7.2333826683461701E-3</v>
      </c>
      <c r="Y23" s="919">
        <v>0</v>
      </c>
      <c r="Z23" s="919">
        <v>0</v>
      </c>
      <c r="AA23" s="925">
        <v>1799</v>
      </c>
    </row>
    <row r="24" spans="1:27" x14ac:dyDescent="0.2">
      <c r="A24" s="2" t="s">
        <v>30</v>
      </c>
      <c r="B24" s="922">
        <v>98</v>
      </c>
      <c r="C24" s="919">
        <v>2.5963934138417199E-2</v>
      </c>
      <c r="D24" s="919">
        <v>1.2981967069208599E-2</v>
      </c>
      <c r="E24" s="919">
        <v>1.7367679625749598E-2</v>
      </c>
      <c r="F24" s="919">
        <v>1.2981967069208599E-2</v>
      </c>
      <c r="G24" s="919">
        <v>1.19164865463972E-2</v>
      </c>
      <c r="H24" s="919">
        <v>4.4262401759624502E-2</v>
      </c>
      <c r="I24" s="919">
        <v>7.8263401985168499E-2</v>
      </c>
      <c r="J24" s="919">
        <v>0.100077122449875</v>
      </c>
      <c r="K24" s="919">
        <v>5.48508688807487E-2</v>
      </c>
      <c r="L24" s="919">
        <v>7.0872083306312603E-2</v>
      </c>
      <c r="M24" s="919">
        <v>8.7328858673572499E-2</v>
      </c>
      <c r="N24" s="919">
        <v>8.1353522837162004E-2</v>
      </c>
      <c r="O24" s="919">
        <v>0.10275463759899101</v>
      </c>
      <c r="P24" s="919">
        <v>4.8321515321731602E-2</v>
      </c>
      <c r="Q24" s="919">
        <v>5.4299928247928599E-2</v>
      </c>
      <c r="R24" s="919">
        <v>3.4276165068149601E-2</v>
      </c>
      <c r="S24" s="919">
        <v>3.90828289091587E-2</v>
      </c>
      <c r="T24" s="919">
        <v>2.56799105554819E-2</v>
      </c>
      <c r="U24" s="919">
        <v>5.9381060302257503E-2</v>
      </c>
      <c r="V24" s="919">
        <v>0</v>
      </c>
      <c r="W24" s="919">
        <v>0</v>
      </c>
      <c r="X24" s="919">
        <v>2.26668063551188E-2</v>
      </c>
      <c r="Y24" s="919">
        <v>1.5316859818995001E-2</v>
      </c>
      <c r="Z24" s="919">
        <v>0</v>
      </c>
      <c r="AA24" s="925">
        <v>1994.705078125</v>
      </c>
    </row>
    <row r="25" spans="1:27" x14ac:dyDescent="0.2">
      <c r="A25" s="2" t="s">
        <v>31</v>
      </c>
      <c r="B25" s="922">
        <v>95</v>
      </c>
      <c r="C25" s="919">
        <v>2.48527470976114E-2</v>
      </c>
      <c r="D25" s="919">
        <v>0</v>
      </c>
      <c r="E25" s="919">
        <v>0</v>
      </c>
      <c r="F25" s="919">
        <v>2.2852728143334399E-2</v>
      </c>
      <c r="G25" s="919">
        <v>1.4331373386085E-2</v>
      </c>
      <c r="H25" s="919">
        <v>1.9931050017476099E-2</v>
      </c>
      <c r="I25" s="919">
        <v>8.1695616245269803E-2</v>
      </c>
      <c r="J25" s="919">
        <v>6.3059777021408095E-2</v>
      </c>
      <c r="K25" s="919">
        <v>6.4367920160293607E-2</v>
      </c>
      <c r="L25" s="919">
        <v>3.3149346709251397E-2</v>
      </c>
      <c r="M25" s="919">
        <v>0.123786464333534</v>
      </c>
      <c r="N25" s="919">
        <v>8.0066993832588196E-2</v>
      </c>
      <c r="O25" s="919">
        <v>0.119494579732418</v>
      </c>
      <c r="P25" s="919">
        <v>9.8922930657863603E-2</v>
      </c>
      <c r="Q25" s="919">
        <v>7.7681273221969604E-2</v>
      </c>
      <c r="R25" s="919">
        <v>2.7731806039810201E-2</v>
      </c>
      <c r="S25" s="919">
        <v>8.9016675949096694E-2</v>
      </c>
      <c r="T25" s="919">
        <v>1.8659532070159902E-2</v>
      </c>
      <c r="U25" s="919">
        <v>3.1625956296920797E-2</v>
      </c>
      <c r="V25" s="919">
        <v>0</v>
      </c>
      <c r="W25" s="919">
        <v>0</v>
      </c>
      <c r="X25" s="919">
        <v>0</v>
      </c>
      <c r="Y25" s="919">
        <v>0</v>
      </c>
      <c r="Z25" s="919">
        <v>8.7732281535863894E-3</v>
      </c>
      <c r="AA25" s="925">
        <v>2103.22314453125</v>
      </c>
    </row>
    <row r="26" spans="1:27" x14ac:dyDescent="0.2">
      <c r="A26" s="2" t="s">
        <v>32</v>
      </c>
      <c r="B26" s="922">
        <v>90</v>
      </c>
      <c r="C26" s="919">
        <v>4.2682129889726597E-2</v>
      </c>
      <c r="D26" s="919">
        <v>1.7772363498806999E-2</v>
      </c>
      <c r="E26" s="919">
        <v>1.3770033605396701E-2</v>
      </c>
      <c r="F26" s="919">
        <v>4.33365553617477E-2</v>
      </c>
      <c r="G26" s="919">
        <v>2.0694140344858201E-2</v>
      </c>
      <c r="H26" s="919">
        <v>2.1043587476015101E-2</v>
      </c>
      <c r="I26" s="919">
        <v>9.8488017916679396E-2</v>
      </c>
      <c r="J26" s="919">
        <v>0.11328063160181</v>
      </c>
      <c r="K26" s="919">
        <v>7.2951197624206501E-2</v>
      </c>
      <c r="L26" s="919">
        <v>4.3603669852018398E-2</v>
      </c>
      <c r="M26" s="919">
        <v>6.4700625836849199E-2</v>
      </c>
      <c r="N26" s="919">
        <v>0.118495941162109</v>
      </c>
      <c r="O26" s="919">
        <v>7.9792968928813907E-2</v>
      </c>
      <c r="P26" s="919">
        <v>4.9638852477073697E-2</v>
      </c>
      <c r="Q26" s="919">
        <v>6.8369179964065593E-2</v>
      </c>
      <c r="R26" s="919">
        <v>3.5357255488634103E-2</v>
      </c>
      <c r="S26" s="919">
        <v>3.7273462861776401E-2</v>
      </c>
      <c r="T26" s="919">
        <v>0</v>
      </c>
      <c r="U26" s="919">
        <v>1.4955682680010801E-2</v>
      </c>
      <c r="V26" s="919">
        <v>0</v>
      </c>
      <c r="W26" s="919">
        <v>0</v>
      </c>
      <c r="X26" s="919">
        <v>0</v>
      </c>
      <c r="Y26" s="919">
        <v>0</v>
      </c>
      <c r="Z26" s="919">
        <v>4.3793700635433197E-2</v>
      </c>
      <c r="AA26" s="925">
        <v>1829.77844238281</v>
      </c>
    </row>
    <row r="27" spans="1:27" x14ac:dyDescent="0.2">
      <c r="A27" s="2" t="s">
        <v>33</v>
      </c>
      <c r="B27" s="922">
        <v>86</v>
      </c>
      <c r="C27" s="919">
        <v>1.26140164211392E-2</v>
      </c>
      <c r="D27" s="919">
        <v>0</v>
      </c>
      <c r="E27" s="919">
        <v>1.26140164211392E-2</v>
      </c>
      <c r="F27" s="919">
        <v>0</v>
      </c>
      <c r="G27" s="919">
        <v>0</v>
      </c>
      <c r="H27" s="919">
        <v>4.39956411719322E-2</v>
      </c>
      <c r="I27" s="919">
        <v>6.7466422915458693E-2</v>
      </c>
      <c r="J27" s="919">
        <v>5.6612052023410797E-2</v>
      </c>
      <c r="K27" s="919">
        <v>6.4862214028835297E-2</v>
      </c>
      <c r="L27" s="919">
        <v>8.2909323275089306E-2</v>
      </c>
      <c r="M27" s="919">
        <v>0.12188545614481</v>
      </c>
      <c r="N27" s="919">
        <v>7.41713121533394E-2</v>
      </c>
      <c r="O27" s="919">
        <v>8.0680556595325498E-2</v>
      </c>
      <c r="P27" s="919">
        <v>9.2753715813159901E-2</v>
      </c>
      <c r="Q27" s="919">
        <v>4.0920041501522099E-2</v>
      </c>
      <c r="R27" s="919">
        <v>3.1463120132684701E-2</v>
      </c>
      <c r="S27" s="919">
        <v>4.8109006136655801E-2</v>
      </c>
      <c r="T27" s="919">
        <v>5.00519424676895E-2</v>
      </c>
      <c r="U27" s="919">
        <v>2.0384078845381699E-2</v>
      </c>
      <c r="V27" s="919">
        <v>2.86521650850773E-2</v>
      </c>
      <c r="W27" s="919">
        <v>3.7123758345842403E-2</v>
      </c>
      <c r="X27" s="919">
        <v>8.3229430019855499E-3</v>
      </c>
      <c r="Y27" s="919">
        <v>0</v>
      </c>
      <c r="Z27" s="919">
        <v>2.4408219382166901E-2</v>
      </c>
      <c r="AA27" s="925">
        <v>2133.779296875</v>
      </c>
    </row>
    <row r="28" spans="1:27" x14ac:dyDescent="0.2">
      <c r="A28" s="2" t="s">
        <v>34</v>
      </c>
      <c r="B28" s="922">
        <v>100</v>
      </c>
      <c r="C28" s="919">
        <v>0</v>
      </c>
      <c r="D28" s="919">
        <v>3.4057509154081303E-2</v>
      </c>
      <c r="E28" s="919">
        <v>0</v>
      </c>
      <c r="F28" s="919">
        <v>1.67133640497923E-2</v>
      </c>
      <c r="G28" s="919">
        <v>9.9222278222441708E-3</v>
      </c>
      <c r="H28" s="919">
        <v>2.3709500208496999E-2</v>
      </c>
      <c r="I28" s="919">
        <v>4.1405048221349702E-2</v>
      </c>
      <c r="J28" s="919">
        <v>5.1436532288789701E-2</v>
      </c>
      <c r="K28" s="919">
        <v>7.7742733061313601E-2</v>
      </c>
      <c r="L28" s="919">
        <v>5.4462775588035597E-2</v>
      </c>
      <c r="M28" s="919">
        <v>7.8500300645828205E-2</v>
      </c>
      <c r="N28" s="919">
        <v>6.3128568232059507E-2</v>
      </c>
      <c r="O28" s="919">
        <v>0.12994498014450101</v>
      </c>
      <c r="P28" s="919">
        <v>6.1230584979057298E-2</v>
      </c>
      <c r="Q28" s="919">
        <v>7.6269149780273396E-2</v>
      </c>
      <c r="R28" s="919">
        <v>3.59555371105671E-2</v>
      </c>
      <c r="S28" s="919">
        <v>7.4874348938465105E-2</v>
      </c>
      <c r="T28" s="919">
        <v>5.7703122496604899E-2</v>
      </c>
      <c r="U28" s="919">
        <v>2.97643356025219E-2</v>
      </c>
      <c r="V28" s="919">
        <v>2.4448148906230899E-2</v>
      </c>
      <c r="W28" s="919">
        <v>0</v>
      </c>
      <c r="X28" s="919">
        <v>1.22240744531155E-2</v>
      </c>
      <c r="Y28" s="919">
        <v>1.94433890283108E-2</v>
      </c>
      <c r="Z28" s="919">
        <v>2.7063770219683599E-2</v>
      </c>
      <c r="AA28" s="925">
        <v>2302.75732421875</v>
      </c>
    </row>
    <row r="29" spans="1:27" x14ac:dyDescent="0.2">
      <c r="A29" s="2" t="s">
        <v>35</v>
      </c>
      <c r="B29" s="922">
        <v>93</v>
      </c>
      <c r="C29" s="919">
        <v>2.9694398865103701E-2</v>
      </c>
      <c r="D29" s="919">
        <v>1.0173874907195599E-2</v>
      </c>
      <c r="E29" s="919">
        <v>2.2312099114060398E-2</v>
      </c>
      <c r="F29" s="919">
        <v>0</v>
      </c>
      <c r="G29" s="919">
        <v>2.2485869005322501E-2</v>
      </c>
      <c r="H29" s="919">
        <v>6.43184930086136E-2</v>
      </c>
      <c r="I29" s="919">
        <v>5.2644867449998897E-2</v>
      </c>
      <c r="J29" s="919">
        <v>5.0368990749120698E-2</v>
      </c>
      <c r="K29" s="919">
        <v>5.98937198519707E-2</v>
      </c>
      <c r="L29" s="919">
        <v>0.100045256316662</v>
      </c>
      <c r="M29" s="919">
        <v>6.4715288579464E-2</v>
      </c>
      <c r="N29" s="919">
        <v>8.5236810147762299E-2</v>
      </c>
      <c r="O29" s="919">
        <v>7.5322404503822299E-2</v>
      </c>
      <c r="P29" s="919">
        <v>9.4470888376236004E-2</v>
      </c>
      <c r="Q29" s="919">
        <v>2.2775921970605899E-2</v>
      </c>
      <c r="R29" s="919">
        <v>4.2288355529308298E-2</v>
      </c>
      <c r="S29" s="919">
        <v>6.9101490080356598E-2</v>
      </c>
      <c r="T29" s="919">
        <v>2.17974185943604E-2</v>
      </c>
      <c r="U29" s="919">
        <v>5.4716631770134E-2</v>
      </c>
      <c r="V29" s="919">
        <v>1.1896175332367399E-2</v>
      </c>
      <c r="W29" s="919">
        <v>2.1948697045445401E-2</v>
      </c>
      <c r="X29" s="919">
        <v>0</v>
      </c>
      <c r="Y29" s="919">
        <v>2.3792350664734799E-2</v>
      </c>
      <c r="Z29" s="919">
        <v>0</v>
      </c>
      <c r="AA29" s="925">
        <v>2179.22827148438</v>
      </c>
    </row>
    <row r="30" spans="1:27" x14ac:dyDescent="0.2">
      <c r="A30" s="2" t="s">
        <v>36</v>
      </c>
      <c r="B30" s="922">
        <v>86</v>
      </c>
      <c r="C30" s="919">
        <v>2.45708543807268E-2</v>
      </c>
      <c r="D30" s="919">
        <v>8.7427115067839605E-3</v>
      </c>
      <c r="E30" s="919">
        <v>0</v>
      </c>
      <c r="F30" s="919">
        <v>0</v>
      </c>
      <c r="G30" s="919">
        <v>8.0431289970874804E-3</v>
      </c>
      <c r="H30" s="919">
        <v>6.2667727470397894E-2</v>
      </c>
      <c r="I30" s="919">
        <v>6.7215114831924397E-2</v>
      </c>
      <c r="J30" s="919">
        <v>4.9555789679288899E-2</v>
      </c>
      <c r="K30" s="919">
        <v>9.1518759727478E-2</v>
      </c>
      <c r="L30" s="919">
        <v>8.7305672466754899E-2</v>
      </c>
      <c r="M30" s="919">
        <v>8.2928933203220395E-2</v>
      </c>
      <c r="N30" s="919">
        <v>6.7256756126880604E-2</v>
      </c>
      <c r="O30" s="919">
        <v>7.3126614093780504E-2</v>
      </c>
      <c r="P30" s="919">
        <v>5.4261002689599998E-2</v>
      </c>
      <c r="Q30" s="919">
        <v>2.2604718804359401E-2</v>
      </c>
      <c r="R30" s="919">
        <v>3.0197536572814002E-2</v>
      </c>
      <c r="S30" s="919">
        <v>6.1893131583929097E-2</v>
      </c>
      <c r="T30" s="919">
        <v>2.9274208471179002E-2</v>
      </c>
      <c r="U30" s="919">
        <v>7.6888427138328594E-2</v>
      </c>
      <c r="V30" s="919">
        <v>1.06155397370458E-2</v>
      </c>
      <c r="W30" s="919">
        <v>0</v>
      </c>
      <c r="X30" s="919">
        <v>0</v>
      </c>
      <c r="Y30" s="919">
        <v>1.5828141942620302E-2</v>
      </c>
      <c r="Z30" s="919">
        <v>7.5505219399929005E-2</v>
      </c>
      <c r="AA30" s="925">
        <v>2053.66577148438</v>
      </c>
    </row>
    <row r="31" spans="1:27" x14ac:dyDescent="0.2">
      <c r="A31" s="2" t="s">
        <v>37</v>
      </c>
      <c r="B31" s="922">
        <v>78</v>
      </c>
      <c r="C31" s="919">
        <v>0</v>
      </c>
      <c r="D31" s="919">
        <v>0</v>
      </c>
      <c r="E31" s="919">
        <v>0</v>
      </c>
      <c r="F31" s="919">
        <v>0</v>
      </c>
      <c r="G31" s="919">
        <v>1.5623795799911E-2</v>
      </c>
      <c r="H31" s="919">
        <v>5.8580074459314298E-2</v>
      </c>
      <c r="I31" s="919">
        <v>4.0226258337497697E-2</v>
      </c>
      <c r="J31" s="919">
        <v>7.2551034390926403E-2</v>
      </c>
      <c r="K31" s="919">
        <v>5.3757175803184502E-2</v>
      </c>
      <c r="L31" s="919">
        <v>5.3560949862003299E-2</v>
      </c>
      <c r="M31" s="919">
        <v>0.173968285322189</v>
      </c>
      <c r="N31" s="919">
        <v>0.14794127643108401</v>
      </c>
      <c r="O31" s="919">
        <v>3.8899090141058003E-2</v>
      </c>
      <c r="P31" s="919">
        <v>7.0690460503101293E-2</v>
      </c>
      <c r="Q31" s="919">
        <v>5.1850419491529499E-2</v>
      </c>
      <c r="R31" s="919">
        <v>6.5385758876800495E-2</v>
      </c>
      <c r="S31" s="919">
        <v>5.0171457231044797E-2</v>
      </c>
      <c r="T31" s="919">
        <v>6.8758375942707103E-2</v>
      </c>
      <c r="U31" s="919">
        <v>2.5925209745764701E-2</v>
      </c>
      <c r="V31" s="919">
        <v>0</v>
      </c>
      <c r="W31" s="919">
        <v>0</v>
      </c>
      <c r="X31" s="919">
        <v>0</v>
      </c>
      <c r="Y31" s="919">
        <v>0</v>
      </c>
      <c r="Z31" s="919">
        <v>1.21103851124644E-2</v>
      </c>
      <c r="AA31" s="925">
        <v>2071.38330078125</v>
      </c>
    </row>
    <row r="32" spans="1:27" x14ac:dyDescent="0.2">
      <c r="A32" s="2" t="s">
        <v>38</v>
      </c>
      <c r="B32" s="922">
        <v>102</v>
      </c>
      <c r="C32" s="919">
        <v>2.2993005812168101E-2</v>
      </c>
      <c r="D32" s="919">
        <v>2.2496147081255899E-2</v>
      </c>
      <c r="E32" s="919">
        <v>1.1248073540628E-2</v>
      </c>
      <c r="F32" s="919">
        <v>3.4241076558828402E-2</v>
      </c>
      <c r="G32" s="919">
        <v>1.17449322715402E-2</v>
      </c>
      <c r="H32" s="919">
        <v>4.8475041985511801E-2</v>
      </c>
      <c r="I32" s="919">
        <v>0.105602040886879</v>
      </c>
      <c r="J32" s="919">
        <v>6.2234058976173401E-2</v>
      </c>
      <c r="K32" s="919">
        <v>7.9643018543720204E-2</v>
      </c>
      <c r="L32" s="919">
        <v>5.71594573557377E-2</v>
      </c>
      <c r="M32" s="919">
        <v>0.11144433170557</v>
      </c>
      <c r="N32" s="919">
        <v>5.9401623904704999E-2</v>
      </c>
      <c r="O32" s="919">
        <v>6.8941831588745103E-2</v>
      </c>
      <c r="P32" s="919">
        <v>4.5093830674886697E-2</v>
      </c>
      <c r="Q32" s="919">
        <v>4.5414526015520103E-2</v>
      </c>
      <c r="R32" s="919">
        <v>3.4737937152385698E-2</v>
      </c>
      <c r="S32" s="919">
        <v>8.8821597397327395E-2</v>
      </c>
      <c r="T32" s="919">
        <v>3.4059371799230603E-2</v>
      </c>
      <c r="U32" s="919">
        <v>3.7657625973224598E-2</v>
      </c>
      <c r="V32" s="919">
        <v>6.8455431610345797E-3</v>
      </c>
      <c r="W32" s="919">
        <v>0</v>
      </c>
      <c r="X32" s="919">
        <v>0</v>
      </c>
      <c r="Y32" s="919">
        <v>0</v>
      </c>
      <c r="Z32" s="919">
        <v>1.17449322715402E-2</v>
      </c>
      <c r="AA32" s="925">
        <v>1899.07055664062</v>
      </c>
    </row>
    <row r="33" spans="1:27" x14ac:dyDescent="0.2">
      <c r="A33" s="2" t="s">
        <v>39</v>
      </c>
      <c r="B33" s="922">
        <v>92</v>
      </c>
      <c r="C33" s="919">
        <v>2.2512525320053101E-2</v>
      </c>
      <c r="D33" s="919">
        <v>3.6102723330259302E-2</v>
      </c>
      <c r="E33" s="919">
        <v>0</v>
      </c>
      <c r="F33" s="919">
        <v>0</v>
      </c>
      <c r="G33" s="919">
        <v>0</v>
      </c>
      <c r="H33" s="919">
        <v>5.4154086858034099E-2</v>
      </c>
      <c r="I33" s="919">
        <v>4.8333074897527702E-2</v>
      </c>
      <c r="J33" s="919">
        <v>4.9511756747961003E-2</v>
      </c>
      <c r="K33" s="919">
        <v>4.9727980047464398E-2</v>
      </c>
      <c r="L33" s="919">
        <v>0.104062229394913</v>
      </c>
      <c r="M33" s="919">
        <v>9.3993641436100006E-2</v>
      </c>
      <c r="N33" s="919">
        <v>5.3987067192792899E-2</v>
      </c>
      <c r="O33" s="919">
        <v>0.10293350368738199</v>
      </c>
      <c r="P33" s="919">
        <v>6.4367294311523396E-2</v>
      </c>
      <c r="Q33" s="919">
        <v>4.0851742029190098E-2</v>
      </c>
      <c r="R33" s="919">
        <v>6.8410009145736694E-2</v>
      </c>
      <c r="S33" s="919">
        <v>7.7446267008781405E-2</v>
      </c>
      <c r="T33" s="919">
        <v>7.7648255974054302E-3</v>
      </c>
      <c r="U33" s="919">
        <v>4.8178777098655701E-2</v>
      </c>
      <c r="V33" s="919">
        <v>2.44708340615034E-2</v>
      </c>
      <c r="W33" s="919">
        <v>2.38024666905403E-2</v>
      </c>
      <c r="X33" s="919">
        <v>0</v>
      </c>
      <c r="Y33" s="919">
        <v>0</v>
      </c>
      <c r="Z33" s="919">
        <v>2.9389193281531299E-2</v>
      </c>
      <c r="AA33" s="925">
        <v>2182.3095703125</v>
      </c>
    </row>
    <row r="34" spans="1:27" x14ac:dyDescent="0.2">
      <c r="A34" s="2" t="s">
        <v>40</v>
      </c>
      <c r="B34" s="922">
        <v>93</v>
      </c>
      <c r="C34" s="919">
        <v>1.0080648586154E-2</v>
      </c>
      <c r="D34" s="919">
        <v>0</v>
      </c>
      <c r="E34" s="919">
        <v>0</v>
      </c>
      <c r="F34" s="919">
        <v>0</v>
      </c>
      <c r="G34" s="919">
        <v>8.3952266722917591E-3</v>
      </c>
      <c r="H34" s="919">
        <v>4.8399813473224598E-2</v>
      </c>
      <c r="I34" s="919">
        <v>7.0630751550197601E-2</v>
      </c>
      <c r="J34" s="919">
        <v>7.0859499275684398E-2</v>
      </c>
      <c r="K34" s="919">
        <v>2.9521599411964399E-2</v>
      </c>
      <c r="L34" s="919">
        <v>7.0842064917087597E-2</v>
      </c>
      <c r="M34" s="919">
        <v>7.1096040308475494E-2</v>
      </c>
      <c r="N34" s="919">
        <v>8.3940297365188599E-2</v>
      </c>
      <c r="O34" s="919">
        <v>0.12494194507598901</v>
      </c>
      <c r="P34" s="919">
        <v>3.0473044142126999E-2</v>
      </c>
      <c r="Q34" s="919">
        <v>3.8594067096710198E-2</v>
      </c>
      <c r="R34" s="919">
        <v>4.9524217844009399E-2</v>
      </c>
      <c r="S34" s="919">
        <v>7.9726554453372997E-2</v>
      </c>
      <c r="T34" s="919">
        <v>5.5371955037116997E-2</v>
      </c>
      <c r="U34" s="919">
        <v>9.3996189534664196E-2</v>
      </c>
      <c r="V34" s="919">
        <v>8.3952266722917591E-3</v>
      </c>
      <c r="W34" s="919">
        <v>8.3952266722917591E-3</v>
      </c>
      <c r="X34" s="919">
        <v>8.9586572721600498E-3</v>
      </c>
      <c r="Y34" s="919">
        <v>0</v>
      </c>
      <c r="Z34" s="919">
        <v>3.7856981158256503E-2</v>
      </c>
      <c r="AA34" s="925">
        <v>2269.5908203125</v>
      </c>
    </row>
    <row r="35" spans="1:27" x14ac:dyDescent="0.2">
      <c r="A35" s="2" t="s">
        <v>41</v>
      </c>
      <c r="B35" s="922">
        <v>92</v>
      </c>
      <c r="C35" s="919">
        <v>9.6342666074633598E-3</v>
      </c>
      <c r="D35" s="919">
        <v>2.5102650746703099E-2</v>
      </c>
      <c r="E35" s="919">
        <v>0</v>
      </c>
      <c r="F35" s="919">
        <v>2.5102650746703099E-2</v>
      </c>
      <c r="G35" s="919">
        <v>1.6444066539406801E-2</v>
      </c>
      <c r="H35" s="919">
        <v>8.2376889884471893E-2</v>
      </c>
      <c r="I35" s="919">
        <v>0.10462897270917899</v>
      </c>
      <c r="J35" s="919">
        <v>5.93713223934174E-2</v>
      </c>
      <c r="K35" s="919">
        <v>2.6051951572299E-2</v>
      </c>
      <c r="L35" s="919">
        <v>2.5673476979136502E-2</v>
      </c>
      <c r="M35" s="919">
        <v>8.8932707905769307E-2</v>
      </c>
      <c r="N35" s="919">
        <v>8.6876034736633301E-2</v>
      </c>
      <c r="O35" s="919">
        <v>7.2120241820812198E-2</v>
      </c>
      <c r="P35" s="919">
        <v>6.4684174954891205E-2</v>
      </c>
      <c r="Q35" s="919">
        <v>3.5223286598920801E-2</v>
      </c>
      <c r="R35" s="919">
        <v>3.7001404911279699E-2</v>
      </c>
      <c r="S35" s="919">
        <v>5.0425596535205799E-2</v>
      </c>
      <c r="T35" s="919">
        <v>3.9672486484050799E-2</v>
      </c>
      <c r="U35" s="919">
        <v>8.4244608879089408E-3</v>
      </c>
      <c r="V35" s="919">
        <v>4.01588529348373E-2</v>
      </c>
      <c r="W35" s="919">
        <v>1.05182146653533E-2</v>
      </c>
      <c r="X35" s="919">
        <v>2.9659746214747401E-2</v>
      </c>
      <c r="Y35" s="919">
        <v>1.05182146653533E-2</v>
      </c>
      <c r="Z35" s="919">
        <v>5.13983331620693E-2</v>
      </c>
      <c r="AA35" s="925">
        <v>2093.4658203125</v>
      </c>
    </row>
    <row r="36" spans="1:27" x14ac:dyDescent="0.2">
      <c r="A36" s="2" t="s">
        <v>42</v>
      </c>
      <c r="B36" s="922">
        <v>74</v>
      </c>
      <c r="C36" s="919">
        <v>1.18513507768512E-2</v>
      </c>
      <c r="D36" s="919">
        <v>7.0283608511090296E-3</v>
      </c>
      <c r="E36" s="919">
        <v>0</v>
      </c>
      <c r="F36" s="919">
        <v>2.0184000954031899E-2</v>
      </c>
      <c r="G36" s="919">
        <v>2.3939961567521099E-2</v>
      </c>
      <c r="H36" s="919">
        <v>6.5969467163085896E-2</v>
      </c>
      <c r="I36" s="919">
        <v>5.1033694297075299E-2</v>
      </c>
      <c r="J36" s="919">
        <v>6.1333019286394098E-2</v>
      </c>
      <c r="K36" s="919">
        <v>7.47665464878082E-2</v>
      </c>
      <c r="L36" s="919">
        <v>5.1923770457506201E-2</v>
      </c>
      <c r="M36" s="919">
        <v>0.156460270285606</v>
      </c>
      <c r="N36" s="919">
        <v>6.2846124172210693E-2</v>
      </c>
      <c r="O36" s="919">
        <v>3.6769866943359403E-2</v>
      </c>
      <c r="P36" s="919">
        <v>0.122617520391941</v>
      </c>
      <c r="Q36" s="919">
        <v>1.3127720914781101E-2</v>
      </c>
      <c r="R36" s="919">
        <v>3.9024788886308698E-2</v>
      </c>
      <c r="S36" s="919">
        <v>5.0994768738746601E-2</v>
      </c>
      <c r="T36" s="919">
        <v>4.0132977068424197E-2</v>
      </c>
      <c r="U36" s="919">
        <v>4.8434037715196603E-2</v>
      </c>
      <c r="V36" s="919">
        <v>0</v>
      </c>
      <c r="W36" s="919">
        <v>1.29485344514251E-2</v>
      </c>
      <c r="X36" s="919">
        <v>0</v>
      </c>
      <c r="Y36" s="919">
        <v>3.5485502332449001E-2</v>
      </c>
      <c r="Z36" s="919">
        <v>1.3127720914781101E-2</v>
      </c>
      <c r="AA36" s="925">
        <v>1908.23315429688</v>
      </c>
    </row>
    <row r="37" spans="1:27" x14ac:dyDescent="0.2">
      <c r="A37" s="2" t="s">
        <v>43</v>
      </c>
      <c r="B37" s="922">
        <v>83</v>
      </c>
      <c r="C37" s="919">
        <v>1.4564639888703801E-2</v>
      </c>
      <c r="D37" s="919">
        <v>0</v>
      </c>
      <c r="E37" s="919">
        <v>0</v>
      </c>
      <c r="F37" s="919">
        <v>1.4564639888703801E-2</v>
      </c>
      <c r="G37" s="919">
        <v>0</v>
      </c>
      <c r="H37" s="919">
        <v>4.5984312891960102E-2</v>
      </c>
      <c r="I37" s="919">
        <v>8.47344771027565E-2</v>
      </c>
      <c r="J37" s="919">
        <v>6.3150204718112904E-2</v>
      </c>
      <c r="K37" s="919">
        <v>5.1654472947120701E-2</v>
      </c>
      <c r="L37" s="919">
        <v>6.4255028963089003E-2</v>
      </c>
      <c r="M37" s="919">
        <v>5.1468912512064001E-2</v>
      </c>
      <c r="N37" s="919">
        <v>0.10633278638124501</v>
      </c>
      <c r="O37" s="919">
        <v>7.8570455312728896E-2</v>
      </c>
      <c r="P37" s="919">
        <v>9.3834269791841507E-3</v>
      </c>
      <c r="Q37" s="919">
        <v>7.6285503804683699E-2</v>
      </c>
      <c r="R37" s="919">
        <v>4.5916851609945297E-2</v>
      </c>
      <c r="S37" s="919">
        <v>0.11529837548732801</v>
      </c>
      <c r="T37" s="919">
        <v>9.3834269791841507E-3</v>
      </c>
      <c r="U37" s="919">
        <v>2.96411495655775E-2</v>
      </c>
      <c r="V37" s="919">
        <v>5.2192177623510402E-2</v>
      </c>
      <c r="W37" s="919">
        <v>0</v>
      </c>
      <c r="X37" s="919">
        <v>3.7431336939334897E-2</v>
      </c>
      <c r="Y37" s="919">
        <v>1.13704362884164E-2</v>
      </c>
      <c r="Z37" s="919">
        <v>3.7817381322383901E-2</v>
      </c>
      <c r="AA37" s="925">
        <v>2251.52685546875</v>
      </c>
    </row>
    <row r="38" spans="1:27" x14ac:dyDescent="0.2">
      <c r="A38" s="2" t="s">
        <v>44</v>
      </c>
      <c r="B38" s="922">
        <v>103</v>
      </c>
      <c r="C38" s="919">
        <v>2.0578196272254001E-2</v>
      </c>
      <c r="D38" s="919">
        <v>0</v>
      </c>
      <c r="E38" s="919">
        <v>0</v>
      </c>
      <c r="F38" s="919">
        <v>1.3565128669142701E-2</v>
      </c>
      <c r="G38" s="919">
        <v>4.3746870011091198E-2</v>
      </c>
      <c r="H38" s="919">
        <v>4.9701984971761697E-2</v>
      </c>
      <c r="I38" s="919">
        <v>4.4702023267745999E-2</v>
      </c>
      <c r="J38" s="919">
        <v>4.7213505953550297E-2</v>
      </c>
      <c r="K38" s="919">
        <v>3.3349368721246699E-2</v>
      </c>
      <c r="L38" s="919">
        <v>4.19132299721241E-2</v>
      </c>
      <c r="M38" s="919">
        <v>4.5221041887998602E-2</v>
      </c>
      <c r="N38" s="919">
        <v>7.8960224986076397E-2</v>
      </c>
      <c r="O38" s="919">
        <v>4.1059486567974098E-2</v>
      </c>
      <c r="P38" s="919">
        <v>6.0281101614236797E-2</v>
      </c>
      <c r="Q38" s="919">
        <v>0.10358379781246201</v>
      </c>
      <c r="R38" s="919">
        <v>5.8226291090250001E-2</v>
      </c>
      <c r="S38" s="919">
        <v>0.107089214026928</v>
      </c>
      <c r="T38" s="919">
        <v>6.6522955894470201E-2</v>
      </c>
      <c r="U38" s="919">
        <v>3.4746311604976703E-2</v>
      </c>
      <c r="V38" s="919">
        <v>3.0508134514093399E-2</v>
      </c>
      <c r="W38" s="919">
        <v>9.8018608987331408E-3</v>
      </c>
      <c r="X38" s="919">
        <v>7.7380915172398099E-3</v>
      </c>
      <c r="Y38" s="919">
        <v>9.8018608987331408E-3</v>
      </c>
      <c r="Z38" s="919">
        <v>5.16893193125725E-2</v>
      </c>
      <c r="AA38" s="925">
        <v>2533.04150390625</v>
      </c>
    </row>
    <row r="39" spans="1:27" x14ac:dyDescent="0.2">
      <c r="A39" s="2" t="s">
        <v>45</v>
      </c>
      <c r="B39" s="922">
        <v>99</v>
      </c>
      <c r="C39" s="919">
        <v>0</v>
      </c>
      <c r="D39" s="919">
        <v>3.0905012041330299E-2</v>
      </c>
      <c r="E39" s="919">
        <v>0</v>
      </c>
      <c r="F39" s="919">
        <v>1.7574463039636602E-2</v>
      </c>
      <c r="G39" s="919">
        <v>8.7383398786187207E-3</v>
      </c>
      <c r="H39" s="919">
        <v>6.2201775610446902E-2</v>
      </c>
      <c r="I39" s="919">
        <v>2.77636721730232E-2</v>
      </c>
      <c r="J39" s="919">
        <v>0.10109855979681</v>
      </c>
      <c r="K39" s="919">
        <v>3.3281203359365498E-2</v>
      </c>
      <c r="L39" s="919">
        <v>6.0858622193336501E-2</v>
      </c>
      <c r="M39" s="919">
        <v>8.2753919064998599E-2</v>
      </c>
      <c r="N39" s="919">
        <v>0.15393921732902499</v>
      </c>
      <c r="O39" s="919">
        <v>8.8386662304401398E-2</v>
      </c>
      <c r="P39" s="919">
        <v>3.27978022396564E-2</v>
      </c>
      <c r="Q39" s="919">
        <v>5.00154197216034E-2</v>
      </c>
      <c r="R39" s="919">
        <v>4.8174828290939303E-2</v>
      </c>
      <c r="S39" s="919">
        <v>9.7137704491615295E-2</v>
      </c>
      <c r="T39" s="919">
        <v>3.7172645330429098E-2</v>
      </c>
      <c r="U39" s="919">
        <v>2.1009771153330799E-2</v>
      </c>
      <c r="V39" s="919">
        <v>1.2514566071331499E-2</v>
      </c>
      <c r="W39" s="919">
        <v>0</v>
      </c>
      <c r="X39" s="919">
        <v>8.7383398786187207E-3</v>
      </c>
      <c r="Y39" s="919">
        <v>7.3252450674772297E-3</v>
      </c>
      <c r="Z39" s="919">
        <v>1.7612237483262998E-2</v>
      </c>
      <c r="AA39" s="925">
        <v>2052.12524414062</v>
      </c>
    </row>
    <row r="40" spans="1:27" x14ac:dyDescent="0.2">
      <c r="A40" s="2" t="s">
        <v>46</v>
      </c>
      <c r="B40" s="922">
        <v>97</v>
      </c>
      <c r="C40" s="919">
        <v>8.2421995699405698E-2</v>
      </c>
      <c r="D40" s="919">
        <v>7.8543936833739298E-3</v>
      </c>
      <c r="E40" s="919">
        <v>3.8393478840589502E-2</v>
      </c>
      <c r="F40" s="919">
        <v>2.99138110131025E-2</v>
      </c>
      <c r="G40" s="919">
        <v>5.1861610263586003E-2</v>
      </c>
      <c r="H40" s="919">
        <v>1.51014840230346E-2</v>
      </c>
      <c r="I40" s="919">
        <v>6.07240833342075E-2</v>
      </c>
      <c r="J40" s="919">
        <v>6.7931905388832106E-2</v>
      </c>
      <c r="K40" s="919">
        <v>6.4859449863433796E-2</v>
      </c>
      <c r="L40" s="919">
        <v>6.04239031672478E-2</v>
      </c>
      <c r="M40" s="919">
        <v>4.9322485923767097E-2</v>
      </c>
      <c r="N40" s="919">
        <v>6.9826468825340299E-2</v>
      </c>
      <c r="O40" s="919">
        <v>8.6866445839405101E-2</v>
      </c>
      <c r="P40" s="919">
        <v>4.3826468288898503E-2</v>
      </c>
      <c r="Q40" s="919">
        <v>3.2030437141656903E-2</v>
      </c>
      <c r="R40" s="919">
        <v>7.8543936833739298E-3</v>
      </c>
      <c r="S40" s="919">
        <v>7.09088370203972E-2</v>
      </c>
      <c r="T40" s="919">
        <v>3.9342574775218998E-2</v>
      </c>
      <c r="U40" s="919">
        <v>6.7286722362041501E-2</v>
      </c>
      <c r="V40" s="919">
        <v>3.0536530539393401E-2</v>
      </c>
      <c r="W40" s="919">
        <v>1.13562569022179E-2</v>
      </c>
      <c r="X40" s="919">
        <v>0</v>
      </c>
      <c r="Y40" s="919">
        <v>0</v>
      </c>
      <c r="Z40" s="919">
        <v>1.13562569022179E-2</v>
      </c>
      <c r="AA40" s="925">
        <v>2048.01684570312</v>
      </c>
    </row>
    <row r="41" spans="1:27" x14ac:dyDescent="0.2">
      <c r="A41" s="2" t="s">
        <v>47</v>
      </c>
      <c r="B41" s="922">
        <v>95</v>
      </c>
      <c r="C41" s="919">
        <v>4.96077090501785E-2</v>
      </c>
      <c r="D41" s="919">
        <v>0</v>
      </c>
      <c r="E41" s="919">
        <v>0</v>
      </c>
      <c r="F41" s="919">
        <v>0</v>
      </c>
      <c r="G41" s="919">
        <v>2.50875614583492E-2</v>
      </c>
      <c r="H41" s="919">
        <v>4.9023225903510999E-2</v>
      </c>
      <c r="I41" s="919">
        <v>0.117332391440868</v>
      </c>
      <c r="J41" s="919">
        <v>0.11389105767011599</v>
      </c>
      <c r="K41" s="919">
        <v>0.10952078551053999</v>
      </c>
      <c r="L41" s="919">
        <v>0.107964299619198</v>
      </c>
      <c r="M41" s="919">
        <v>2.28228569030762E-2</v>
      </c>
      <c r="N41" s="919">
        <v>8.4863923490047496E-2</v>
      </c>
      <c r="O41" s="919">
        <v>5.6364089250564603E-2</v>
      </c>
      <c r="P41" s="919">
        <v>8.7365083396434798E-2</v>
      </c>
      <c r="Q41" s="919">
        <v>3.0881322920322401E-2</v>
      </c>
      <c r="R41" s="919">
        <v>3.2972060143947601E-2</v>
      </c>
      <c r="S41" s="919">
        <v>7.3357798159122495E-2</v>
      </c>
      <c r="T41" s="919">
        <v>1.16084814071655E-2</v>
      </c>
      <c r="U41" s="919">
        <v>7.4512851424515204E-3</v>
      </c>
      <c r="V41" s="919">
        <v>0</v>
      </c>
      <c r="W41" s="919">
        <v>0</v>
      </c>
      <c r="X41" s="919">
        <v>0</v>
      </c>
      <c r="Y41" s="919">
        <v>0</v>
      </c>
      <c r="Z41" s="919">
        <v>1.9886059686541599E-2</v>
      </c>
      <c r="AA41" s="925">
        <v>1700.02465820312</v>
      </c>
    </row>
    <row r="42" spans="1:27" x14ac:dyDescent="0.2">
      <c r="A42" s="2" t="s">
        <v>48</v>
      </c>
      <c r="B42" s="922">
        <v>94</v>
      </c>
      <c r="C42" s="919">
        <v>0</v>
      </c>
      <c r="D42" s="919">
        <v>1.3384925201535201E-2</v>
      </c>
      <c r="E42" s="919">
        <v>0</v>
      </c>
      <c r="F42" s="919">
        <v>1.0564000345766499E-2</v>
      </c>
      <c r="G42" s="919">
        <v>2.6769850403070401E-2</v>
      </c>
      <c r="H42" s="919">
        <v>4.2526114732027102E-2</v>
      </c>
      <c r="I42" s="919">
        <v>4.2178351432085003E-2</v>
      </c>
      <c r="J42" s="919">
        <v>6.4864538609981495E-2</v>
      </c>
      <c r="K42" s="919">
        <v>8.4666922688484206E-2</v>
      </c>
      <c r="L42" s="919">
        <v>6.9926753640174893E-2</v>
      </c>
      <c r="M42" s="919">
        <v>3.3953163772821399E-2</v>
      </c>
      <c r="N42" s="919">
        <v>0.123222723603249</v>
      </c>
      <c r="O42" s="919">
        <v>7.4438169598579407E-2</v>
      </c>
      <c r="P42" s="919">
        <v>7.3751807212829604E-2</v>
      </c>
      <c r="Q42" s="919">
        <v>9.4462767243385301E-2</v>
      </c>
      <c r="R42" s="919">
        <v>5.1260650157928501E-2</v>
      </c>
      <c r="S42" s="919">
        <v>9.7190737724304199E-2</v>
      </c>
      <c r="T42" s="919">
        <v>1.17659419775009E-2</v>
      </c>
      <c r="U42" s="919">
        <v>2.232994325459E-2</v>
      </c>
      <c r="V42" s="919">
        <v>2.0560109987854999E-2</v>
      </c>
      <c r="W42" s="919">
        <v>0</v>
      </c>
      <c r="X42" s="919">
        <v>0</v>
      </c>
      <c r="Y42" s="919">
        <v>1.0564000345766499E-2</v>
      </c>
      <c r="Z42" s="919">
        <v>3.1618535518646199E-2</v>
      </c>
      <c r="AA42" s="925">
        <v>2190.01293945312</v>
      </c>
    </row>
    <row r="43" spans="1:27" x14ac:dyDescent="0.2">
      <c r="A43" s="2" t="s">
        <v>49</v>
      </c>
      <c r="B43" s="922">
        <v>87</v>
      </c>
      <c r="C43" s="919">
        <v>5.4155603051185601E-2</v>
      </c>
      <c r="D43" s="919">
        <v>0</v>
      </c>
      <c r="E43" s="919">
        <v>1.6606993973255199E-2</v>
      </c>
      <c r="F43" s="919">
        <v>0</v>
      </c>
      <c r="G43" s="919">
        <v>0</v>
      </c>
      <c r="H43" s="919">
        <v>5.7993456721305799E-2</v>
      </c>
      <c r="I43" s="919">
        <v>2.07406617701054E-2</v>
      </c>
      <c r="J43" s="919">
        <v>6.3774816691875499E-2</v>
      </c>
      <c r="K43" s="919">
        <v>4.3107848614454297E-2</v>
      </c>
      <c r="L43" s="919">
        <v>6.4528085291385706E-2</v>
      </c>
      <c r="M43" s="919">
        <v>5.7425815612077699E-2</v>
      </c>
      <c r="N43" s="919">
        <v>9.5398001372814206E-2</v>
      </c>
      <c r="O43" s="919">
        <v>6.3404925167560605E-2</v>
      </c>
      <c r="P43" s="919">
        <v>3.2397206872701603E-2</v>
      </c>
      <c r="Q43" s="919">
        <v>5.8138679713010802E-2</v>
      </c>
      <c r="R43" s="919">
        <v>5.8138679713010802E-2</v>
      </c>
      <c r="S43" s="919">
        <v>8.9100494980812101E-2</v>
      </c>
      <c r="T43" s="919">
        <v>6.9361463189125103E-2</v>
      </c>
      <c r="U43" s="919">
        <v>2.9274666681885698E-2</v>
      </c>
      <c r="V43" s="919">
        <v>4.4595152139663703E-2</v>
      </c>
      <c r="W43" s="919">
        <v>1.6606993973255199E-2</v>
      </c>
      <c r="X43" s="919">
        <v>0</v>
      </c>
      <c r="Y43" s="919">
        <v>0</v>
      </c>
      <c r="Z43" s="919">
        <v>6.52504563331604E-2</v>
      </c>
      <c r="AA43" s="925">
        <v>2276.994140625</v>
      </c>
    </row>
    <row r="44" spans="1:27" x14ac:dyDescent="0.2">
      <c r="A44" s="2" t="s">
        <v>50</v>
      </c>
      <c r="B44" s="922">
        <v>93</v>
      </c>
      <c r="C44" s="919">
        <v>0</v>
      </c>
      <c r="D44" s="919">
        <v>0</v>
      </c>
      <c r="E44" s="919">
        <v>0</v>
      </c>
      <c r="F44" s="919">
        <v>0</v>
      </c>
      <c r="G44" s="919">
        <v>0</v>
      </c>
      <c r="H44" s="919">
        <v>6.7189611494541196E-2</v>
      </c>
      <c r="I44" s="919">
        <v>6.6896498203277602E-2</v>
      </c>
      <c r="J44" s="919">
        <v>8.0117151141166701E-2</v>
      </c>
      <c r="K44" s="919">
        <v>5.3648490458726897E-2</v>
      </c>
      <c r="L44" s="919">
        <v>8.8125728070735904E-2</v>
      </c>
      <c r="M44" s="919">
        <v>6.8979963660240201E-2</v>
      </c>
      <c r="N44" s="919">
        <v>4.7513023018837003E-2</v>
      </c>
      <c r="O44" s="919">
        <v>6.5163552761077895E-2</v>
      </c>
      <c r="P44" s="919">
        <v>8.4455963224172592E-3</v>
      </c>
      <c r="Q44" s="919">
        <v>8.9614279568195301E-2</v>
      </c>
      <c r="R44" s="919">
        <v>2.9823513701558099E-2</v>
      </c>
      <c r="S44" s="919">
        <v>0.107026554644108</v>
      </c>
      <c r="T44" s="919">
        <v>3.2308466732501998E-2</v>
      </c>
      <c r="U44" s="919">
        <v>5.5654622614383698E-2</v>
      </c>
      <c r="V44" s="919">
        <v>1.44301159307361E-2</v>
      </c>
      <c r="W44" s="919">
        <v>2.18611024320126E-2</v>
      </c>
      <c r="X44" s="919">
        <v>7.9795159399509395E-3</v>
      </c>
      <c r="Y44" s="919">
        <v>3.5184580832719803E-2</v>
      </c>
      <c r="Z44" s="919">
        <v>6.0037631541490603E-2</v>
      </c>
      <c r="AA44" s="925">
        <v>2221.025390625</v>
      </c>
    </row>
    <row r="45" spans="1:27" x14ac:dyDescent="0.2">
      <c r="A45" s="2" t="s">
        <v>51</v>
      </c>
      <c r="B45" s="922">
        <v>96</v>
      </c>
      <c r="C45" s="919">
        <v>4.7669738531112699E-2</v>
      </c>
      <c r="D45" s="919">
        <v>0</v>
      </c>
      <c r="E45" s="919">
        <v>0</v>
      </c>
      <c r="F45" s="919">
        <v>0</v>
      </c>
      <c r="G45" s="919">
        <v>1.1917434632778201E-2</v>
      </c>
      <c r="H45" s="919">
        <v>6.6158391535282093E-2</v>
      </c>
      <c r="I45" s="919">
        <v>7.7705800533294705E-2</v>
      </c>
      <c r="J45" s="919">
        <v>8.9268617331981701E-2</v>
      </c>
      <c r="K45" s="919">
        <v>2.45990101248026E-2</v>
      </c>
      <c r="L45" s="919">
        <v>0.10912517458200501</v>
      </c>
      <c r="M45" s="919">
        <v>5.3439628332853303E-2</v>
      </c>
      <c r="N45" s="919">
        <v>6.5701954066753401E-2</v>
      </c>
      <c r="O45" s="919">
        <v>5.1052782684564597E-2</v>
      </c>
      <c r="P45" s="919">
        <v>7.4772208929061904E-2</v>
      </c>
      <c r="Q45" s="919">
        <v>7.2767786681652097E-2</v>
      </c>
      <c r="R45" s="919">
        <v>9.9365346133708995E-2</v>
      </c>
      <c r="S45" s="919">
        <v>2.9746698215603801E-2</v>
      </c>
      <c r="T45" s="919">
        <v>3.56419682502747E-2</v>
      </c>
      <c r="U45" s="919">
        <v>3.4864492714405101E-2</v>
      </c>
      <c r="V45" s="919">
        <v>2.37245317548513E-2</v>
      </c>
      <c r="W45" s="919">
        <v>0</v>
      </c>
      <c r="X45" s="919">
        <v>0</v>
      </c>
      <c r="Y45" s="919">
        <v>2.0616168156266199E-2</v>
      </c>
      <c r="Z45" s="919">
        <v>1.18622658774257E-2</v>
      </c>
      <c r="AA45" s="925">
        <v>2090.38452148438</v>
      </c>
    </row>
    <row r="46" spans="1:27" x14ac:dyDescent="0.2">
      <c r="A46" s="2" t="s">
        <v>52</v>
      </c>
      <c r="B46" s="922">
        <v>98</v>
      </c>
      <c r="C46" s="919">
        <v>4.6714790165424298E-2</v>
      </c>
      <c r="D46" s="919">
        <v>7.3935342952609097E-3</v>
      </c>
      <c r="E46" s="919">
        <v>0</v>
      </c>
      <c r="F46" s="919">
        <v>0</v>
      </c>
      <c r="G46" s="919">
        <v>2.9360463842749599E-2</v>
      </c>
      <c r="H46" s="919">
        <v>3.3783964812755599E-2</v>
      </c>
      <c r="I46" s="919">
        <v>0.102878890931606</v>
      </c>
      <c r="J46" s="919">
        <v>5.7800903916358899E-2</v>
      </c>
      <c r="K46" s="919">
        <v>0.102809883654118</v>
      </c>
      <c r="L46" s="919">
        <v>0.100744865834713</v>
      </c>
      <c r="M46" s="919">
        <v>3.1887691468000398E-2</v>
      </c>
      <c r="N46" s="919">
        <v>9.4999171793460804E-2</v>
      </c>
      <c r="O46" s="919">
        <v>7.1716912090778406E-2</v>
      </c>
      <c r="P46" s="919">
        <v>9.0653546154499096E-2</v>
      </c>
      <c r="Q46" s="919">
        <v>3.6308471113443402E-2</v>
      </c>
      <c r="R46" s="919">
        <v>3.65473963320255E-2</v>
      </c>
      <c r="S46" s="919">
        <v>5.9468217194080401E-2</v>
      </c>
      <c r="T46" s="919">
        <v>2.6212796568870499E-2</v>
      </c>
      <c r="U46" s="919">
        <v>0</v>
      </c>
      <c r="V46" s="919">
        <v>3.7287615239620202E-2</v>
      </c>
      <c r="W46" s="919">
        <v>1.74870304763317E-2</v>
      </c>
      <c r="X46" s="919">
        <v>1.5943845734000199E-2</v>
      </c>
      <c r="Y46" s="919">
        <v>0</v>
      </c>
      <c r="Z46" s="919">
        <v>0</v>
      </c>
      <c r="AA46" s="925">
        <v>2017.71740722656</v>
      </c>
    </row>
    <row r="47" spans="1:27" x14ac:dyDescent="0.2">
      <c r="A47" s="2" t="s">
        <v>53</v>
      </c>
      <c r="B47" s="922">
        <v>96</v>
      </c>
      <c r="C47" s="919">
        <v>0</v>
      </c>
      <c r="D47" s="919">
        <v>0</v>
      </c>
      <c r="E47" s="919">
        <v>2.74288672953844E-2</v>
      </c>
      <c r="F47" s="919">
        <v>0</v>
      </c>
      <c r="G47" s="919">
        <v>0</v>
      </c>
      <c r="H47" s="919">
        <v>4.40326295793056E-2</v>
      </c>
      <c r="I47" s="919">
        <v>4.0258076041936902E-2</v>
      </c>
      <c r="J47" s="919">
        <v>5.0491560250520699E-2</v>
      </c>
      <c r="K47" s="919">
        <v>8.3753272891044603E-2</v>
      </c>
      <c r="L47" s="919">
        <v>4.0258076041936902E-2</v>
      </c>
      <c r="M47" s="919">
        <v>7.9913794994354206E-2</v>
      </c>
      <c r="N47" s="919">
        <v>6.6851042211055797E-2</v>
      </c>
      <c r="O47" s="919">
        <v>0.10453670471906699</v>
      </c>
      <c r="P47" s="919">
        <v>3.83572392165661E-2</v>
      </c>
      <c r="Q47" s="919">
        <v>4.0443297475576401E-2</v>
      </c>
      <c r="R47" s="919">
        <v>3.5424541682004901E-2</v>
      </c>
      <c r="S47" s="919">
        <v>0.107849732041359</v>
      </c>
      <c r="T47" s="919">
        <v>5.4208189249038703E-2</v>
      </c>
      <c r="U47" s="919">
        <v>4.4250775128603002E-2</v>
      </c>
      <c r="V47" s="919">
        <v>5.2369084209203699E-2</v>
      </c>
      <c r="W47" s="919">
        <v>0</v>
      </c>
      <c r="X47" s="919">
        <v>1.5356739051640001E-2</v>
      </c>
      <c r="Y47" s="919">
        <v>1.6944542527198798E-2</v>
      </c>
      <c r="Z47" s="919">
        <v>5.7271838188171401E-2</v>
      </c>
      <c r="AA47" s="925">
        <v>2288.2470703125</v>
      </c>
    </row>
    <row r="48" spans="1:27" x14ac:dyDescent="0.2">
      <c r="A48" s="2" t="s">
        <v>54</v>
      </c>
      <c r="B48" s="922">
        <v>82</v>
      </c>
      <c r="C48" s="919">
        <v>2.6155518367886502E-2</v>
      </c>
      <c r="D48" s="919">
        <v>0</v>
      </c>
      <c r="E48" s="919">
        <v>0</v>
      </c>
      <c r="F48" s="919">
        <v>0</v>
      </c>
      <c r="G48" s="919">
        <v>2.9894208535552001E-2</v>
      </c>
      <c r="H48" s="919">
        <v>4.7397345304489101E-2</v>
      </c>
      <c r="I48" s="919">
        <v>8.6643375456333202E-2</v>
      </c>
      <c r="J48" s="919">
        <v>4.2388234287500402E-2</v>
      </c>
      <c r="K48" s="919">
        <v>1.9343629479408299E-2</v>
      </c>
      <c r="L48" s="919">
        <v>3.4068159759044599E-2</v>
      </c>
      <c r="M48" s="919">
        <v>4.5586179941892603E-2</v>
      </c>
      <c r="N48" s="919">
        <v>6.57215416431427E-2</v>
      </c>
      <c r="O48" s="919">
        <v>9.2185862362384796E-2</v>
      </c>
      <c r="P48" s="919">
        <v>2.1287078037857999E-2</v>
      </c>
      <c r="Q48" s="919">
        <v>4.8695445060730001E-2</v>
      </c>
      <c r="R48" s="919">
        <v>7.1768984198570293E-2</v>
      </c>
      <c r="S48" s="919">
        <v>6.6881820559501606E-2</v>
      </c>
      <c r="T48" s="919">
        <v>7.9150997102260603E-2</v>
      </c>
      <c r="U48" s="919">
        <v>9.7000487148761694E-2</v>
      </c>
      <c r="V48" s="919">
        <v>7.1624577045440702E-2</v>
      </c>
      <c r="W48" s="919">
        <v>0</v>
      </c>
      <c r="X48" s="919">
        <v>0</v>
      </c>
      <c r="Y48" s="919">
        <v>0</v>
      </c>
      <c r="Z48" s="919">
        <v>5.4206550121307401E-2</v>
      </c>
      <c r="AA48" s="925">
        <v>2605.89282226562</v>
      </c>
    </row>
    <row r="49" spans="1:27" x14ac:dyDescent="0.2">
      <c r="A49" s="2" t="s">
        <v>55</v>
      </c>
      <c r="B49" s="922">
        <v>84</v>
      </c>
      <c r="C49" s="919">
        <v>2.69662961363792E-2</v>
      </c>
      <c r="D49" s="919">
        <v>4.5041643083095599E-2</v>
      </c>
      <c r="E49" s="919">
        <v>0</v>
      </c>
      <c r="F49" s="919">
        <v>1.5877025201916702E-2</v>
      </c>
      <c r="G49" s="919">
        <v>6.6160149872303E-3</v>
      </c>
      <c r="H49" s="919">
        <v>6.6160149872303E-3</v>
      </c>
      <c r="I49" s="919">
        <v>5.2307624369859702E-2</v>
      </c>
      <c r="J49" s="919">
        <v>5.0146214663982398E-2</v>
      </c>
      <c r="K49" s="919">
        <v>6.1032194644212702E-2</v>
      </c>
      <c r="L49" s="919">
        <v>7.5569078326225295E-2</v>
      </c>
      <c r="M49" s="919">
        <v>0.13096927106380499</v>
      </c>
      <c r="N49" s="919">
        <v>9.2474654316902202E-2</v>
      </c>
      <c r="O49" s="919">
        <v>5.3216528147459002E-2</v>
      </c>
      <c r="P49" s="919">
        <v>0.100675880908966</v>
      </c>
      <c r="Q49" s="919">
        <v>4.5571025460958502E-2</v>
      </c>
      <c r="R49" s="919">
        <v>7.6592750847339602E-2</v>
      </c>
      <c r="S49" s="919">
        <v>4.8101313412189498E-2</v>
      </c>
      <c r="T49" s="919">
        <v>3.5658054053783403E-2</v>
      </c>
      <c r="U49" s="919">
        <v>1.31650129333138E-2</v>
      </c>
      <c r="V49" s="919">
        <v>0</v>
      </c>
      <c r="W49" s="919">
        <v>1.31650129333138E-2</v>
      </c>
      <c r="X49" s="919">
        <v>0</v>
      </c>
      <c r="Y49" s="919">
        <v>1.9059272482991201E-2</v>
      </c>
      <c r="Z49" s="919">
        <v>3.1179107725620301E-2</v>
      </c>
      <c r="AA49" s="925">
        <v>2095.00634765625</v>
      </c>
    </row>
    <row r="50" spans="1:27" x14ac:dyDescent="0.2">
      <c r="A50" s="2" t="s">
        <v>56</v>
      </c>
      <c r="B50" s="922">
        <v>65</v>
      </c>
      <c r="C50" s="919">
        <v>3.2590616494417197E-2</v>
      </c>
      <c r="D50" s="919">
        <v>0</v>
      </c>
      <c r="E50" s="919">
        <v>1.8341027200222002E-2</v>
      </c>
      <c r="F50" s="919">
        <v>0</v>
      </c>
      <c r="G50" s="919">
        <v>9.5683317631483095E-3</v>
      </c>
      <c r="H50" s="919">
        <v>0.162171691656113</v>
      </c>
      <c r="I50" s="919">
        <v>6.8620026111602797E-2</v>
      </c>
      <c r="J50" s="919">
        <v>0.11970601230859799</v>
      </c>
      <c r="K50" s="919">
        <v>0.164393365383148</v>
      </c>
      <c r="L50" s="919">
        <v>0.114811234176159</v>
      </c>
      <c r="M50" s="919">
        <v>0.121847353875637</v>
      </c>
      <c r="N50" s="919">
        <v>7.65874609351158E-2</v>
      </c>
      <c r="O50" s="919">
        <v>5.1347561180591597E-2</v>
      </c>
      <c r="P50" s="919">
        <v>1.19226118549705E-2</v>
      </c>
      <c r="Q50" s="919">
        <v>0</v>
      </c>
      <c r="R50" s="919">
        <v>0</v>
      </c>
      <c r="S50" s="919">
        <v>2.4951646104455001E-2</v>
      </c>
      <c r="T50" s="919">
        <v>0</v>
      </c>
      <c r="U50" s="919">
        <v>0</v>
      </c>
      <c r="V50" s="919">
        <v>2.3141048848629001E-2</v>
      </c>
      <c r="W50" s="919">
        <v>0</v>
      </c>
      <c r="X50" s="919">
        <v>0</v>
      </c>
      <c r="Y50" s="919">
        <v>0</v>
      </c>
      <c r="Z50" s="919">
        <v>0</v>
      </c>
      <c r="AA50" s="925">
        <v>1531.36596679688</v>
      </c>
    </row>
    <row r="51" spans="1:27" x14ac:dyDescent="0.2">
      <c r="A51" s="2" t="s">
        <v>57</v>
      </c>
      <c r="B51" s="922">
        <v>95</v>
      </c>
      <c r="C51" s="919">
        <v>1.8362427130341499E-2</v>
      </c>
      <c r="D51" s="919">
        <v>1.08110532164574E-2</v>
      </c>
      <c r="E51" s="919">
        <v>0</v>
      </c>
      <c r="F51" s="919">
        <v>1.13542405888438E-2</v>
      </c>
      <c r="G51" s="919">
        <v>1.8362427130341499E-2</v>
      </c>
      <c r="H51" s="919">
        <v>0.11984690278768501</v>
      </c>
      <c r="I51" s="919">
        <v>7.8744463622569996E-2</v>
      </c>
      <c r="J51" s="919">
        <v>0.155630722641945</v>
      </c>
      <c r="K51" s="919">
        <v>0.16067609190940901</v>
      </c>
      <c r="L51" s="919">
        <v>5.4072313010692603E-2</v>
      </c>
      <c r="M51" s="919">
        <v>6.6657178103923798E-2</v>
      </c>
      <c r="N51" s="919">
        <v>6.3272051513194996E-2</v>
      </c>
      <c r="O51" s="919">
        <v>7.75919780135155E-2</v>
      </c>
      <c r="P51" s="919">
        <v>4.0706820785999298E-2</v>
      </c>
      <c r="Q51" s="919">
        <v>2.9752515256404901E-2</v>
      </c>
      <c r="R51" s="919">
        <v>5.8895729482173899E-2</v>
      </c>
      <c r="S51" s="919">
        <v>1.3431605882942701E-2</v>
      </c>
      <c r="T51" s="919">
        <v>5.5105639621615401E-3</v>
      </c>
      <c r="U51" s="919">
        <v>0</v>
      </c>
      <c r="V51" s="919">
        <v>0</v>
      </c>
      <c r="W51" s="919">
        <v>0</v>
      </c>
      <c r="X51" s="919">
        <v>0</v>
      </c>
      <c r="Y51" s="919">
        <v>1.6320910304784799E-2</v>
      </c>
      <c r="Z51" s="919">
        <v>0</v>
      </c>
      <c r="AA51" s="925">
        <v>1544.37255859375</v>
      </c>
    </row>
    <row r="52" spans="1:27" x14ac:dyDescent="0.2">
      <c r="A52" s="2" t="s">
        <v>58</v>
      </c>
      <c r="B52" s="922">
        <v>80</v>
      </c>
      <c r="C52" s="919">
        <v>0</v>
      </c>
      <c r="D52" s="919">
        <v>0</v>
      </c>
      <c r="E52" s="919">
        <v>1.32311983034015E-2</v>
      </c>
      <c r="F52" s="919">
        <v>0</v>
      </c>
      <c r="G52" s="919">
        <v>1.01008405908942E-2</v>
      </c>
      <c r="H52" s="919">
        <v>5.0977863371372202E-2</v>
      </c>
      <c r="I52" s="919">
        <v>0.10468128323555</v>
      </c>
      <c r="J52" s="919">
        <v>6.6661089658737196E-2</v>
      </c>
      <c r="K52" s="919">
        <v>6.5088897943496704E-2</v>
      </c>
      <c r="L52" s="919">
        <v>5.0645694136619603E-2</v>
      </c>
      <c r="M52" s="919">
        <v>0.13154423236846899</v>
      </c>
      <c r="N52" s="919">
        <v>8.7543092668056502E-2</v>
      </c>
      <c r="O52" s="919">
        <v>7.1368709206581102E-2</v>
      </c>
      <c r="P52" s="919">
        <v>6.08880221843719E-2</v>
      </c>
      <c r="Q52" s="919">
        <v>4.1155405342578902E-2</v>
      </c>
      <c r="R52" s="919">
        <v>1.32311983034015E-2</v>
      </c>
      <c r="S52" s="919">
        <v>4.9742672592401498E-2</v>
      </c>
      <c r="T52" s="919">
        <v>1.01008405908942E-2</v>
      </c>
      <c r="U52" s="919">
        <v>5.8566041290759999E-2</v>
      </c>
      <c r="V52" s="919">
        <v>4.9857061356306097E-2</v>
      </c>
      <c r="W52" s="919">
        <v>0</v>
      </c>
      <c r="X52" s="919">
        <v>1.18330996483564E-2</v>
      </c>
      <c r="Y52" s="919">
        <v>1.1294269934296599E-2</v>
      </c>
      <c r="Z52" s="919">
        <v>4.1488479822874097E-2</v>
      </c>
      <c r="AA52" s="925">
        <v>2095.77685546875</v>
      </c>
    </row>
    <row r="53" spans="1:27" x14ac:dyDescent="0.2">
      <c r="A53" s="2" t="s">
        <v>59</v>
      </c>
      <c r="B53" s="922">
        <v>93</v>
      </c>
      <c r="C53" s="919">
        <v>2.7783326804637899E-2</v>
      </c>
      <c r="D53" s="919">
        <v>6.4565134234726403E-3</v>
      </c>
      <c r="E53" s="919">
        <v>3.0712997540831601E-2</v>
      </c>
      <c r="F53" s="919">
        <v>0</v>
      </c>
      <c r="G53" s="919">
        <v>6.4565134234726403E-3</v>
      </c>
      <c r="H53" s="919">
        <v>6.5205775201320607E-2</v>
      </c>
      <c r="I53" s="919">
        <v>0.1439208984375</v>
      </c>
      <c r="J53" s="919">
        <v>4.74015660583973E-2</v>
      </c>
      <c r="K53" s="919">
        <v>8.5080370306968703E-2</v>
      </c>
      <c r="L53" s="919">
        <v>0.10351056605577499</v>
      </c>
      <c r="M53" s="919">
        <v>8.9254483580589294E-2</v>
      </c>
      <c r="N53" s="919">
        <v>4.2762991040945102E-2</v>
      </c>
      <c r="O53" s="919">
        <v>3.0767243355512602E-2</v>
      </c>
      <c r="P53" s="919">
        <v>7.2869308292865795E-2</v>
      </c>
      <c r="Q53" s="919">
        <v>4.1089165955781902E-2</v>
      </c>
      <c r="R53" s="919">
        <v>7.0074424147605896E-2</v>
      </c>
      <c r="S53" s="919">
        <v>9.0731993317604107E-2</v>
      </c>
      <c r="T53" s="919">
        <v>1.7890168353915201E-2</v>
      </c>
      <c r="U53" s="919">
        <v>0</v>
      </c>
      <c r="V53" s="919">
        <v>1.02317240089178E-2</v>
      </c>
      <c r="W53" s="919">
        <v>6.5107587724924096E-3</v>
      </c>
      <c r="X53" s="919">
        <v>0</v>
      </c>
      <c r="Y53" s="919">
        <v>1.1289212852716401E-2</v>
      </c>
      <c r="Z53" s="919">
        <v>0</v>
      </c>
      <c r="AA53" s="925">
        <v>1795.85241699219</v>
      </c>
    </row>
    <row r="54" spans="1:27" x14ac:dyDescent="0.2">
      <c r="A54" s="2" t="s">
        <v>60</v>
      </c>
      <c r="B54" s="922">
        <v>92</v>
      </c>
      <c r="C54" s="919">
        <v>6.0892827808856999E-2</v>
      </c>
      <c r="D54" s="919">
        <v>0</v>
      </c>
      <c r="E54" s="919">
        <v>0</v>
      </c>
      <c r="F54" s="919">
        <v>5.3107291460037197E-2</v>
      </c>
      <c r="G54" s="919">
        <v>5.7806842960417297E-3</v>
      </c>
      <c r="H54" s="919">
        <v>0.13477903604507399</v>
      </c>
      <c r="I54" s="919">
        <v>0.122588485479355</v>
      </c>
      <c r="J54" s="919">
        <v>0.10440830886364</v>
      </c>
      <c r="K54" s="919">
        <v>0.116497337818146</v>
      </c>
      <c r="L54" s="919">
        <v>2.82011330127716E-2</v>
      </c>
      <c r="M54" s="919">
        <v>0.108556292951107</v>
      </c>
      <c r="N54" s="919">
        <v>5.74916936457157E-2</v>
      </c>
      <c r="O54" s="919">
        <v>2.5097623467445401E-2</v>
      </c>
      <c r="P54" s="919">
        <v>6.2731884419918102E-2</v>
      </c>
      <c r="Q54" s="919">
        <v>5.7806842960417297E-3</v>
      </c>
      <c r="R54" s="919">
        <v>7.9224936664104503E-2</v>
      </c>
      <c r="S54" s="919">
        <v>9.6584688872098905E-3</v>
      </c>
      <c r="T54" s="919">
        <v>0</v>
      </c>
      <c r="U54" s="919">
        <v>6.0220654122531397E-3</v>
      </c>
      <c r="V54" s="919">
        <v>0</v>
      </c>
      <c r="W54" s="919">
        <v>0</v>
      </c>
      <c r="X54" s="919">
        <v>0</v>
      </c>
      <c r="Y54" s="919">
        <v>1.9181251525878899E-2</v>
      </c>
      <c r="Z54" s="919">
        <v>0</v>
      </c>
      <c r="AA54" s="925">
        <v>1491.69604492188</v>
      </c>
    </row>
    <row r="55" spans="1:27" x14ac:dyDescent="0.2">
      <c r="A55" s="2" t="s">
        <v>61</v>
      </c>
      <c r="B55" s="922">
        <v>86</v>
      </c>
      <c r="C55" s="919">
        <v>0</v>
      </c>
      <c r="D55" s="919">
        <v>0</v>
      </c>
      <c r="E55" s="919">
        <v>0</v>
      </c>
      <c r="F55" s="919">
        <v>0</v>
      </c>
      <c r="G55" s="919">
        <v>4.4470921158790602E-2</v>
      </c>
      <c r="H55" s="919">
        <v>8.4717266261577606E-2</v>
      </c>
      <c r="I55" s="919">
        <v>6.2455933541059501E-2</v>
      </c>
      <c r="J55" s="919">
        <v>8.7368831038474995E-2</v>
      </c>
      <c r="K55" s="919">
        <v>6.2232255935668897E-2</v>
      </c>
      <c r="L55" s="919">
        <v>6.58880770206451E-2</v>
      </c>
      <c r="M55" s="919">
        <v>7.0791259407997104E-2</v>
      </c>
      <c r="N55" s="919">
        <v>0.121782563626766</v>
      </c>
      <c r="O55" s="919">
        <v>8.0857217311859103E-2</v>
      </c>
      <c r="P55" s="919">
        <v>3.2217897474765798E-2</v>
      </c>
      <c r="Q55" s="919">
        <v>4.4098813086748102E-2</v>
      </c>
      <c r="R55" s="919">
        <v>6.4930960536003099E-2</v>
      </c>
      <c r="S55" s="919">
        <v>3.6411009728908497E-2</v>
      </c>
      <c r="T55" s="919">
        <v>6.4445242285728496E-2</v>
      </c>
      <c r="U55" s="919">
        <v>0</v>
      </c>
      <c r="V55" s="919">
        <v>2.0784335210919401E-2</v>
      </c>
      <c r="W55" s="919">
        <v>1.3302794657647599E-2</v>
      </c>
      <c r="X55" s="919">
        <v>9.4058867543935793E-3</v>
      </c>
      <c r="Y55" s="919">
        <v>1.0978912003338301E-2</v>
      </c>
      <c r="Z55" s="919">
        <v>2.2859826683998101E-2</v>
      </c>
      <c r="AA55" s="925">
        <v>2010.78454589844</v>
      </c>
    </row>
    <row r="56" spans="1:27" x14ac:dyDescent="0.2">
      <c r="A56" s="2" t="s">
        <v>62</v>
      </c>
      <c r="B56" s="922">
        <v>103</v>
      </c>
      <c r="C56" s="919">
        <v>0</v>
      </c>
      <c r="D56" s="919">
        <v>1.0942853987216899E-2</v>
      </c>
      <c r="E56" s="919">
        <v>0</v>
      </c>
      <c r="F56" s="919">
        <v>2.6233157142996798E-2</v>
      </c>
      <c r="G56" s="919">
        <v>1.0942853987216899E-2</v>
      </c>
      <c r="H56" s="919">
        <v>3.1303655356168698E-2</v>
      </c>
      <c r="I56" s="919">
        <v>0.10988564044237099</v>
      </c>
      <c r="J56" s="919">
        <v>8.4388956427574199E-2</v>
      </c>
      <c r="K56" s="919">
        <v>2.89522632956505E-2</v>
      </c>
      <c r="L56" s="919">
        <v>4.6081624925136601E-2</v>
      </c>
      <c r="M56" s="919">
        <v>8.0235108733177199E-2</v>
      </c>
      <c r="N56" s="919">
        <v>9.6698112785816207E-2</v>
      </c>
      <c r="O56" s="919">
        <v>8.7627619504928603E-2</v>
      </c>
      <c r="P56" s="919">
        <v>4.6316023916006102E-2</v>
      </c>
      <c r="Q56" s="919">
        <v>7.0983484387397794E-2</v>
      </c>
      <c r="R56" s="919">
        <v>4.51830364763737E-2</v>
      </c>
      <c r="S56" s="919">
        <v>8.3021566271781894E-2</v>
      </c>
      <c r="T56" s="919">
        <v>4.2439986020326601E-2</v>
      </c>
      <c r="U56" s="919">
        <v>2.2336106747388802E-2</v>
      </c>
      <c r="V56" s="919">
        <v>7.9876808449626004E-3</v>
      </c>
      <c r="W56" s="919">
        <v>3.3534370362758602E-2</v>
      </c>
      <c r="X56" s="919">
        <v>7.9876808449626004E-3</v>
      </c>
      <c r="Y56" s="919">
        <v>0</v>
      </c>
      <c r="Z56" s="919">
        <v>2.6918215677142102E-2</v>
      </c>
      <c r="AA56" s="925">
        <v>2121.9677734375</v>
      </c>
    </row>
    <row r="57" spans="1:27" x14ac:dyDescent="0.2">
      <c r="A57" s="2" t="s">
        <v>63</v>
      </c>
      <c r="B57" s="922">
        <v>93</v>
      </c>
      <c r="C57" s="919">
        <v>2.47080288827419E-2</v>
      </c>
      <c r="D57" s="919">
        <v>9.5143811777234095E-3</v>
      </c>
      <c r="E57" s="919">
        <v>1.81208774447441E-2</v>
      </c>
      <c r="F57" s="919">
        <v>3.3690940588712699E-2</v>
      </c>
      <c r="G57" s="919">
        <v>4.6954020857811002E-2</v>
      </c>
      <c r="H57" s="919">
        <v>2.92556323111057E-2</v>
      </c>
      <c r="I57" s="919">
        <v>5.3188536316156401E-2</v>
      </c>
      <c r="J57" s="919">
        <v>0.113102570176125</v>
      </c>
      <c r="K57" s="919">
        <v>7.2564952075481401E-2</v>
      </c>
      <c r="L57" s="919">
        <v>5.4424736648798003E-2</v>
      </c>
      <c r="M57" s="919">
        <v>0.11895560473203701</v>
      </c>
      <c r="N57" s="919">
        <v>7.0091754198074299E-2</v>
      </c>
      <c r="O57" s="919">
        <v>8.2980327308177906E-2</v>
      </c>
      <c r="P57" s="919">
        <v>4.68486845493317E-2</v>
      </c>
      <c r="Q57" s="919">
        <v>9.5143811777234095E-3</v>
      </c>
      <c r="R57" s="919">
        <v>2.6320643723010999E-2</v>
      </c>
      <c r="S57" s="919">
        <v>8.6032293736934703E-2</v>
      </c>
      <c r="T57" s="919">
        <v>2.5052903220057501E-2</v>
      </c>
      <c r="U57" s="919">
        <v>2.5052903220057501E-2</v>
      </c>
      <c r="V57" s="919">
        <v>1.8465751782059701E-2</v>
      </c>
      <c r="W57" s="919">
        <v>0</v>
      </c>
      <c r="X57" s="919">
        <v>0</v>
      </c>
      <c r="Y57" s="919">
        <v>1.51936477050185E-2</v>
      </c>
      <c r="Z57" s="919">
        <v>1.9966432824730901E-2</v>
      </c>
      <c r="AA57" s="925">
        <v>1881.31799316406</v>
      </c>
    </row>
    <row r="58" spans="1:27" x14ac:dyDescent="0.2">
      <c r="A58" s="2" t="s">
        <v>64</v>
      </c>
      <c r="B58" s="922">
        <v>96</v>
      </c>
      <c r="C58" s="919">
        <v>1.6456475481391002E-2</v>
      </c>
      <c r="D58" s="919">
        <v>1.41852060332894E-2</v>
      </c>
      <c r="E58" s="919">
        <v>1.6456475481391002E-2</v>
      </c>
      <c r="F58" s="919">
        <v>8.9995423331856693E-3</v>
      </c>
      <c r="G58" s="919">
        <v>7.1770776994526404E-3</v>
      </c>
      <c r="H58" s="919">
        <v>0.105113685131073</v>
      </c>
      <c r="I58" s="919">
        <v>6.5497346222400707E-2</v>
      </c>
      <c r="J58" s="919">
        <v>5.0380356609821299E-2</v>
      </c>
      <c r="K58" s="919">
        <v>6.6436722874641405E-2</v>
      </c>
      <c r="L58" s="919">
        <v>6.6610693931579604E-2</v>
      </c>
      <c r="M58" s="919">
        <v>0.11885569989681199</v>
      </c>
      <c r="N58" s="919">
        <v>0.11628042906522799</v>
      </c>
      <c r="O58" s="919">
        <v>8.4452033042907701E-2</v>
      </c>
      <c r="P58" s="919">
        <v>8.6991034448146806E-2</v>
      </c>
      <c r="Q58" s="919">
        <v>2.0328292623162301E-2</v>
      </c>
      <c r="R58" s="919">
        <v>3.55474911630154E-2</v>
      </c>
      <c r="S58" s="919">
        <v>6.8053498864173903E-2</v>
      </c>
      <c r="T58" s="919">
        <v>2.2195020690560299E-2</v>
      </c>
      <c r="U58" s="919">
        <v>0</v>
      </c>
      <c r="V58" s="919">
        <v>1.8579998984932899E-2</v>
      </c>
      <c r="W58" s="919">
        <v>0</v>
      </c>
      <c r="X58" s="919">
        <v>0</v>
      </c>
      <c r="Y58" s="919">
        <v>0</v>
      </c>
      <c r="Z58" s="919">
        <v>1.1402920819819E-2</v>
      </c>
      <c r="AA58" s="925">
        <v>1958.34106445312</v>
      </c>
    </row>
    <row r="59" spans="1:27" x14ac:dyDescent="0.2">
      <c r="A59" s="2" t="s">
        <v>65</v>
      </c>
      <c r="B59" s="922">
        <v>87</v>
      </c>
      <c r="C59" s="919">
        <v>4.4743418693542501E-2</v>
      </c>
      <c r="D59" s="919">
        <v>0</v>
      </c>
      <c r="E59" s="919">
        <v>1.6065627336502099E-2</v>
      </c>
      <c r="F59" s="919">
        <v>0</v>
      </c>
      <c r="G59" s="919">
        <v>2.82201506197453E-2</v>
      </c>
      <c r="H59" s="919">
        <v>8.6179092526435894E-2</v>
      </c>
      <c r="I59" s="919">
        <v>6.8278051912784604E-2</v>
      </c>
      <c r="J59" s="919">
        <v>7.8373454511165605E-2</v>
      </c>
      <c r="K59" s="919">
        <v>7.8843511641025502E-2</v>
      </c>
      <c r="L59" s="919">
        <v>2.31585446745157E-2</v>
      </c>
      <c r="M59" s="919">
        <v>5.5215135216713E-2</v>
      </c>
      <c r="N59" s="919">
        <v>3.4001596271991702E-2</v>
      </c>
      <c r="O59" s="919">
        <v>0.14500664174556699</v>
      </c>
      <c r="P59" s="919">
        <v>8.8045127689838396E-2</v>
      </c>
      <c r="Q59" s="919">
        <v>2.4430776014924001E-2</v>
      </c>
      <c r="R59" s="919">
        <v>3.19188646972179E-2</v>
      </c>
      <c r="S59" s="919">
        <v>3.1398594379425E-2</v>
      </c>
      <c r="T59" s="919">
        <v>2.2801753133535399E-2</v>
      </c>
      <c r="U59" s="919">
        <v>6.9303192198276506E-2</v>
      </c>
      <c r="V59" s="919">
        <v>9.1171106323599798E-3</v>
      </c>
      <c r="W59" s="919">
        <v>9.1171106323599798E-3</v>
      </c>
      <c r="X59" s="919">
        <v>2.5154914706945398E-2</v>
      </c>
      <c r="Y59" s="919">
        <v>0</v>
      </c>
      <c r="Z59" s="919">
        <v>3.0627330765128101E-2</v>
      </c>
      <c r="AA59" s="925">
        <v>2219.8408203125</v>
      </c>
    </row>
    <row r="60" spans="1:27" x14ac:dyDescent="0.2">
      <c r="A60" s="2" t="s">
        <v>66</v>
      </c>
      <c r="B60" s="922">
        <v>88</v>
      </c>
      <c r="C60" s="919">
        <v>2.3501869291067099E-2</v>
      </c>
      <c r="D60" s="919">
        <v>0</v>
      </c>
      <c r="E60" s="919">
        <v>1.0600109584629499E-2</v>
      </c>
      <c r="F60" s="919">
        <v>0</v>
      </c>
      <c r="G60" s="919">
        <v>3.6517921835184097E-2</v>
      </c>
      <c r="H60" s="919">
        <v>6.1546303331852001E-2</v>
      </c>
      <c r="I60" s="919">
        <v>6.5399095416069003E-2</v>
      </c>
      <c r="J60" s="919">
        <v>9.00409370660782E-2</v>
      </c>
      <c r="K60" s="919">
        <v>5.6895811110734898E-2</v>
      </c>
      <c r="L60" s="919">
        <v>5.42011223733425E-2</v>
      </c>
      <c r="M60" s="919">
        <v>8.4575489163398701E-2</v>
      </c>
      <c r="N60" s="919">
        <v>4.40082177519798E-2</v>
      </c>
      <c r="O60" s="919">
        <v>9.7915738821029705E-2</v>
      </c>
      <c r="P60" s="919">
        <v>2.9557811096310602E-2</v>
      </c>
      <c r="Q60" s="919">
        <v>7.7506564557552296E-2</v>
      </c>
      <c r="R60" s="919">
        <v>5.6899853050708799E-2</v>
      </c>
      <c r="S60" s="919">
        <v>4.88921515643597E-2</v>
      </c>
      <c r="T60" s="919">
        <v>4.1673541069030803E-2</v>
      </c>
      <c r="U60" s="919">
        <v>9.2988256365060806E-3</v>
      </c>
      <c r="V60" s="919">
        <v>1.8667239695787399E-2</v>
      </c>
      <c r="W60" s="919">
        <v>2.3501869291067099E-2</v>
      </c>
      <c r="X60" s="919">
        <v>0</v>
      </c>
      <c r="Y60" s="919">
        <v>2.1005956456065199E-2</v>
      </c>
      <c r="Z60" s="919">
        <v>4.7793563455343198E-2</v>
      </c>
      <c r="AA60" s="925">
        <v>2083.96508789062</v>
      </c>
    </row>
    <row r="61" spans="1:27" x14ac:dyDescent="0.2">
      <c r="A61" s="2" t="s">
        <v>67</v>
      </c>
      <c r="B61" s="922">
        <v>83</v>
      </c>
      <c r="C61" s="919">
        <v>1.1978599242865999E-2</v>
      </c>
      <c r="D61" s="919">
        <v>3.1937163323164E-2</v>
      </c>
      <c r="E61" s="919">
        <v>4.2337480932474102E-2</v>
      </c>
      <c r="F61" s="919">
        <v>0</v>
      </c>
      <c r="G61" s="919">
        <v>1.19968242943287E-2</v>
      </c>
      <c r="H61" s="919">
        <v>9.7727924585342407E-3</v>
      </c>
      <c r="I61" s="919">
        <v>5.6395698338746997E-2</v>
      </c>
      <c r="J61" s="919">
        <v>6.9169111549854306E-2</v>
      </c>
      <c r="K61" s="919">
        <v>2.1320894360542301E-2</v>
      </c>
      <c r="L61" s="919">
        <v>0.101708926260471</v>
      </c>
      <c r="M61" s="919">
        <v>8.5049934685230297E-2</v>
      </c>
      <c r="N61" s="919">
        <v>0.108247458934784</v>
      </c>
      <c r="O61" s="919">
        <v>7.5325153768062605E-2</v>
      </c>
      <c r="P61" s="919">
        <v>7.8182883560657501E-2</v>
      </c>
      <c r="Q61" s="919">
        <v>3.3682033419609098E-2</v>
      </c>
      <c r="R61" s="919">
        <v>3.28865647315979E-2</v>
      </c>
      <c r="S61" s="919">
        <v>7.6443366706371293E-2</v>
      </c>
      <c r="T61" s="919">
        <v>5.4071094840764999E-2</v>
      </c>
      <c r="U61" s="919">
        <v>6.7222967743873596E-2</v>
      </c>
      <c r="V61" s="919">
        <v>2.2133933380246201E-2</v>
      </c>
      <c r="W61" s="919">
        <v>1.01371081545949E-2</v>
      </c>
      <c r="X61" s="919">
        <v>0</v>
      </c>
      <c r="Y61" s="919">
        <v>0</v>
      </c>
      <c r="Z61" s="919">
        <v>0</v>
      </c>
      <c r="AA61" s="925">
        <v>2130.44140625</v>
      </c>
    </row>
    <row r="62" spans="1:27" x14ac:dyDescent="0.2">
      <c r="A62" s="2" t="s">
        <v>68</v>
      </c>
      <c r="B62" s="922">
        <v>114</v>
      </c>
      <c r="C62" s="919">
        <v>2.8282711282372499E-2</v>
      </c>
      <c r="D62" s="919">
        <v>9.8590645939111692E-3</v>
      </c>
      <c r="E62" s="919">
        <v>1.70878469944E-2</v>
      </c>
      <c r="F62" s="919">
        <v>1.06070004403591E-2</v>
      </c>
      <c r="G62" s="919">
        <v>9.8590645939111692E-3</v>
      </c>
      <c r="H62" s="919">
        <v>5.7937089353799799E-2</v>
      </c>
      <c r="I62" s="919">
        <v>6.4117610454559298E-2</v>
      </c>
      <c r="J62" s="919">
        <v>0.13287580013275099</v>
      </c>
      <c r="K62" s="919">
        <v>2.40819733589888E-2</v>
      </c>
      <c r="L62" s="919">
        <v>5.46089932322502E-2</v>
      </c>
      <c r="M62" s="919">
        <v>6.9762498140335097E-2</v>
      </c>
      <c r="N62" s="919">
        <v>5.2768327295780203E-2</v>
      </c>
      <c r="O62" s="919">
        <v>8.6466215550899506E-2</v>
      </c>
      <c r="P62" s="919">
        <v>6.6437497735023499E-2</v>
      </c>
      <c r="Q62" s="919">
        <v>0.10246645659208301</v>
      </c>
      <c r="R62" s="919">
        <v>2.7549231424927701E-2</v>
      </c>
      <c r="S62" s="919">
        <v>7.7019795775413499E-2</v>
      </c>
      <c r="T62" s="919">
        <v>4.7047562897205401E-2</v>
      </c>
      <c r="U62" s="919">
        <v>2.55212690681219E-2</v>
      </c>
      <c r="V62" s="919">
        <v>2.5961378589272499E-2</v>
      </c>
      <c r="W62" s="919">
        <v>0</v>
      </c>
      <c r="X62" s="919">
        <v>0</v>
      </c>
      <c r="Y62" s="919">
        <v>0</v>
      </c>
      <c r="Z62" s="919">
        <v>9.6826143562793697E-3</v>
      </c>
      <c r="AA62" s="925">
        <v>2148.67236328125</v>
      </c>
    </row>
    <row r="63" spans="1:27" x14ac:dyDescent="0.2">
      <c r="A63" s="2" t="s">
        <v>69</v>
      </c>
      <c r="B63" s="922">
        <v>88</v>
      </c>
      <c r="C63" s="919">
        <v>1.8119541928172101E-2</v>
      </c>
      <c r="D63" s="919">
        <v>1.4987265691161201E-2</v>
      </c>
      <c r="E63" s="919">
        <v>3.8708854466676698E-2</v>
      </c>
      <c r="F63" s="919">
        <v>7.0447665639221703E-3</v>
      </c>
      <c r="G63" s="919">
        <v>0</v>
      </c>
      <c r="H63" s="919">
        <v>2.3054761812090901E-2</v>
      </c>
      <c r="I63" s="919">
        <v>5.1742363721132299E-2</v>
      </c>
      <c r="J63" s="919">
        <v>7.8448027372360202E-2</v>
      </c>
      <c r="K63" s="919">
        <v>5.8615557849407203E-2</v>
      </c>
      <c r="L63" s="919">
        <v>7.8742973506450695E-2</v>
      </c>
      <c r="M63" s="919">
        <v>7.9167440533638E-2</v>
      </c>
      <c r="N63" s="919">
        <v>4.3737363070249599E-2</v>
      </c>
      <c r="O63" s="919">
        <v>4.9311049282550798E-2</v>
      </c>
      <c r="P63" s="919">
        <v>8.5170418024063096E-2</v>
      </c>
      <c r="Q63" s="919">
        <v>6.7784376442432404E-2</v>
      </c>
      <c r="R63" s="919">
        <v>5.4363787174224902E-2</v>
      </c>
      <c r="S63" s="919">
        <v>6.9542981684207902E-2</v>
      </c>
      <c r="T63" s="919">
        <v>5.9436883777379997E-2</v>
      </c>
      <c r="U63" s="919">
        <v>3.0436491593718501E-2</v>
      </c>
      <c r="V63" s="919">
        <v>3.1704172492027297E-2</v>
      </c>
      <c r="W63" s="919">
        <v>1.4987265691161201E-2</v>
      </c>
      <c r="X63" s="919">
        <v>1.31894834339619E-2</v>
      </c>
      <c r="Y63" s="919">
        <v>2.1136116236448298E-2</v>
      </c>
      <c r="Z63" s="919">
        <v>1.0568058118224101E-2</v>
      </c>
      <c r="AA63" s="925">
        <v>2261.0029296875</v>
      </c>
    </row>
    <row r="64" spans="1:27" x14ac:dyDescent="0.2">
      <c r="A64" s="2" t="s">
        <v>70</v>
      </c>
      <c r="B64" s="922">
        <v>92</v>
      </c>
      <c r="C64" s="919">
        <v>2.0920112729072599E-2</v>
      </c>
      <c r="D64" s="919">
        <v>1.5186836943030401E-2</v>
      </c>
      <c r="E64" s="919">
        <v>0</v>
      </c>
      <c r="F64" s="919">
        <v>0</v>
      </c>
      <c r="G64" s="919">
        <v>1.8548060208559002E-2</v>
      </c>
      <c r="H64" s="919">
        <v>5.0894159823656103E-2</v>
      </c>
      <c r="I64" s="919">
        <v>3.2493151724338497E-2</v>
      </c>
      <c r="J64" s="919">
        <v>6.1353813856840099E-2</v>
      </c>
      <c r="K64" s="919">
        <v>8.4637753665447193E-2</v>
      </c>
      <c r="L64" s="919">
        <v>4.2803779244422899E-2</v>
      </c>
      <c r="M64" s="919">
        <v>9.8570108413696303E-2</v>
      </c>
      <c r="N64" s="919">
        <v>6.0490377247333499E-2</v>
      </c>
      <c r="O64" s="919">
        <v>6.9585449993610396E-2</v>
      </c>
      <c r="P64" s="919">
        <v>6.2875047326087993E-2</v>
      </c>
      <c r="Q64" s="919">
        <v>4.7825187444686897E-2</v>
      </c>
      <c r="R64" s="919">
        <v>4.5175831764936399E-2</v>
      </c>
      <c r="S64" s="919">
        <v>7.9078078269958496E-2</v>
      </c>
      <c r="T64" s="919">
        <v>4.3080493807792698E-2</v>
      </c>
      <c r="U64" s="919">
        <v>3.0361052602529501E-2</v>
      </c>
      <c r="V64" s="919">
        <v>5.1186412572860697E-2</v>
      </c>
      <c r="W64" s="919">
        <v>0</v>
      </c>
      <c r="X64" s="919">
        <v>2.0911416038870801E-2</v>
      </c>
      <c r="Y64" s="919">
        <v>1.63123924285173E-2</v>
      </c>
      <c r="Z64" s="919">
        <v>4.7710478305816699E-2</v>
      </c>
      <c r="AA64" s="925">
        <v>2316.37939453125</v>
      </c>
    </row>
    <row r="65" spans="1:27" x14ac:dyDescent="0.2">
      <c r="A65" s="2" t="s">
        <v>71</v>
      </c>
      <c r="B65" s="922">
        <v>77</v>
      </c>
      <c r="C65" s="919">
        <v>2.4360412731766701E-2</v>
      </c>
      <c r="D65" s="919">
        <v>0</v>
      </c>
      <c r="E65" s="919">
        <v>8.45112092792988E-3</v>
      </c>
      <c r="F65" s="919">
        <v>8.45112092792988E-3</v>
      </c>
      <c r="G65" s="919">
        <v>2.1850710734724998E-2</v>
      </c>
      <c r="H65" s="919">
        <v>3.0298804864287401E-2</v>
      </c>
      <c r="I65" s="919">
        <v>5.8930415660142899E-2</v>
      </c>
      <c r="J65" s="919">
        <v>7.0522241294384003E-2</v>
      </c>
      <c r="K65" s="919">
        <v>6.0956861823797198E-2</v>
      </c>
      <c r="L65" s="919">
        <v>7.2356447577476501E-2</v>
      </c>
      <c r="M65" s="919">
        <v>6.5027467906475095E-2</v>
      </c>
      <c r="N65" s="919">
        <v>9.5678582787513705E-2</v>
      </c>
      <c r="O65" s="919">
        <v>7.9375855624675806E-2</v>
      </c>
      <c r="P65" s="919">
        <v>2.97840461134911E-2</v>
      </c>
      <c r="Q65" s="919">
        <v>3.4685600548982599E-2</v>
      </c>
      <c r="R65" s="919">
        <v>2.6281392201781301E-2</v>
      </c>
      <c r="S65" s="919">
        <v>8.1514135003089905E-2</v>
      </c>
      <c r="T65" s="919">
        <v>0.12381786853075</v>
      </c>
      <c r="U65" s="919">
        <v>2.3764811456203499E-2</v>
      </c>
      <c r="V65" s="919">
        <v>2.57636085152626E-2</v>
      </c>
      <c r="W65" s="919">
        <v>2.4360412731766701E-2</v>
      </c>
      <c r="X65" s="919">
        <v>1.08830081298947E-2</v>
      </c>
      <c r="Y65" s="919">
        <v>1.28818042576313E-2</v>
      </c>
      <c r="Z65" s="919">
        <v>1.0003271512687199E-2</v>
      </c>
      <c r="AA65" s="925">
        <v>2177.43090820312</v>
      </c>
    </row>
    <row r="66" spans="1:27" x14ac:dyDescent="0.2">
      <c r="A66" s="2" t="s">
        <v>72</v>
      </c>
      <c r="B66" s="922">
        <v>91</v>
      </c>
      <c r="C66" s="919">
        <v>6.7018172703683402E-3</v>
      </c>
      <c r="D66" s="919">
        <v>0</v>
      </c>
      <c r="E66" s="919">
        <v>0</v>
      </c>
      <c r="F66" s="919">
        <v>2.5064364075660699E-2</v>
      </c>
      <c r="G66" s="919">
        <v>1.37383807450533E-2</v>
      </c>
      <c r="H66" s="919">
        <v>4.6517755836248398E-2</v>
      </c>
      <c r="I66" s="919">
        <v>1.9045127555728E-2</v>
      </c>
      <c r="J66" s="919">
        <v>5.3579624742269502E-2</v>
      </c>
      <c r="K66" s="919">
        <v>4.6036079525947599E-2</v>
      </c>
      <c r="L66" s="919">
        <v>7.8721508383750902E-2</v>
      </c>
      <c r="M66" s="919">
        <v>6.66632950305939E-2</v>
      </c>
      <c r="N66" s="919">
        <v>9.6615396440029103E-2</v>
      </c>
      <c r="O66" s="919">
        <v>4.47119027376175E-2</v>
      </c>
      <c r="P66" s="919">
        <v>5.0169538706541103E-2</v>
      </c>
      <c r="Q66" s="919">
        <v>5.7871557772159597E-2</v>
      </c>
      <c r="R66" s="919">
        <v>8.9977391064166995E-2</v>
      </c>
      <c r="S66" s="919">
        <v>7.9674437642097501E-2</v>
      </c>
      <c r="T66" s="919">
        <v>5.0550792366266299E-2</v>
      </c>
      <c r="U66" s="919">
        <v>0.101513840258121</v>
      </c>
      <c r="V66" s="919">
        <v>6.2430542893707804E-3</v>
      </c>
      <c r="W66" s="919">
        <v>0</v>
      </c>
      <c r="X66" s="919">
        <v>1.7986198887229E-2</v>
      </c>
      <c r="Y66" s="919">
        <v>6.7018172703683402E-3</v>
      </c>
      <c r="Z66" s="919">
        <v>4.1916124522685998E-2</v>
      </c>
      <c r="AA66" s="925">
        <v>2410.8681640625</v>
      </c>
    </row>
    <row r="67" spans="1:27" x14ac:dyDescent="0.2">
      <c r="A67" s="2" t="s">
        <v>73</v>
      </c>
      <c r="B67" s="922">
        <v>101</v>
      </c>
      <c r="C67" s="919">
        <v>1.0126456618309E-2</v>
      </c>
      <c r="D67" s="919">
        <v>1.37354489415884E-2</v>
      </c>
      <c r="E67" s="919">
        <v>2.3884782567620302E-2</v>
      </c>
      <c r="F67" s="919">
        <v>1.37354489415884E-2</v>
      </c>
      <c r="G67" s="919">
        <v>3.1767744570970501E-2</v>
      </c>
      <c r="H67" s="919">
        <v>1.7635604366660101E-2</v>
      </c>
      <c r="I67" s="919">
        <v>3.01926787942648E-2</v>
      </c>
      <c r="J67" s="919">
        <v>4.1500985622405999E-2</v>
      </c>
      <c r="K67" s="919">
        <v>6.5799325704574599E-2</v>
      </c>
      <c r="L67" s="919">
        <v>6.8205997347831698E-2</v>
      </c>
      <c r="M67" s="919">
        <v>3.1114235520362899E-2</v>
      </c>
      <c r="N67" s="919">
        <v>0.108261540532112</v>
      </c>
      <c r="O67" s="919">
        <v>5.7853743433952297E-2</v>
      </c>
      <c r="P67" s="919">
        <v>7.7614657580852495E-2</v>
      </c>
      <c r="Q67" s="919">
        <v>6.9073416292667403E-2</v>
      </c>
      <c r="R67" s="919">
        <v>5.0682768225669902E-2</v>
      </c>
      <c r="S67" s="919">
        <v>7.2705283761024503E-2</v>
      </c>
      <c r="T67" s="919">
        <v>6.02546036243439E-2</v>
      </c>
      <c r="U67" s="919">
        <v>3.5649795085191699E-2</v>
      </c>
      <c r="V67" s="919">
        <v>4.6571653336286503E-2</v>
      </c>
      <c r="W67" s="919">
        <v>0</v>
      </c>
      <c r="X67" s="919">
        <v>2.7575904503464699E-2</v>
      </c>
      <c r="Y67" s="919">
        <v>1.9133551046252299E-2</v>
      </c>
      <c r="Z67" s="919">
        <v>2.6924377307295799E-2</v>
      </c>
      <c r="AA67" s="925">
        <v>2359.61450195312</v>
      </c>
    </row>
    <row r="68" spans="1:27" x14ac:dyDescent="0.2">
      <c r="A68" s="2" t="s">
        <v>74</v>
      </c>
      <c r="B68" s="922">
        <v>91</v>
      </c>
      <c r="C68" s="919">
        <v>3.4072373062372201E-2</v>
      </c>
      <c r="D68" s="919">
        <v>0</v>
      </c>
      <c r="E68" s="919">
        <v>3.3738415688276298E-2</v>
      </c>
      <c r="F68" s="919">
        <v>9.2349015176296199E-3</v>
      </c>
      <c r="G68" s="919">
        <v>4.5329108834266697E-2</v>
      </c>
      <c r="H68" s="919">
        <v>4.3312031775713002E-2</v>
      </c>
      <c r="I68" s="919">
        <v>8.1547111272811904E-2</v>
      </c>
      <c r="J68" s="919">
        <v>6.0445189476013197E-2</v>
      </c>
      <c r="K68" s="919">
        <v>0.100775986909866</v>
      </c>
      <c r="L68" s="919">
        <v>3.6158736795187003E-2</v>
      </c>
      <c r="M68" s="919">
        <v>4.7451075166463901E-2</v>
      </c>
      <c r="N68" s="919">
        <v>7.1230493485927596E-2</v>
      </c>
      <c r="O68" s="919">
        <v>0.13180011510848999</v>
      </c>
      <c r="P68" s="919">
        <v>2.2109678015112901E-2</v>
      </c>
      <c r="Q68" s="919">
        <v>3.2048624008894001E-2</v>
      </c>
      <c r="R68" s="919">
        <v>7.9036116600036593E-2</v>
      </c>
      <c r="S68" s="919">
        <v>4.8612251877784701E-2</v>
      </c>
      <c r="T68" s="919">
        <v>4.64364029467106E-2</v>
      </c>
      <c r="U68" s="919">
        <v>1.5513085760176199E-2</v>
      </c>
      <c r="V68" s="919">
        <v>2.4989569559693298E-2</v>
      </c>
      <c r="W68" s="919">
        <v>0</v>
      </c>
      <c r="X68" s="919">
        <v>7.3006348684430096E-3</v>
      </c>
      <c r="Y68" s="919">
        <v>0</v>
      </c>
      <c r="Z68" s="919">
        <v>2.88581028580666E-2</v>
      </c>
      <c r="AA68" s="925">
        <v>2061.1123046875</v>
      </c>
    </row>
    <row r="69" spans="1:27" x14ac:dyDescent="0.2">
      <c r="A69" s="2" t="s">
        <v>75</v>
      </c>
      <c r="B69" s="922">
        <v>104</v>
      </c>
      <c r="C69" s="919">
        <v>5.2795439958572402E-2</v>
      </c>
      <c r="D69" s="919">
        <v>1.8101349472999601E-2</v>
      </c>
      <c r="E69" s="919">
        <v>8.1495577469468099E-3</v>
      </c>
      <c r="F69" s="919">
        <v>2.44077760726213E-2</v>
      </c>
      <c r="G69" s="919">
        <v>2.36416887491941E-2</v>
      </c>
      <c r="H69" s="919">
        <v>3.4694090485572801E-2</v>
      </c>
      <c r="I69" s="919">
        <v>3.3718772232532501E-2</v>
      </c>
      <c r="J69" s="919">
        <v>5.5891670286655398E-2</v>
      </c>
      <c r="K69" s="919">
        <v>9.2427656054496807E-2</v>
      </c>
      <c r="L69" s="919">
        <v>5.6522101163864101E-2</v>
      </c>
      <c r="M69" s="919">
        <v>3.7539537996053703E-2</v>
      </c>
      <c r="N69" s="919">
        <v>0.127578690648079</v>
      </c>
      <c r="O69" s="919">
        <v>8.6201220750808702E-2</v>
      </c>
      <c r="P69" s="919">
        <v>5.4873205721378299E-2</v>
      </c>
      <c r="Q69" s="919">
        <v>4.7685701400041601E-2</v>
      </c>
      <c r="R69" s="919">
        <v>5.88947236537933E-2</v>
      </c>
      <c r="S69" s="919">
        <v>6.0301009565591798E-2</v>
      </c>
      <c r="T69" s="919">
        <v>3.3323634415864903E-2</v>
      </c>
      <c r="U69" s="919">
        <v>4.7979000955820097E-2</v>
      </c>
      <c r="V69" s="919">
        <v>1.80164277553558E-2</v>
      </c>
      <c r="W69" s="919">
        <v>9.2403208836913091E-3</v>
      </c>
      <c r="X69" s="919">
        <v>0</v>
      </c>
      <c r="Y69" s="919">
        <v>8.4431814029812795E-3</v>
      </c>
      <c r="Z69" s="919">
        <v>9.5732454210519808E-3</v>
      </c>
      <c r="AA69" s="925">
        <v>2128.64379882812</v>
      </c>
    </row>
    <row r="70" spans="1:27" x14ac:dyDescent="0.2">
      <c r="A70" s="2" t="s">
        <v>76</v>
      </c>
      <c r="B70" s="922">
        <v>93</v>
      </c>
      <c r="C70" s="919">
        <v>2.3558424785733199E-2</v>
      </c>
      <c r="D70" s="919">
        <v>0</v>
      </c>
      <c r="E70" s="919">
        <v>0</v>
      </c>
      <c r="F70" s="919">
        <v>0</v>
      </c>
      <c r="G70" s="919">
        <v>3.4958690404892002E-2</v>
      </c>
      <c r="H70" s="919">
        <v>2.0826272666454301E-2</v>
      </c>
      <c r="I70" s="919">
        <v>7.4825815856456798E-2</v>
      </c>
      <c r="J70" s="919">
        <v>6.1150543391704601E-2</v>
      </c>
      <c r="K70" s="919">
        <v>3.9442956447601298E-2</v>
      </c>
      <c r="L70" s="919">
        <v>6.1345864087343202E-2</v>
      </c>
      <c r="M70" s="919">
        <v>3.8925442844629302E-2</v>
      </c>
      <c r="N70" s="919">
        <v>0.120278917253017</v>
      </c>
      <c r="O70" s="919">
        <v>3.29098850488663E-2</v>
      </c>
      <c r="P70" s="919">
        <v>5.3624238818883903E-2</v>
      </c>
      <c r="Q70" s="919">
        <v>5.2427146583795499E-2</v>
      </c>
      <c r="R70" s="919">
        <v>5.7538930326700197E-2</v>
      </c>
      <c r="S70" s="919">
        <v>0.121276058256626</v>
      </c>
      <c r="T70" s="919">
        <v>3.0241966247558601E-2</v>
      </c>
      <c r="U70" s="919">
        <v>6.7461915314197499E-2</v>
      </c>
      <c r="V70" s="919">
        <v>2.2712230682372998E-2</v>
      </c>
      <c r="W70" s="919">
        <v>2.0815957337617898E-2</v>
      </c>
      <c r="X70" s="919">
        <v>2.2150553762912799E-2</v>
      </c>
      <c r="Y70" s="919">
        <v>2.13721171021461E-2</v>
      </c>
      <c r="Z70" s="919">
        <v>2.2156069055199599E-2</v>
      </c>
      <c r="AA70" s="925">
        <v>2479.82495117188</v>
      </c>
    </row>
    <row r="71" spans="1:27" x14ac:dyDescent="0.2">
      <c r="A71" s="3" t="s">
        <v>77</v>
      </c>
      <c r="B71" s="923">
        <v>73</v>
      </c>
      <c r="C71" s="920">
        <v>4.4097509235143703E-2</v>
      </c>
      <c r="D71" s="920">
        <v>0</v>
      </c>
      <c r="E71" s="920">
        <v>0</v>
      </c>
      <c r="F71" s="920">
        <v>0</v>
      </c>
      <c r="G71" s="920">
        <v>1.25059969723225E-2</v>
      </c>
      <c r="H71" s="920">
        <v>2.4231977760791799E-2</v>
      </c>
      <c r="I71" s="920">
        <v>5.5130254477262497E-2</v>
      </c>
      <c r="J71" s="920">
        <v>6.2510393559932695E-2</v>
      </c>
      <c r="K71" s="920">
        <v>5.7672277092933703E-2</v>
      </c>
      <c r="L71" s="920">
        <v>4.9394566565752002E-2</v>
      </c>
      <c r="M71" s="920">
        <v>3.5798978060483898E-2</v>
      </c>
      <c r="N71" s="920">
        <v>7.3403485119342804E-2</v>
      </c>
      <c r="O71" s="920">
        <v>5.9566389769315699E-2</v>
      </c>
      <c r="P71" s="920">
        <v>6.3294596970081302E-2</v>
      </c>
      <c r="Q71" s="920">
        <v>0.126113906502724</v>
      </c>
      <c r="R71" s="920">
        <v>0.114458605647087</v>
      </c>
      <c r="S71" s="920">
        <v>4.9718402326106997E-2</v>
      </c>
      <c r="T71" s="920">
        <v>0</v>
      </c>
      <c r="U71" s="920">
        <v>2.6105778291821501E-2</v>
      </c>
      <c r="V71" s="920">
        <v>3.6136873066425303E-2</v>
      </c>
      <c r="W71" s="920">
        <v>2.4551620706915901E-2</v>
      </c>
      <c r="X71" s="920">
        <v>1.21138924732804E-2</v>
      </c>
      <c r="Y71" s="920">
        <v>1.20456237345934E-2</v>
      </c>
      <c r="Z71" s="920">
        <v>6.11488670110703E-2</v>
      </c>
      <c r="AA71" s="926">
        <v>2587.00756835938</v>
      </c>
    </row>
    <row r="74" spans="1:27" x14ac:dyDescent="0.2">
      <c r="A74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560</v>
      </c>
    </row>
    <row r="4" spans="1:6" x14ac:dyDescent="0.2">
      <c r="A4" t="s">
        <v>561</v>
      </c>
    </row>
    <row r="5" spans="1:6" x14ac:dyDescent="0.2">
      <c r="A5" s="4" t="s">
        <v>4</v>
      </c>
      <c r="B5" s="4" t="s">
        <v>5</v>
      </c>
      <c r="C5" s="4" t="s">
        <v>562</v>
      </c>
      <c r="D5" s="4" t="s">
        <v>563</v>
      </c>
      <c r="E5" s="4" t="s">
        <v>564</v>
      </c>
      <c r="F5" s="4" t="s">
        <v>565</v>
      </c>
    </row>
    <row r="6" spans="1:6" x14ac:dyDescent="0.2">
      <c r="A6" s="5" t="s">
        <v>13</v>
      </c>
      <c r="B6" s="930" t="s">
        <v>1</v>
      </c>
      <c r="C6" s="927" t="s">
        <v>1</v>
      </c>
      <c r="D6" s="927" t="s">
        <v>1</v>
      </c>
      <c r="E6" s="927" t="s">
        <v>1</v>
      </c>
      <c r="F6" s="927" t="s">
        <v>1</v>
      </c>
    </row>
    <row r="7" spans="1:6" x14ac:dyDescent="0.2">
      <c r="A7" s="2" t="s">
        <v>13</v>
      </c>
      <c r="B7" s="931">
        <v>8924</v>
      </c>
      <c r="C7" s="928">
        <v>0.101544573903084</v>
      </c>
      <c r="D7" s="928">
        <v>0.36168375611305198</v>
      </c>
      <c r="E7" s="928">
        <v>0.21622556447982799</v>
      </c>
      <c r="F7" s="928">
        <v>0.32054609060287498</v>
      </c>
    </row>
    <row r="8" spans="1:6" x14ac:dyDescent="0.2">
      <c r="A8" s="5" t="s">
        <v>14</v>
      </c>
      <c r="B8" s="930" t="s">
        <v>1</v>
      </c>
      <c r="C8" s="927" t="s">
        <v>1</v>
      </c>
      <c r="D8" s="927" t="s">
        <v>1</v>
      </c>
      <c r="E8" s="927" t="s">
        <v>1</v>
      </c>
      <c r="F8" s="927" t="s">
        <v>1</v>
      </c>
    </row>
    <row r="9" spans="1:6" x14ac:dyDescent="0.2">
      <c r="A9" s="2" t="s">
        <v>15</v>
      </c>
      <c r="B9" s="931">
        <v>99</v>
      </c>
      <c r="C9" s="928">
        <v>9.2493690550327301E-2</v>
      </c>
      <c r="D9" s="928">
        <v>0.28682151436805697</v>
      </c>
      <c r="E9" s="928">
        <v>0.187231555581093</v>
      </c>
      <c r="F9" s="928">
        <v>0.43345323204994202</v>
      </c>
    </row>
    <row r="10" spans="1:6" x14ac:dyDescent="0.2">
      <c r="A10" s="2" t="s">
        <v>16</v>
      </c>
      <c r="B10" s="931">
        <v>99</v>
      </c>
      <c r="C10" s="928">
        <v>2.8822921216487898E-2</v>
      </c>
      <c r="D10" s="928">
        <v>0.28278237581253102</v>
      </c>
      <c r="E10" s="928">
        <v>0.28546953201293901</v>
      </c>
      <c r="F10" s="928">
        <v>0.40292516350746199</v>
      </c>
    </row>
    <row r="11" spans="1:6" x14ac:dyDescent="0.2">
      <c r="A11" s="2" t="s">
        <v>17</v>
      </c>
      <c r="B11" s="931">
        <v>119</v>
      </c>
      <c r="C11" s="928">
        <v>0.10026341676712</v>
      </c>
      <c r="D11" s="928">
        <v>0.40499559044838002</v>
      </c>
      <c r="E11" s="928">
        <v>0.16776454448700001</v>
      </c>
      <c r="F11" s="928">
        <v>0.326976448297501</v>
      </c>
    </row>
    <row r="12" spans="1:6" x14ac:dyDescent="0.2">
      <c r="A12" s="2" t="s">
        <v>18</v>
      </c>
      <c r="B12" s="931">
        <v>102</v>
      </c>
      <c r="C12" s="928">
        <v>9.4210304319858607E-2</v>
      </c>
      <c r="D12" s="928">
        <v>0.292165488004684</v>
      </c>
      <c r="E12" s="928">
        <v>0.29631158709526101</v>
      </c>
      <c r="F12" s="928">
        <v>0.31731262803077698</v>
      </c>
    </row>
    <row r="13" spans="1:6" x14ac:dyDescent="0.2">
      <c r="A13" s="2" t="s">
        <v>19</v>
      </c>
      <c r="B13" s="931">
        <v>105</v>
      </c>
      <c r="C13" s="928">
        <v>5.3016744554042802E-2</v>
      </c>
      <c r="D13" s="928">
        <v>0.20705662667751301</v>
      </c>
      <c r="E13" s="928">
        <v>0.30290654301643399</v>
      </c>
      <c r="F13" s="928">
        <v>0.437020063400269</v>
      </c>
    </row>
    <row r="14" spans="1:6" x14ac:dyDescent="0.2">
      <c r="A14" s="2" t="s">
        <v>20</v>
      </c>
      <c r="B14" s="931">
        <v>95</v>
      </c>
      <c r="C14" s="928">
        <v>3.44688780605793E-2</v>
      </c>
      <c r="D14" s="928">
        <v>0.26340234279632602</v>
      </c>
      <c r="E14" s="928">
        <v>0.140372574329376</v>
      </c>
      <c r="F14" s="928">
        <v>0.56175619363784801</v>
      </c>
    </row>
    <row r="15" spans="1:6" x14ac:dyDescent="0.2">
      <c r="A15" s="2" t="s">
        <v>21</v>
      </c>
      <c r="B15" s="931">
        <v>89</v>
      </c>
      <c r="C15" s="928">
        <v>0.15415902435779599</v>
      </c>
      <c r="D15" s="928">
        <v>0.20638096332549999</v>
      </c>
      <c r="E15" s="928">
        <v>0.31719109416008001</v>
      </c>
      <c r="F15" s="928">
        <v>0.32226890325546298</v>
      </c>
    </row>
    <row r="16" spans="1:6" x14ac:dyDescent="0.2">
      <c r="A16" s="2" t="s">
        <v>22</v>
      </c>
      <c r="B16" s="931">
        <v>98</v>
      </c>
      <c r="C16" s="928">
        <v>0.104862190783024</v>
      </c>
      <c r="D16" s="928">
        <v>0.39222505688667297</v>
      </c>
      <c r="E16" s="928">
        <v>0.240697085857391</v>
      </c>
      <c r="F16" s="928">
        <v>0.26221567392349199</v>
      </c>
    </row>
    <row r="17" spans="1:6" x14ac:dyDescent="0.2">
      <c r="A17" s="2" t="s">
        <v>23</v>
      </c>
      <c r="B17" s="931">
        <v>72</v>
      </c>
      <c r="C17" s="928">
        <v>8.5913009941577897E-2</v>
      </c>
      <c r="D17" s="928">
        <v>0.492838144302368</v>
      </c>
      <c r="E17" s="928">
        <v>0.183185994625092</v>
      </c>
      <c r="F17" s="928">
        <v>0.238062843680382</v>
      </c>
    </row>
    <row r="18" spans="1:6" x14ac:dyDescent="0.2">
      <c r="A18" s="2" t="s">
        <v>24</v>
      </c>
      <c r="B18" s="931">
        <v>76</v>
      </c>
      <c r="C18" s="928">
        <v>0.138756483793259</v>
      </c>
      <c r="D18" s="928">
        <v>0.45796161890029902</v>
      </c>
      <c r="E18" s="928">
        <v>0.212338477373123</v>
      </c>
      <c r="F18" s="928">
        <v>0.19094341993331901</v>
      </c>
    </row>
    <row r="19" spans="1:6" x14ac:dyDescent="0.2">
      <c r="A19" s="2" t="s">
        <v>25</v>
      </c>
      <c r="B19" s="931">
        <v>94</v>
      </c>
      <c r="C19" s="928">
        <v>0.106923773884773</v>
      </c>
      <c r="D19" s="928">
        <v>0.36531567573547402</v>
      </c>
      <c r="E19" s="928">
        <v>0.22371134161949199</v>
      </c>
      <c r="F19" s="928">
        <v>0.30404919385910001</v>
      </c>
    </row>
    <row r="20" spans="1:6" x14ac:dyDescent="0.2">
      <c r="A20" s="2" t="s">
        <v>26</v>
      </c>
      <c r="B20" s="931">
        <v>90</v>
      </c>
      <c r="C20" s="928">
        <v>5.7660877704620403E-2</v>
      </c>
      <c r="D20" s="928">
        <v>0.33195325732231101</v>
      </c>
      <c r="E20" s="928">
        <v>0.28014218807220498</v>
      </c>
      <c r="F20" s="928">
        <v>0.33024364709854098</v>
      </c>
    </row>
    <row r="21" spans="1:6" x14ac:dyDescent="0.2">
      <c r="A21" s="2" t="s">
        <v>27</v>
      </c>
      <c r="B21" s="931">
        <v>72</v>
      </c>
      <c r="C21" s="928">
        <v>1.7514484003186202E-2</v>
      </c>
      <c r="D21" s="928">
        <v>0.24439649283886</v>
      </c>
      <c r="E21" s="928">
        <v>0.23754246532917001</v>
      </c>
      <c r="F21" s="928">
        <v>0.50054657459259</v>
      </c>
    </row>
    <row r="22" spans="1:6" x14ac:dyDescent="0.2">
      <c r="A22" s="2" t="s">
        <v>28</v>
      </c>
      <c r="B22" s="931">
        <v>97</v>
      </c>
      <c r="C22" s="928">
        <v>9.6151784062385601E-2</v>
      </c>
      <c r="D22" s="928">
        <v>0.35062453150749201</v>
      </c>
      <c r="E22" s="928">
        <v>0.28138440847396901</v>
      </c>
      <c r="F22" s="928">
        <v>0.27183929085731501</v>
      </c>
    </row>
    <row r="23" spans="1:6" x14ac:dyDescent="0.2">
      <c r="A23" s="2" t="s">
        <v>29</v>
      </c>
      <c r="B23" s="931">
        <v>97</v>
      </c>
      <c r="C23" s="928">
        <v>0.18453261256218001</v>
      </c>
      <c r="D23" s="928">
        <v>0.34725382924079901</v>
      </c>
      <c r="E23" s="928">
        <v>0.293312877416611</v>
      </c>
      <c r="F23" s="928">
        <v>0.17490069568157199</v>
      </c>
    </row>
    <row r="24" spans="1:6" x14ac:dyDescent="0.2">
      <c r="A24" s="2" t="s">
        <v>30</v>
      </c>
      <c r="B24" s="931">
        <v>98</v>
      </c>
      <c r="C24" s="928">
        <v>6.3982926309108706E-2</v>
      </c>
      <c r="D24" s="928">
        <v>0.37812876701355003</v>
      </c>
      <c r="E24" s="928">
        <v>0.27484324574470498</v>
      </c>
      <c r="F24" s="928">
        <v>0.283045053482056</v>
      </c>
    </row>
    <row r="25" spans="1:6" x14ac:dyDescent="0.2">
      <c r="A25" s="2" t="s">
        <v>31</v>
      </c>
      <c r="B25" s="931">
        <v>96</v>
      </c>
      <c r="C25" s="928">
        <v>0.114428751170635</v>
      </c>
      <c r="D25" s="928">
        <v>0.320965737104416</v>
      </c>
      <c r="E25" s="928">
        <v>0.310570389032364</v>
      </c>
      <c r="F25" s="928">
        <v>0.25403511524200401</v>
      </c>
    </row>
    <row r="26" spans="1:6" x14ac:dyDescent="0.2">
      <c r="A26" s="2" t="s">
        <v>32</v>
      </c>
      <c r="B26" s="931">
        <v>93</v>
      </c>
      <c r="C26" s="928">
        <v>0.123765327036381</v>
      </c>
      <c r="D26" s="928">
        <v>0.46903210878372198</v>
      </c>
      <c r="E26" s="928">
        <v>0.16368921101093301</v>
      </c>
      <c r="F26" s="928">
        <v>0.24351336061954501</v>
      </c>
    </row>
    <row r="27" spans="1:6" x14ac:dyDescent="0.2">
      <c r="A27" s="2" t="s">
        <v>33</v>
      </c>
      <c r="B27" s="931">
        <v>82</v>
      </c>
      <c r="C27" s="928">
        <v>1.62827484309673E-2</v>
      </c>
      <c r="D27" s="928">
        <v>0.17960929870605499</v>
      </c>
      <c r="E27" s="928">
        <v>0.34537914395332298</v>
      </c>
      <c r="F27" s="928">
        <v>0.45872879028320301</v>
      </c>
    </row>
    <row r="28" spans="1:6" x14ac:dyDescent="0.2">
      <c r="A28" s="2" t="s">
        <v>34</v>
      </c>
      <c r="B28" s="931">
        <v>98</v>
      </c>
      <c r="C28" s="928">
        <v>0</v>
      </c>
      <c r="D28" s="928">
        <v>0.27891603112220797</v>
      </c>
      <c r="E28" s="928">
        <v>0.26734754443168601</v>
      </c>
      <c r="F28" s="928">
        <v>0.45373642444610601</v>
      </c>
    </row>
    <row r="29" spans="1:6" x14ac:dyDescent="0.2">
      <c r="A29" s="2" t="s">
        <v>35</v>
      </c>
      <c r="B29" s="931">
        <v>92</v>
      </c>
      <c r="C29" s="928">
        <v>8.1577889621257796E-2</v>
      </c>
      <c r="D29" s="928">
        <v>0.33842855691909801</v>
      </c>
      <c r="E29" s="928">
        <v>0.14479459822177901</v>
      </c>
      <c r="F29" s="928">
        <v>0.43519893288612399</v>
      </c>
    </row>
    <row r="30" spans="1:6" x14ac:dyDescent="0.2">
      <c r="A30" s="2" t="s">
        <v>36</v>
      </c>
      <c r="B30" s="931">
        <v>85</v>
      </c>
      <c r="C30" s="928">
        <v>0</v>
      </c>
      <c r="D30" s="928">
        <v>0.224482536315918</v>
      </c>
      <c r="E30" s="928">
        <v>0.19119437038898501</v>
      </c>
      <c r="F30" s="928">
        <v>0.58432310819625899</v>
      </c>
    </row>
    <row r="31" spans="1:6" x14ac:dyDescent="0.2">
      <c r="A31" s="2" t="s">
        <v>37</v>
      </c>
      <c r="B31" s="931">
        <v>77</v>
      </c>
      <c r="C31" s="928">
        <v>8.2662664353847504E-3</v>
      </c>
      <c r="D31" s="928">
        <v>0.24782328307628601</v>
      </c>
      <c r="E31" s="928">
        <v>0.195485919713974</v>
      </c>
      <c r="F31" s="928">
        <v>0.54842454195022605</v>
      </c>
    </row>
    <row r="32" spans="1:6" x14ac:dyDescent="0.2">
      <c r="A32" s="2" t="s">
        <v>38</v>
      </c>
      <c r="B32" s="931">
        <v>102</v>
      </c>
      <c r="C32" s="928">
        <v>0.16917809844017001</v>
      </c>
      <c r="D32" s="928">
        <v>0.30463242530822798</v>
      </c>
      <c r="E32" s="928">
        <v>0.17957203090190901</v>
      </c>
      <c r="F32" s="928">
        <v>0.34661746025085399</v>
      </c>
    </row>
    <row r="33" spans="1:6" x14ac:dyDescent="0.2">
      <c r="A33" s="2" t="s">
        <v>39</v>
      </c>
      <c r="B33" s="931">
        <v>92</v>
      </c>
      <c r="C33" s="928">
        <v>5.0139054656028704E-3</v>
      </c>
      <c r="D33" s="928">
        <v>0.40762677788734403</v>
      </c>
      <c r="E33" s="928">
        <v>0.22981286048889199</v>
      </c>
      <c r="F33" s="928">
        <v>0.35754644870758101</v>
      </c>
    </row>
    <row r="34" spans="1:6" x14ac:dyDescent="0.2">
      <c r="A34" s="2" t="s">
        <v>40</v>
      </c>
      <c r="B34" s="931">
        <v>90</v>
      </c>
      <c r="C34" s="928">
        <v>6.4182557165622697E-2</v>
      </c>
      <c r="D34" s="928">
        <v>0.25833761692047102</v>
      </c>
      <c r="E34" s="928">
        <v>0.21212200820446001</v>
      </c>
      <c r="F34" s="928">
        <v>0.46535781025886502</v>
      </c>
    </row>
    <row r="35" spans="1:6" x14ac:dyDescent="0.2">
      <c r="A35" s="2" t="s">
        <v>41</v>
      </c>
      <c r="B35" s="931">
        <v>93</v>
      </c>
      <c r="C35" s="928">
        <v>8.1401132047176403E-2</v>
      </c>
      <c r="D35" s="928">
        <v>0.27515247464179998</v>
      </c>
      <c r="E35" s="928">
        <v>0.20804712176322901</v>
      </c>
      <c r="F35" s="928">
        <v>0.43539926409721402</v>
      </c>
    </row>
    <row r="36" spans="1:6" x14ac:dyDescent="0.2">
      <c r="A36" s="2" t="s">
        <v>42</v>
      </c>
      <c r="B36" s="931">
        <v>72</v>
      </c>
      <c r="C36" s="928">
        <v>1.1343865655362601E-2</v>
      </c>
      <c r="D36" s="928">
        <v>0.51093894243240401</v>
      </c>
      <c r="E36" s="928">
        <v>9.8696343600749997E-2</v>
      </c>
      <c r="F36" s="928">
        <v>0.37902083992958102</v>
      </c>
    </row>
    <row r="37" spans="1:6" x14ac:dyDescent="0.2">
      <c r="A37" s="2" t="s">
        <v>43</v>
      </c>
      <c r="B37" s="931">
        <v>83</v>
      </c>
      <c r="C37" s="928">
        <v>5.3170997649431201E-2</v>
      </c>
      <c r="D37" s="928">
        <v>0.32519486546516402</v>
      </c>
      <c r="E37" s="928">
        <v>0.20865230262279499</v>
      </c>
      <c r="F37" s="928">
        <v>0.412981808185577</v>
      </c>
    </row>
    <row r="38" spans="1:6" x14ac:dyDescent="0.2">
      <c r="A38" s="2" t="s">
        <v>44</v>
      </c>
      <c r="B38" s="931">
        <v>103</v>
      </c>
      <c r="C38" s="928">
        <v>0.12289414554834401</v>
      </c>
      <c r="D38" s="928">
        <v>0.248255550861359</v>
      </c>
      <c r="E38" s="928">
        <v>0.20086713135242501</v>
      </c>
      <c r="F38" s="928">
        <v>0.42798316478729198</v>
      </c>
    </row>
    <row r="39" spans="1:6" x14ac:dyDescent="0.2">
      <c r="A39" s="2" t="s">
        <v>45</v>
      </c>
      <c r="B39" s="931">
        <v>101</v>
      </c>
      <c r="C39" s="928">
        <v>9.4978459179401398E-2</v>
      </c>
      <c r="D39" s="928">
        <v>0.46465057134628301</v>
      </c>
      <c r="E39" s="928">
        <v>0.16966371238231701</v>
      </c>
      <c r="F39" s="928">
        <v>0.27070727944374101</v>
      </c>
    </row>
    <row r="40" spans="1:6" x14ac:dyDescent="0.2">
      <c r="A40" s="2" t="s">
        <v>46</v>
      </c>
      <c r="B40" s="931">
        <v>91</v>
      </c>
      <c r="C40" s="928">
        <v>7.0385970175266294E-2</v>
      </c>
      <c r="D40" s="928">
        <v>0.42192402482032798</v>
      </c>
      <c r="E40" s="928">
        <v>0.15844619274139399</v>
      </c>
      <c r="F40" s="928">
        <v>0.34924381971359297</v>
      </c>
    </row>
    <row r="41" spans="1:6" x14ac:dyDescent="0.2">
      <c r="A41" s="2" t="s">
        <v>47</v>
      </c>
      <c r="B41" s="931">
        <v>91</v>
      </c>
      <c r="C41" s="928">
        <v>9.5861345529556302E-2</v>
      </c>
      <c r="D41" s="928">
        <v>0.448715209960938</v>
      </c>
      <c r="E41" s="928">
        <v>0.242810219526291</v>
      </c>
      <c r="F41" s="928">
        <v>0.212613210082054</v>
      </c>
    </row>
    <row r="42" spans="1:6" x14ac:dyDescent="0.2">
      <c r="A42" s="2" t="s">
        <v>48</v>
      </c>
      <c r="B42" s="931">
        <v>92</v>
      </c>
      <c r="C42" s="928">
        <v>0.10458979755639999</v>
      </c>
      <c r="D42" s="928">
        <v>0.29630252718925498</v>
      </c>
      <c r="E42" s="928">
        <v>0.181550398468971</v>
      </c>
      <c r="F42" s="928">
        <v>0.41755726933479298</v>
      </c>
    </row>
    <row r="43" spans="1:6" x14ac:dyDescent="0.2">
      <c r="A43" s="2" t="s">
        <v>49</v>
      </c>
      <c r="B43" s="931">
        <v>88</v>
      </c>
      <c r="C43" s="928">
        <v>9.5818959176540403E-2</v>
      </c>
      <c r="D43" s="928">
        <v>0.20941130816936501</v>
      </c>
      <c r="E43" s="928">
        <v>0.193186670541763</v>
      </c>
      <c r="F43" s="928">
        <v>0.50158303976059004</v>
      </c>
    </row>
    <row r="44" spans="1:6" x14ac:dyDescent="0.2">
      <c r="A44" s="2" t="s">
        <v>50</v>
      </c>
      <c r="B44" s="931">
        <v>93</v>
      </c>
      <c r="C44" s="928">
        <v>2.9452232643961899E-2</v>
      </c>
      <c r="D44" s="928">
        <v>0.338890731334686</v>
      </c>
      <c r="E44" s="928">
        <v>0.24835009872913399</v>
      </c>
      <c r="F44" s="928">
        <v>0.38330692052841198</v>
      </c>
    </row>
    <row r="45" spans="1:6" x14ac:dyDescent="0.2">
      <c r="A45" s="2" t="s">
        <v>51</v>
      </c>
      <c r="B45" s="931">
        <v>96</v>
      </c>
      <c r="C45" s="928">
        <v>0.133114814758301</v>
      </c>
      <c r="D45" s="928">
        <v>0.35603630542755099</v>
      </c>
      <c r="E45" s="928">
        <v>0.24089752137661</v>
      </c>
      <c r="F45" s="928">
        <v>0.26995137333869901</v>
      </c>
    </row>
    <row r="46" spans="1:6" x14ac:dyDescent="0.2">
      <c r="A46" s="2" t="s">
        <v>52</v>
      </c>
      <c r="B46" s="931">
        <v>98</v>
      </c>
      <c r="C46" s="928">
        <v>0.114838346838951</v>
      </c>
      <c r="D46" s="928">
        <v>0.44570845365524298</v>
      </c>
      <c r="E46" s="928">
        <v>0.129051193594933</v>
      </c>
      <c r="F46" s="928">
        <v>0.31040197610855103</v>
      </c>
    </row>
    <row r="47" spans="1:6" x14ac:dyDescent="0.2">
      <c r="A47" s="2" t="s">
        <v>53</v>
      </c>
      <c r="B47" s="931">
        <v>97</v>
      </c>
      <c r="C47" s="928">
        <v>4.8321284353733097E-2</v>
      </c>
      <c r="D47" s="928">
        <v>0.214193254709244</v>
      </c>
      <c r="E47" s="928">
        <v>0.21781413257122001</v>
      </c>
      <c r="F47" s="928">
        <v>0.51967132091522195</v>
      </c>
    </row>
    <row r="48" spans="1:6" x14ac:dyDescent="0.2">
      <c r="A48" s="2" t="s">
        <v>54</v>
      </c>
      <c r="B48" s="931">
        <v>84</v>
      </c>
      <c r="C48" s="928">
        <v>1.51774985715747E-2</v>
      </c>
      <c r="D48" s="928">
        <v>0.172420084476471</v>
      </c>
      <c r="E48" s="928">
        <v>0.210480406880379</v>
      </c>
      <c r="F48" s="928">
        <v>0.60192203521728505</v>
      </c>
    </row>
    <row r="49" spans="1:6" x14ac:dyDescent="0.2">
      <c r="A49" s="2" t="s">
        <v>55</v>
      </c>
      <c r="B49" s="931">
        <v>82</v>
      </c>
      <c r="C49" s="928">
        <v>5.4381746798753697E-2</v>
      </c>
      <c r="D49" s="928">
        <v>0.28826653957366899</v>
      </c>
      <c r="E49" s="928">
        <v>0.21068362891674</v>
      </c>
      <c r="F49" s="928">
        <v>0.44666805863380399</v>
      </c>
    </row>
    <row r="50" spans="1:6" x14ac:dyDescent="0.2">
      <c r="A50" s="2" t="s">
        <v>56</v>
      </c>
      <c r="B50" s="931">
        <v>66</v>
      </c>
      <c r="C50" s="928">
        <v>0.118544094264507</v>
      </c>
      <c r="D50" s="928">
        <v>0.56772547960281405</v>
      </c>
      <c r="E50" s="928">
        <v>0.20125941932201399</v>
      </c>
      <c r="F50" s="928">
        <v>0.11247098445892301</v>
      </c>
    </row>
    <row r="51" spans="1:6" x14ac:dyDescent="0.2">
      <c r="A51" s="2" t="s">
        <v>57</v>
      </c>
      <c r="B51" s="931">
        <v>94</v>
      </c>
      <c r="C51" s="928">
        <v>0.13093107938766499</v>
      </c>
      <c r="D51" s="928">
        <v>0.48276212811469998</v>
      </c>
      <c r="E51" s="928">
        <v>0.17486734688281999</v>
      </c>
      <c r="F51" s="928">
        <v>0.21143944561481501</v>
      </c>
    </row>
    <row r="52" spans="1:6" x14ac:dyDescent="0.2">
      <c r="A52" s="2" t="s">
        <v>58</v>
      </c>
      <c r="B52" s="931">
        <v>80</v>
      </c>
      <c r="C52" s="928">
        <v>3.0742235481738999E-2</v>
      </c>
      <c r="D52" s="928">
        <v>0.34789177775383001</v>
      </c>
      <c r="E52" s="928">
        <v>0.20013795793056499</v>
      </c>
      <c r="F52" s="928">
        <v>0.42122802138328602</v>
      </c>
    </row>
    <row r="53" spans="1:6" x14ac:dyDescent="0.2">
      <c r="A53" s="2" t="s">
        <v>59</v>
      </c>
      <c r="B53" s="931">
        <v>92</v>
      </c>
      <c r="C53" s="928">
        <v>0.110755205154419</v>
      </c>
      <c r="D53" s="928">
        <v>0.36999630928039601</v>
      </c>
      <c r="E53" s="928">
        <v>0.24196653068065599</v>
      </c>
      <c r="F53" s="928">
        <v>0.27728193998336798</v>
      </c>
    </row>
    <row r="54" spans="1:6" x14ac:dyDescent="0.2">
      <c r="A54" s="2" t="s">
        <v>60</v>
      </c>
      <c r="B54" s="931">
        <v>89</v>
      </c>
      <c r="C54" s="928">
        <v>0.31212869286537198</v>
      </c>
      <c r="D54" s="928">
        <v>0.33698713779449502</v>
      </c>
      <c r="E54" s="928">
        <v>0.17672838270664201</v>
      </c>
      <c r="F54" s="928">
        <v>0.17415578663349199</v>
      </c>
    </row>
    <row r="55" spans="1:6" x14ac:dyDescent="0.2">
      <c r="A55" s="2" t="s">
        <v>61</v>
      </c>
      <c r="B55" s="931">
        <v>88</v>
      </c>
      <c r="C55" s="928">
        <v>9.1149151325225802E-2</v>
      </c>
      <c r="D55" s="928">
        <v>0.26739364862442</v>
      </c>
      <c r="E55" s="928">
        <v>0.22409507632255601</v>
      </c>
      <c r="F55" s="928">
        <v>0.41736212372779802</v>
      </c>
    </row>
    <row r="56" spans="1:6" x14ac:dyDescent="0.2">
      <c r="A56" s="2" t="s">
        <v>62</v>
      </c>
      <c r="B56" s="931">
        <v>102</v>
      </c>
      <c r="C56" s="928">
        <v>9.2947907745838207E-2</v>
      </c>
      <c r="D56" s="928">
        <v>0.29016917943954501</v>
      </c>
      <c r="E56" s="928">
        <v>0.33989131450653098</v>
      </c>
      <c r="F56" s="928">
        <v>0.27699160575866699</v>
      </c>
    </row>
    <row r="57" spans="1:6" x14ac:dyDescent="0.2">
      <c r="A57" s="2" t="s">
        <v>63</v>
      </c>
      <c r="B57" s="931">
        <v>90</v>
      </c>
      <c r="C57" s="928">
        <v>0.10111653059721</v>
      </c>
      <c r="D57" s="928">
        <v>0.50559562444686901</v>
      </c>
      <c r="E57" s="928">
        <v>0.16670908033847801</v>
      </c>
      <c r="F57" s="928">
        <v>0.22657875716686199</v>
      </c>
    </row>
    <row r="58" spans="1:6" x14ac:dyDescent="0.2">
      <c r="A58" s="2" t="s">
        <v>64</v>
      </c>
      <c r="B58" s="931">
        <v>94</v>
      </c>
      <c r="C58" s="928">
        <v>0.16827352344989799</v>
      </c>
      <c r="D58" s="928">
        <v>0.38891255855560303</v>
      </c>
      <c r="E58" s="928">
        <v>0.16780745983123799</v>
      </c>
      <c r="F58" s="928">
        <v>0.275006473064423</v>
      </c>
    </row>
    <row r="59" spans="1:6" x14ac:dyDescent="0.2">
      <c r="A59" s="2" t="s">
        <v>65</v>
      </c>
      <c r="B59" s="931">
        <v>85</v>
      </c>
      <c r="C59" s="928">
        <v>0.158517330884933</v>
      </c>
      <c r="D59" s="928">
        <v>0.29678535461425798</v>
      </c>
      <c r="E59" s="928">
        <v>0.18403665721416501</v>
      </c>
      <c r="F59" s="928">
        <v>0.36066064238548301</v>
      </c>
    </row>
    <row r="60" spans="1:6" x14ac:dyDescent="0.2">
      <c r="A60" s="2" t="s">
        <v>66</v>
      </c>
      <c r="B60" s="931">
        <v>88</v>
      </c>
      <c r="C60" s="928">
        <v>6.6604353487491594E-2</v>
      </c>
      <c r="D60" s="928">
        <v>0.24214820563793199</v>
      </c>
      <c r="E60" s="928">
        <v>0.366167902946472</v>
      </c>
      <c r="F60" s="928">
        <v>0.32507953047752403</v>
      </c>
    </row>
    <row r="61" spans="1:6" x14ac:dyDescent="0.2">
      <c r="A61" s="2" t="s">
        <v>67</v>
      </c>
      <c r="B61" s="931">
        <v>83</v>
      </c>
      <c r="C61" s="928">
        <v>4.9749180674552897E-2</v>
      </c>
      <c r="D61" s="928">
        <v>0.19903776049614</v>
      </c>
      <c r="E61" s="928">
        <v>0.22456589341163599</v>
      </c>
      <c r="F61" s="928">
        <v>0.52664715051651001</v>
      </c>
    </row>
    <row r="62" spans="1:6" x14ac:dyDescent="0.2">
      <c r="A62" s="2" t="s">
        <v>68</v>
      </c>
      <c r="B62" s="931">
        <v>113</v>
      </c>
      <c r="C62" s="928">
        <v>8.52028653025627E-2</v>
      </c>
      <c r="D62" s="928">
        <v>0.37730184197425798</v>
      </c>
      <c r="E62" s="928">
        <v>0.275124341249466</v>
      </c>
      <c r="F62" s="928">
        <v>0.26237094402313199</v>
      </c>
    </row>
    <row r="63" spans="1:6" x14ac:dyDescent="0.2">
      <c r="A63" s="2" t="s">
        <v>69</v>
      </c>
      <c r="B63" s="931">
        <v>89</v>
      </c>
      <c r="C63" s="928">
        <v>5.1370672881603199E-2</v>
      </c>
      <c r="D63" s="928">
        <v>0.41200292110443099</v>
      </c>
      <c r="E63" s="928">
        <v>0.237039119005203</v>
      </c>
      <c r="F63" s="928">
        <v>0.29958730936050398</v>
      </c>
    </row>
    <row r="64" spans="1:6" x14ac:dyDescent="0.2">
      <c r="A64" s="2" t="s">
        <v>70</v>
      </c>
      <c r="B64" s="931">
        <v>92</v>
      </c>
      <c r="C64" s="928">
        <v>8.29353258013725E-2</v>
      </c>
      <c r="D64" s="928">
        <v>0.17265410721301999</v>
      </c>
      <c r="E64" s="928">
        <v>0.22930246591567999</v>
      </c>
      <c r="F64" s="928">
        <v>0.51510810852050803</v>
      </c>
    </row>
    <row r="65" spans="1:6" x14ac:dyDescent="0.2">
      <c r="A65" s="2" t="s">
        <v>71</v>
      </c>
      <c r="B65" s="931">
        <v>77</v>
      </c>
      <c r="C65" s="928">
        <v>3.87904718518257E-2</v>
      </c>
      <c r="D65" s="928">
        <v>0.24045965075492901</v>
      </c>
      <c r="E65" s="928">
        <v>0.16112819314002999</v>
      </c>
      <c r="F65" s="928">
        <v>0.55962169170379605</v>
      </c>
    </row>
    <row r="66" spans="1:6" x14ac:dyDescent="0.2">
      <c r="A66" s="2" t="s">
        <v>72</v>
      </c>
      <c r="B66" s="931">
        <v>90</v>
      </c>
      <c r="C66" s="928">
        <v>4.6893678605556502E-2</v>
      </c>
      <c r="D66" s="928">
        <v>0.25140556693077099</v>
      </c>
      <c r="E66" s="928">
        <v>0.304876267910004</v>
      </c>
      <c r="F66" s="928">
        <v>0.39682447910308799</v>
      </c>
    </row>
    <row r="67" spans="1:6" x14ac:dyDescent="0.2">
      <c r="A67" s="2" t="s">
        <v>73</v>
      </c>
      <c r="B67" s="931">
        <v>101</v>
      </c>
      <c r="C67" s="928">
        <v>7.1267388761043493E-2</v>
      </c>
      <c r="D67" s="928">
        <v>0.29876068234443698</v>
      </c>
      <c r="E67" s="928">
        <v>0.165656223893166</v>
      </c>
      <c r="F67" s="928">
        <v>0.46431568264961198</v>
      </c>
    </row>
    <row r="68" spans="1:6" x14ac:dyDescent="0.2">
      <c r="A68" s="2" t="s">
        <v>74</v>
      </c>
      <c r="B68" s="931">
        <v>87</v>
      </c>
      <c r="C68" s="928">
        <v>5.2808903157711001E-2</v>
      </c>
      <c r="D68" s="928">
        <v>0.41171461343765298</v>
      </c>
      <c r="E68" s="928">
        <v>0.221418932080269</v>
      </c>
      <c r="F68" s="928">
        <v>0.31405755877494801</v>
      </c>
    </row>
    <row r="69" spans="1:6" x14ac:dyDescent="0.2">
      <c r="A69" s="2" t="s">
        <v>75</v>
      </c>
      <c r="B69" s="931">
        <v>103</v>
      </c>
      <c r="C69" s="928">
        <v>4.77051883935928E-2</v>
      </c>
      <c r="D69" s="928">
        <v>0.37082585692405701</v>
      </c>
      <c r="E69" s="928">
        <v>0.207112327218056</v>
      </c>
      <c r="F69" s="928">
        <v>0.37435662746429399</v>
      </c>
    </row>
    <row r="70" spans="1:6" x14ac:dyDescent="0.2">
      <c r="A70" s="2" t="s">
        <v>76</v>
      </c>
      <c r="B70" s="931">
        <v>92</v>
      </c>
      <c r="C70" s="928">
        <v>0</v>
      </c>
      <c r="D70" s="928">
        <v>0.307952880859375</v>
      </c>
      <c r="E70" s="928">
        <v>0.20932297408580799</v>
      </c>
      <c r="F70" s="928">
        <v>0.48272413015365601</v>
      </c>
    </row>
    <row r="71" spans="1:6" x14ac:dyDescent="0.2">
      <c r="A71" s="3" t="s">
        <v>77</v>
      </c>
      <c r="B71" s="932">
        <v>73</v>
      </c>
      <c r="C71" s="929">
        <v>0</v>
      </c>
      <c r="D71" s="929">
        <v>0.21601992845535301</v>
      </c>
      <c r="E71" s="929">
        <v>0.29530957341194197</v>
      </c>
      <c r="F71" s="929">
        <v>0.48867049813270602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AA74"/>
  <sheetViews>
    <sheetView showGridLines="0" workbookViewId="0">
      <pane xSplit="1" ySplit="5" topLeftCell="X60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27" width="12.77734375" bestFit="1" customWidth="1"/>
  </cols>
  <sheetData>
    <row r="1" spans="1:27" x14ac:dyDescent="0.2">
      <c r="A1" s="16" t="str">
        <f>HYPERLINK("#'Inhalt'!A1", "Inhalt")</f>
        <v>Inhalt</v>
      </c>
    </row>
    <row r="3" spans="1:27" x14ac:dyDescent="0.2">
      <c r="A3" s="1" t="s">
        <v>566</v>
      </c>
    </row>
    <row r="4" spans="1:27" x14ac:dyDescent="0.2">
      <c r="A4" t="s">
        <v>561</v>
      </c>
    </row>
    <row r="5" spans="1:27" ht="25.5" x14ac:dyDescent="0.2">
      <c r="A5" s="4" t="s">
        <v>4</v>
      </c>
      <c r="B5" s="4" t="s">
        <v>5</v>
      </c>
      <c r="C5" s="4" t="s">
        <v>567</v>
      </c>
      <c r="D5" s="4" t="s">
        <v>568</v>
      </c>
      <c r="E5" s="4" t="s">
        <v>569</v>
      </c>
      <c r="F5" s="4" t="s">
        <v>570</v>
      </c>
      <c r="G5" s="4" t="s">
        <v>571</v>
      </c>
      <c r="H5" s="4" t="s">
        <v>572</v>
      </c>
      <c r="I5" s="4" t="s">
        <v>573</v>
      </c>
      <c r="J5" s="4" t="s">
        <v>574</v>
      </c>
      <c r="K5" s="4" t="s">
        <v>575</v>
      </c>
      <c r="L5" s="4" t="s">
        <v>576</v>
      </c>
      <c r="M5" s="4" t="s">
        <v>577</v>
      </c>
      <c r="N5" s="4" t="s">
        <v>578</v>
      </c>
      <c r="O5" s="4" t="s">
        <v>579</v>
      </c>
      <c r="P5" s="4" t="s">
        <v>580</v>
      </c>
      <c r="Q5" s="4" t="s">
        <v>581</v>
      </c>
      <c r="R5" s="4" t="s">
        <v>582</v>
      </c>
      <c r="S5" s="4" t="s">
        <v>583</v>
      </c>
      <c r="T5" s="4" t="s">
        <v>584</v>
      </c>
      <c r="U5" s="4" t="s">
        <v>585</v>
      </c>
      <c r="V5" s="4" t="s">
        <v>586</v>
      </c>
      <c r="W5" s="4" t="s">
        <v>587</v>
      </c>
      <c r="X5" s="4" t="s">
        <v>588</v>
      </c>
      <c r="Y5" s="4" t="s">
        <v>589</v>
      </c>
      <c r="Z5" s="4" t="s">
        <v>590</v>
      </c>
      <c r="AA5" s="4" t="s">
        <v>131</v>
      </c>
    </row>
    <row r="6" spans="1:27" x14ac:dyDescent="0.2">
      <c r="A6" s="5" t="s">
        <v>13</v>
      </c>
      <c r="B6" s="936" t="s">
        <v>1</v>
      </c>
      <c r="C6" s="933" t="s">
        <v>1</v>
      </c>
      <c r="D6" s="933" t="s">
        <v>1</v>
      </c>
      <c r="E6" s="933" t="s">
        <v>1</v>
      </c>
      <c r="F6" s="933" t="s">
        <v>1</v>
      </c>
      <c r="G6" s="933" t="s">
        <v>1</v>
      </c>
      <c r="H6" s="933" t="s">
        <v>1</v>
      </c>
      <c r="I6" s="933" t="s">
        <v>1</v>
      </c>
      <c r="J6" s="933" t="s">
        <v>1</v>
      </c>
      <c r="K6" s="933" t="s">
        <v>1</v>
      </c>
      <c r="L6" s="933" t="s">
        <v>1</v>
      </c>
      <c r="M6" s="933" t="s">
        <v>1</v>
      </c>
      <c r="N6" s="933" t="s">
        <v>1</v>
      </c>
      <c r="O6" s="933" t="s">
        <v>1</v>
      </c>
      <c r="P6" s="933" t="s">
        <v>1</v>
      </c>
      <c r="Q6" s="933" t="s">
        <v>1</v>
      </c>
      <c r="R6" s="933" t="s">
        <v>1</v>
      </c>
      <c r="S6" s="933" t="s">
        <v>1</v>
      </c>
      <c r="T6" s="933" t="s">
        <v>1</v>
      </c>
      <c r="U6" s="933" t="s">
        <v>1</v>
      </c>
      <c r="V6" s="933" t="s">
        <v>1</v>
      </c>
      <c r="W6" s="933" t="s">
        <v>1</v>
      </c>
      <c r="X6" s="933" t="s">
        <v>1</v>
      </c>
      <c r="Y6" s="933" t="s">
        <v>1</v>
      </c>
      <c r="Z6" s="933" t="s">
        <v>1</v>
      </c>
      <c r="AA6" s="939" t="s">
        <v>1</v>
      </c>
    </row>
    <row r="7" spans="1:27" x14ac:dyDescent="0.2">
      <c r="A7" s="2" t="s">
        <v>13</v>
      </c>
      <c r="B7" s="937">
        <v>8924</v>
      </c>
      <c r="C7" s="934">
        <v>1.39568317681551E-2</v>
      </c>
      <c r="D7" s="934">
        <v>1.5635816380381602E-2</v>
      </c>
      <c r="E7" s="934">
        <v>7.1951933205127702E-2</v>
      </c>
      <c r="F7" s="934">
        <v>4.9932844936847701E-2</v>
      </c>
      <c r="G7" s="934">
        <v>5.5433955043554299E-2</v>
      </c>
      <c r="H7" s="934">
        <v>5.7868581265211098E-2</v>
      </c>
      <c r="I7" s="934">
        <v>5.3480658680200598E-2</v>
      </c>
      <c r="J7" s="934">
        <v>7.4555225670337705E-2</v>
      </c>
      <c r="K7" s="934">
        <v>7.0412501692771898E-2</v>
      </c>
      <c r="L7" s="934">
        <v>6.1445683240890503E-2</v>
      </c>
      <c r="M7" s="934">
        <v>4.8936810344457599E-2</v>
      </c>
      <c r="N7" s="934">
        <v>4.2516369372606298E-2</v>
      </c>
      <c r="O7" s="934">
        <v>6.3326708972454099E-2</v>
      </c>
      <c r="P7" s="934">
        <v>6.2434419989585897E-2</v>
      </c>
      <c r="Q7" s="934">
        <v>4.5242942869663197E-2</v>
      </c>
      <c r="R7" s="934">
        <v>4.5577999204397202E-2</v>
      </c>
      <c r="S7" s="934">
        <v>2.93615087866783E-2</v>
      </c>
      <c r="T7" s="934">
        <v>2.9758887365460399E-2</v>
      </c>
      <c r="U7" s="934">
        <v>2.3651765659451499E-2</v>
      </c>
      <c r="V7" s="934">
        <v>2.25540436804295E-2</v>
      </c>
      <c r="W7" s="934">
        <v>2.5629965588450401E-2</v>
      </c>
      <c r="X7" s="934">
        <v>1.5171580016613E-2</v>
      </c>
      <c r="Y7" s="934">
        <v>7.5066862627863901E-3</v>
      </c>
      <c r="Z7" s="934">
        <v>1.3656281866133199E-2</v>
      </c>
      <c r="AA7" s="940">
        <v>2418.609375</v>
      </c>
    </row>
    <row r="8" spans="1:27" x14ac:dyDescent="0.2">
      <c r="A8" s="5" t="s">
        <v>14</v>
      </c>
      <c r="B8" s="936" t="s">
        <v>1</v>
      </c>
      <c r="C8" s="933" t="s">
        <v>1</v>
      </c>
      <c r="D8" s="933" t="s">
        <v>1</v>
      </c>
      <c r="E8" s="933" t="s">
        <v>1</v>
      </c>
      <c r="F8" s="933" t="s">
        <v>1</v>
      </c>
      <c r="G8" s="933" t="s">
        <v>1</v>
      </c>
      <c r="H8" s="933" t="s">
        <v>1</v>
      </c>
      <c r="I8" s="933" t="s">
        <v>1</v>
      </c>
      <c r="J8" s="933" t="s">
        <v>1</v>
      </c>
      <c r="K8" s="933" t="s">
        <v>1</v>
      </c>
      <c r="L8" s="933" t="s">
        <v>1</v>
      </c>
      <c r="M8" s="933" t="s">
        <v>1</v>
      </c>
      <c r="N8" s="933" t="s">
        <v>1</v>
      </c>
      <c r="O8" s="933" t="s">
        <v>1</v>
      </c>
      <c r="P8" s="933" t="s">
        <v>1</v>
      </c>
      <c r="Q8" s="933" t="s">
        <v>1</v>
      </c>
      <c r="R8" s="933" t="s">
        <v>1</v>
      </c>
      <c r="S8" s="933" t="s">
        <v>1</v>
      </c>
      <c r="T8" s="933" t="s">
        <v>1</v>
      </c>
      <c r="U8" s="933" t="s">
        <v>1</v>
      </c>
      <c r="V8" s="933" t="s">
        <v>1</v>
      </c>
      <c r="W8" s="933" t="s">
        <v>1</v>
      </c>
      <c r="X8" s="933" t="s">
        <v>1</v>
      </c>
      <c r="Y8" s="933" t="s">
        <v>1</v>
      </c>
      <c r="Z8" s="933" t="s">
        <v>1</v>
      </c>
      <c r="AA8" s="939" t="s">
        <v>1</v>
      </c>
    </row>
    <row r="9" spans="1:27" x14ac:dyDescent="0.2">
      <c r="A9" s="2" t="s">
        <v>15</v>
      </c>
      <c r="B9" s="937">
        <v>99</v>
      </c>
      <c r="C9" s="934">
        <v>2.5245861615985602E-3</v>
      </c>
      <c r="D9" s="934">
        <v>2.6936540380120302E-2</v>
      </c>
      <c r="E9" s="934">
        <v>6.3032567501068101E-2</v>
      </c>
      <c r="F9" s="934">
        <v>1.58093757927418E-2</v>
      </c>
      <c r="G9" s="934">
        <v>3.4925118088722201E-2</v>
      </c>
      <c r="H9" s="934">
        <v>6.1069242656230899E-2</v>
      </c>
      <c r="I9" s="934">
        <v>6.2959402799606295E-2</v>
      </c>
      <c r="J9" s="934">
        <v>2.47840601950884E-2</v>
      </c>
      <c r="K9" s="934">
        <v>8.7274312973022503E-2</v>
      </c>
      <c r="L9" s="934">
        <v>3.0703429132700001E-2</v>
      </c>
      <c r="M9" s="934">
        <v>3.0275570228695901E-2</v>
      </c>
      <c r="N9" s="934">
        <v>3.7589766085147899E-2</v>
      </c>
      <c r="O9" s="934">
        <v>8.8662780821323395E-2</v>
      </c>
      <c r="P9" s="934">
        <v>4.37878966331482E-2</v>
      </c>
      <c r="Q9" s="934">
        <v>4.5174241065978997E-2</v>
      </c>
      <c r="R9" s="934">
        <v>4.0271166712045697E-2</v>
      </c>
      <c r="S9" s="934">
        <v>2.4695375934243199E-2</v>
      </c>
      <c r="T9" s="934">
        <v>7.0255428552627605E-2</v>
      </c>
      <c r="U9" s="934">
        <v>6.4685544930398499E-3</v>
      </c>
      <c r="V9" s="934">
        <v>8.7698455899953807E-3</v>
      </c>
      <c r="W9" s="934">
        <v>9.1551065444946303E-2</v>
      </c>
      <c r="X9" s="934">
        <v>4.6129669994115802E-2</v>
      </c>
      <c r="Y9" s="934">
        <v>1.0442147962748999E-2</v>
      </c>
      <c r="Z9" s="934">
        <v>4.5907847583293901E-2</v>
      </c>
      <c r="AA9" s="940">
        <v>2960.43627929688</v>
      </c>
    </row>
    <row r="10" spans="1:27" x14ac:dyDescent="0.2">
      <c r="A10" s="2" t="s">
        <v>16</v>
      </c>
      <c r="B10" s="937">
        <v>99</v>
      </c>
      <c r="C10" s="934">
        <v>6.0541550628840897E-3</v>
      </c>
      <c r="D10" s="934">
        <v>3.9103874005377301E-3</v>
      </c>
      <c r="E10" s="934">
        <v>1.8858378753066101E-2</v>
      </c>
      <c r="F10" s="934">
        <v>2.2549472749233201E-2</v>
      </c>
      <c r="G10" s="934">
        <v>8.0509029328823103E-2</v>
      </c>
      <c r="H10" s="934">
        <v>0</v>
      </c>
      <c r="I10" s="934">
        <v>7.4467486701905701E-3</v>
      </c>
      <c r="J10" s="934">
        <v>2.27985344827175E-2</v>
      </c>
      <c r="K10" s="934">
        <v>0.149478599429131</v>
      </c>
      <c r="L10" s="934">
        <v>2.8603626415133501E-2</v>
      </c>
      <c r="M10" s="934">
        <v>5.3852651268243797E-2</v>
      </c>
      <c r="N10" s="934">
        <v>6.7431144416332203E-2</v>
      </c>
      <c r="O10" s="934">
        <v>0.13558211922645599</v>
      </c>
      <c r="P10" s="934">
        <v>6.3463593833148497E-3</v>
      </c>
      <c r="Q10" s="934">
        <v>2.2266186773777001E-2</v>
      </c>
      <c r="R10" s="934">
        <v>6.6615320742130293E-2</v>
      </c>
      <c r="S10" s="934">
        <v>4.2678307741880403E-2</v>
      </c>
      <c r="T10" s="934">
        <v>5.2310016006231301E-2</v>
      </c>
      <c r="U10" s="934">
        <v>1.47897442802787E-2</v>
      </c>
      <c r="V10" s="934">
        <v>2.3400558158755299E-2</v>
      </c>
      <c r="W10" s="934">
        <v>6.8622477352619199E-2</v>
      </c>
      <c r="X10" s="934">
        <v>4.0070775896310799E-2</v>
      </c>
      <c r="Y10" s="934">
        <v>2.8385398909449602E-2</v>
      </c>
      <c r="Z10" s="934">
        <v>3.74399982392788E-2</v>
      </c>
      <c r="AA10" s="940">
        <v>2959.52734375</v>
      </c>
    </row>
    <row r="11" spans="1:27" x14ac:dyDescent="0.2">
      <c r="A11" s="2" t="s">
        <v>17</v>
      </c>
      <c r="B11" s="937">
        <v>119</v>
      </c>
      <c r="C11" s="934">
        <v>2.8975363820791199E-2</v>
      </c>
      <c r="D11" s="934">
        <v>2.61204522103071E-2</v>
      </c>
      <c r="E11" s="934">
        <v>4.5167602598667103E-2</v>
      </c>
      <c r="F11" s="934">
        <v>4.4155091047287001E-2</v>
      </c>
      <c r="G11" s="934">
        <v>5.1332976669073098E-2</v>
      </c>
      <c r="H11" s="934">
        <v>4.5755777508020401E-2</v>
      </c>
      <c r="I11" s="934">
        <v>6.6814437508583097E-2</v>
      </c>
      <c r="J11" s="934">
        <v>0.121193289756775</v>
      </c>
      <c r="K11" s="934">
        <v>7.57440030574799E-2</v>
      </c>
      <c r="L11" s="934">
        <v>8.0724939703941304E-2</v>
      </c>
      <c r="M11" s="934">
        <v>5.0284024327993402E-3</v>
      </c>
      <c r="N11" s="934">
        <v>1.3632102869450999E-2</v>
      </c>
      <c r="O11" s="934">
        <v>6.8379104137420696E-2</v>
      </c>
      <c r="P11" s="934">
        <v>4.6516712754964801E-2</v>
      </c>
      <c r="Q11" s="934">
        <v>5.1474086940288502E-2</v>
      </c>
      <c r="R11" s="934">
        <v>8.4939338266849504E-2</v>
      </c>
      <c r="S11" s="934">
        <v>1.58962681889534E-2</v>
      </c>
      <c r="T11" s="934">
        <v>1.8339242786169101E-2</v>
      </c>
      <c r="U11" s="934">
        <v>1.9665846601128599E-2</v>
      </c>
      <c r="V11" s="934">
        <v>3.5186387598514599E-2</v>
      </c>
      <c r="W11" s="934">
        <v>2.0412232726812401E-2</v>
      </c>
      <c r="X11" s="934">
        <v>1.8848292529583002E-2</v>
      </c>
      <c r="Y11" s="934">
        <v>9.1141043230891193E-3</v>
      </c>
      <c r="Z11" s="934">
        <v>6.5839486196637197E-3</v>
      </c>
      <c r="AA11" s="940">
        <v>2285.13525390625</v>
      </c>
    </row>
    <row r="12" spans="1:27" x14ac:dyDescent="0.2">
      <c r="A12" s="2" t="s">
        <v>18</v>
      </c>
      <c r="B12" s="937">
        <v>102</v>
      </c>
      <c r="C12" s="934">
        <v>6.6432389430701698E-3</v>
      </c>
      <c r="D12" s="934">
        <v>1.8756767734885198E-2</v>
      </c>
      <c r="E12" s="934">
        <v>6.8810299038886996E-2</v>
      </c>
      <c r="F12" s="934">
        <v>1.73980053514242E-2</v>
      </c>
      <c r="G12" s="934">
        <v>5.0524607300758403E-2</v>
      </c>
      <c r="H12" s="934">
        <v>5.4977130144834498E-2</v>
      </c>
      <c r="I12" s="934">
        <v>5.3591236472129801E-2</v>
      </c>
      <c r="J12" s="934">
        <v>6.4880639314651503E-2</v>
      </c>
      <c r="K12" s="934">
        <v>5.0793867558240897E-2</v>
      </c>
      <c r="L12" s="934">
        <v>0.10040574520826299</v>
      </c>
      <c r="M12" s="934">
        <v>6.2350716441869701E-2</v>
      </c>
      <c r="N12" s="934">
        <v>7.7271029353141799E-2</v>
      </c>
      <c r="O12" s="934">
        <v>5.6284088641405099E-2</v>
      </c>
      <c r="P12" s="934">
        <v>4.8987019807100303E-2</v>
      </c>
      <c r="Q12" s="934">
        <v>1.5208999626338499E-2</v>
      </c>
      <c r="R12" s="934">
        <v>4.0489688515663098E-2</v>
      </c>
      <c r="S12" s="934">
        <v>1.10587552189827E-2</v>
      </c>
      <c r="T12" s="934">
        <v>1.4781549572944599E-2</v>
      </c>
      <c r="U12" s="934">
        <v>1.4403249137103599E-2</v>
      </c>
      <c r="V12" s="934">
        <v>2.86118630319834E-2</v>
      </c>
      <c r="W12" s="934">
        <v>5.8187689632177401E-2</v>
      </c>
      <c r="X12" s="934">
        <v>4.1953232139348998E-2</v>
      </c>
      <c r="Y12" s="934">
        <v>2.2977923974394798E-2</v>
      </c>
      <c r="Z12" s="934">
        <v>2.06526536494493E-2</v>
      </c>
      <c r="AA12" s="940">
        <v>2509.1611328125</v>
      </c>
    </row>
    <row r="13" spans="1:27" x14ac:dyDescent="0.2">
      <c r="A13" s="2" t="s">
        <v>19</v>
      </c>
      <c r="B13" s="937">
        <v>105</v>
      </c>
      <c r="C13" s="934">
        <v>4.8935461789369597E-2</v>
      </c>
      <c r="D13" s="934">
        <v>0</v>
      </c>
      <c r="E13" s="934">
        <v>4.0812809020280803E-3</v>
      </c>
      <c r="F13" s="934">
        <v>0</v>
      </c>
      <c r="G13" s="934">
        <v>0</v>
      </c>
      <c r="H13" s="934">
        <v>2.3575086146593101E-2</v>
      </c>
      <c r="I13" s="934">
        <v>3.8525082170963301E-2</v>
      </c>
      <c r="J13" s="934">
        <v>2.3480245843529701E-2</v>
      </c>
      <c r="K13" s="934">
        <v>0.121476218104362</v>
      </c>
      <c r="L13" s="934">
        <v>0.113374538719654</v>
      </c>
      <c r="M13" s="934">
        <v>5.9781182557344402E-2</v>
      </c>
      <c r="N13" s="934">
        <v>5.0061821937561E-2</v>
      </c>
      <c r="O13" s="934">
        <v>7.9689010977745098E-2</v>
      </c>
      <c r="P13" s="934">
        <v>8.29569846391678E-2</v>
      </c>
      <c r="Q13" s="934">
        <v>2.23294999450445E-2</v>
      </c>
      <c r="R13" s="934">
        <v>2.4162871763110199E-2</v>
      </c>
      <c r="S13" s="934">
        <v>3.2339945435524001E-2</v>
      </c>
      <c r="T13" s="934">
        <v>5.4881568998098401E-2</v>
      </c>
      <c r="U13" s="934">
        <v>4.1929777711629902E-2</v>
      </c>
      <c r="V13" s="934">
        <v>1.49552198126912E-2</v>
      </c>
      <c r="W13" s="934">
        <v>7.1468681097030598E-2</v>
      </c>
      <c r="X13" s="934">
        <v>3.3774919807910898E-2</v>
      </c>
      <c r="Y13" s="934">
        <v>1.31371663883328E-2</v>
      </c>
      <c r="Z13" s="934">
        <v>4.5083444565534599E-2</v>
      </c>
      <c r="AA13" s="940">
        <v>2922.72045898438</v>
      </c>
    </row>
    <row r="14" spans="1:27" x14ac:dyDescent="0.2">
      <c r="A14" s="2" t="s">
        <v>20</v>
      </c>
      <c r="B14" s="937">
        <v>95</v>
      </c>
      <c r="C14" s="934">
        <v>0</v>
      </c>
      <c r="D14" s="934">
        <v>0</v>
      </c>
      <c r="E14" s="934">
        <v>3.44688780605793E-2</v>
      </c>
      <c r="F14" s="934">
        <v>7.5445272028446198E-2</v>
      </c>
      <c r="G14" s="934">
        <v>3.17287854850292E-2</v>
      </c>
      <c r="H14" s="934">
        <v>4.1610980406403498E-3</v>
      </c>
      <c r="I14" s="934">
        <v>4.1194878518581397E-2</v>
      </c>
      <c r="J14" s="934">
        <v>4.0432147681713097E-2</v>
      </c>
      <c r="K14" s="934">
        <v>7.0440165698528304E-2</v>
      </c>
      <c r="L14" s="934">
        <v>2.7006706222891801E-2</v>
      </c>
      <c r="M14" s="934">
        <v>4.5436628162860898E-2</v>
      </c>
      <c r="N14" s="934">
        <v>4.7168202698230702E-2</v>
      </c>
      <c r="O14" s="934">
        <v>2.0761033520102501E-2</v>
      </c>
      <c r="P14" s="934">
        <v>4.5832008123397799E-2</v>
      </c>
      <c r="Q14" s="934">
        <v>5.9089794754982002E-2</v>
      </c>
      <c r="R14" s="934">
        <v>7.6013118028640705E-2</v>
      </c>
      <c r="S14" s="934">
        <v>3.4319777041673702E-2</v>
      </c>
      <c r="T14" s="934">
        <v>9.3223445117473602E-2</v>
      </c>
      <c r="U14" s="934">
        <v>4.3850552290677997E-2</v>
      </c>
      <c r="V14" s="934">
        <v>3.77310924232006E-2</v>
      </c>
      <c r="W14" s="934">
        <v>6.3068315386772197E-2</v>
      </c>
      <c r="X14" s="934">
        <v>3.6649793386459399E-2</v>
      </c>
      <c r="Y14" s="934">
        <v>2.2866640239954002E-2</v>
      </c>
      <c r="Z14" s="934">
        <v>4.9111668020486797E-2</v>
      </c>
      <c r="AA14" s="940">
        <v>3713.7861328125</v>
      </c>
    </row>
    <row r="15" spans="1:27" x14ac:dyDescent="0.2">
      <c r="A15" s="2" t="s">
        <v>21</v>
      </c>
      <c r="B15" s="937">
        <v>89</v>
      </c>
      <c r="C15" s="934">
        <v>0</v>
      </c>
      <c r="D15" s="934">
        <v>7.0236526429653195E-2</v>
      </c>
      <c r="E15" s="934">
        <v>8.3922497928142506E-2</v>
      </c>
      <c r="F15" s="934">
        <v>7.9599857330322293E-2</v>
      </c>
      <c r="G15" s="934">
        <v>9.1117648407816904E-3</v>
      </c>
      <c r="H15" s="934">
        <v>0</v>
      </c>
      <c r="I15" s="934">
        <v>3.8553241640329403E-2</v>
      </c>
      <c r="J15" s="934">
        <v>6.6497720777988406E-2</v>
      </c>
      <c r="K15" s="934">
        <v>1.26183833926916E-2</v>
      </c>
      <c r="L15" s="934">
        <v>2.6818821206688898E-2</v>
      </c>
      <c r="M15" s="934">
        <v>5.6422188878059401E-2</v>
      </c>
      <c r="N15" s="934">
        <v>0.128610208630562</v>
      </c>
      <c r="O15" s="934">
        <v>0.10533988475799599</v>
      </c>
      <c r="P15" s="934">
        <v>5.7127073407173198E-2</v>
      </c>
      <c r="Q15" s="934">
        <v>4.6998087316751501E-2</v>
      </c>
      <c r="R15" s="934">
        <v>4.4319853186607402E-2</v>
      </c>
      <c r="S15" s="934">
        <v>4.3230466544628102E-2</v>
      </c>
      <c r="T15" s="934">
        <v>1.8559090793132799E-2</v>
      </c>
      <c r="U15" s="934">
        <v>3.22810746729374E-2</v>
      </c>
      <c r="V15" s="934">
        <v>1.77713986486197E-2</v>
      </c>
      <c r="W15" s="934">
        <v>2.1032148972153698E-2</v>
      </c>
      <c r="X15" s="934">
        <v>1.8881604075431799E-2</v>
      </c>
      <c r="Y15" s="934">
        <v>1.2176064774394001E-2</v>
      </c>
      <c r="Z15" s="934">
        <v>9.8920417949557304E-3</v>
      </c>
      <c r="AA15" s="940">
        <v>2772.06127929688</v>
      </c>
    </row>
    <row r="16" spans="1:27" x14ac:dyDescent="0.2">
      <c r="A16" s="2" t="s">
        <v>22</v>
      </c>
      <c r="B16" s="937">
        <v>98</v>
      </c>
      <c r="C16" s="934">
        <v>0</v>
      </c>
      <c r="D16" s="934">
        <v>4.5232743024826001E-2</v>
      </c>
      <c r="E16" s="934">
        <v>5.9629447758197798E-2</v>
      </c>
      <c r="F16" s="934">
        <v>2.9828142374754001E-2</v>
      </c>
      <c r="G16" s="934">
        <v>8.3675168454647106E-2</v>
      </c>
      <c r="H16" s="934">
        <v>6.5135374665260301E-2</v>
      </c>
      <c r="I16" s="934">
        <v>7.4838235974311801E-2</v>
      </c>
      <c r="J16" s="934">
        <v>8.2072906196117401E-2</v>
      </c>
      <c r="K16" s="934">
        <v>5.6675229221582399E-2</v>
      </c>
      <c r="L16" s="934">
        <v>3.6057714372873299E-2</v>
      </c>
      <c r="M16" s="934">
        <v>7.2378538548946394E-2</v>
      </c>
      <c r="N16" s="934">
        <v>5.7095784693956403E-2</v>
      </c>
      <c r="O16" s="934">
        <v>7.5165055692195906E-2</v>
      </c>
      <c r="P16" s="934">
        <v>4.65852916240692E-2</v>
      </c>
      <c r="Q16" s="934">
        <v>3.8066748529672602E-2</v>
      </c>
      <c r="R16" s="934">
        <v>3.1902085989713697E-2</v>
      </c>
      <c r="S16" s="934">
        <v>4.4703897088766098E-2</v>
      </c>
      <c r="T16" s="934">
        <v>4.8608393408358097E-3</v>
      </c>
      <c r="U16" s="934">
        <v>2.2197743877768499E-2</v>
      </c>
      <c r="V16" s="934">
        <v>2.8720023110508901E-2</v>
      </c>
      <c r="W16" s="934">
        <v>1.8962070345878601E-2</v>
      </c>
      <c r="X16" s="934">
        <v>9.1989412903785706E-3</v>
      </c>
      <c r="Y16" s="934">
        <v>9.5233833417296392E-3</v>
      </c>
      <c r="Z16" s="934">
        <v>7.4946372769772998E-3</v>
      </c>
      <c r="AA16" s="940">
        <v>2349.64013671875</v>
      </c>
    </row>
    <row r="17" spans="1:27" x14ac:dyDescent="0.2">
      <c r="A17" s="2" t="s">
        <v>23</v>
      </c>
      <c r="B17" s="937">
        <v>72</v>
      </c>
      <c r="C17" s="934">
        <v>0</v>
      </c>
      <c r="D17" s="934">
        <v>1.6601506620645499E-2</v>
      </c>
      <c r="E17" s="934">
        <v>6.9311499595642104E-2</v>
      </c>
      <c r="F17" s="934">
        <v>2.3356139659881599E-2</v>
      </c>
      <c r="G17" s="934">
        <v>4.50972802937031E-2</v>
      </c>
      <c r="H17" s="934">
        <v>9.4097591936588301E-2</v>
      </c>
      <c r="I17" s="934">
        <v>5.5071868002414703E-2</v>
      </c>
      <c r="J17" s="934">
        <v>7.0938505232334095E-2</v>
      </c>
      <c r="K17" s="934">
        <v>0.20427677035331701</v>
      </c>
      <c r="L17" s="934">
        <v>8.1439636647701305E-2</v>
      </c>
      <c r="M17" s="934">
        <v>0</v>
      </c>
      <c r="N17" s="934">
        <v>3.1525287777185398E-2</v>
      </c>
      <c r="O17" s="934">
        <v>7.0221066474914606E-2</v>
      </c>
      <c r="P17" s="934">
        <v>4.0621992200613001E-2</v>
      </c>
      <c r="Q17" s="934">
        <v>5.5761817842721897E-2</v>
      </c>
      <c r="R17" s="934">
        <v>5.4146006703376798E-2</v>
      </c>
      <c r="S17" s="934">
        <v>6.4909905195236197E-3</v>
      </c>
      <c r="T17" s="934">
        <v>0</v>
      </c>
      <c r="U17" s="934">
        <v>1.1819144710898399E-2</v>
      </c>
      <c r="V17" s="934">
        <v>2.3984394967556E-2</v>
      </c>
      <c r="W17" s="934">
        <v>0</v>
      </c>
      <c r="X17" s="934">
        <v>1.4940847642719701E-2</v>
      </c>
      <c r="Y17" s="934">
        <v>3.0297648161649701E-2</v>
      </c>
      <c r="Z17" s="934">
        <v>0</v>
      </c>
      <c r="AA17" s="940">
        <v>2272.49389648438</v>
      </c>
    </row>
    <row r="18" spans="1:27" x14ac:dyDescent="0.2">
      <c r="A18" s="2" t="s">
        <v>24</v>
      </c>
      <c r="B18" s="937">
        <v>76</v>
      </c>
      <c r="C18" s="934">
        <v>9.6336593851447105E-3</v>
      </c>
      <c r="D18" s="934">
        <v>4.5576099306345E-2</v>
      </c>
      <c r="E18" s="934">
        <v>8.3546727895736694E-2</v>
      </c>
      <c r="F18" s="934">
        <v>4.5026607811451E-2</v>
      </c>
      <c r="G18" s="934">
        <v>4.1508741676807397E-2</v>
      </c>
      <c r="H18" s="934">
        <v>7.6277434825897203E-2</v>
      </c>
      <c r="I18" s="934">
        <v>5.0649628043174702E-2</v>
      </c>
      <c r="J18" s="934">
        <v>0.16882975399494199</v>
      </c>
      <c r="K18" s="934">
        <v>7.5669452548026997E-2</v>
      </c>
      <c r="L18" s="934">
        <v>6.3699319958686801E-2</v>
      </c>
      <c r="M18" s="934">
        <v>3.7461016327142702E-2</v>
      </c>
      <c r="N18" s="934">
        <v>4.86042052507401E-2</v>
      </c>
      <c r="O18" s="934">
        <v>6.25739395618439E-2</v>
      </c>
      <c r="P18" s="934">
        <v>5.9120964258909198E-2</v>
      </c>
      <c r="Q18" s="934">
        <v>2.61539202183485E-2</v>
      </c>
      <c r="R18" s="934">
        <v>2.41118259727955E-2</v>
      </c>
      <c r="S18" s="934">
        <v>6.3300919719040403E-3</v>
      </c>
      <c r="T18" s="934">
        <v>1.00411102175713E-2</v>
      </c>
      <c r="U18" s="934">
        <v>1.55716110020876E-2</v>
      </c>
      <c r="V18" s="934">
        <v>6.3300919719040403E-3</v>
      </c>
      <c r="W18" s="934">
        <v>1.70393530279398E-2</v>
      </c>
      <c r="X18" s="934">
        <v>0</v>
      </c>
      <c r="Y18" s="934">
        <v>0</v>
      </c>
      <c r="Z18" s="934">
        <v>2.6244455948471999E-2</v>
      </c>
      <c r="AA18" s="940">
        <v>2086.03051757812</v>
      </c>
    </row>
    <row r="19" spans="1:27" x14ac:dyDescent="0.2">
      <c r="A19" s="2" t="s">
        <v>25</v>
      </c>
      <c r="B19" s="937">
        <v>94</v>
      </c>
      <c r="C19" s="934">
        <v>8.8897440582513792E-3</v>
      </c>
      <c r="D19" s="934">
        <v>0</v>
      </c>
      <c r="E19" s="934">
        <v>9.8034031689166995E-2</v>
      </c>
      <c r="F19" s="934">
        <v>3.5736137069761801E-3</v>
      </c>
      <c r="G19" s="934">
        <v>3.1807273626327501E-2</v>
      </c>
      <c r="H19" s="934">
        <v>5.6507140398025499E-2</v>
      </c>
      <c r="I19" s="934">
        <v>2.3630892857909199E-2</v>
      </c>
      <c r="J19" s="934">
        <v>0.17642080783844</v>
      </c>
      <c r="K19" s="934">
        <v>7.3375940322876004E-2</v>
      </c>
      <c r="L19" s="934">
        <v>6.1897981911897701E-2</v>
      </c>
      <c r="M19" s="934">
        <v>0.104405157268047</v>
      </c>
      <c r="N19" s="934">
        <v>1.2027770280838001E-2</v>
      </c>
      <c r="O19" s="934">
        <v>4.53804321587086E-2</v>
      </c>
      <c r="P19" s="934">
        <v>6.24755881726742E-2</v>
      </c>
      <c r="Q19" s="934">
        <v>5.7730231434106799E-2</v>
      </c>
      <c r="R19" s="934">
        <v>6.4904227852821406E-2</v>
      </c>
      <c r="S19" s="934">
        <v>2.6209840551018701E-2</v>
      </c>
      <c r="T19" s="934">
        <v>3.1162628903984999E-2</v>
      </c>
      <c r="U19" s="934">
        <v>1.0079423896968399E-2</v>
      </c>
      <c r="V19" s="934">
        <v>1.26617141067982E-2</v>
      </c>
      <c r="W19" s="934">
        <v>1.55218103900552E-2</v>
      </c>
      <c r="X19" s="934">
        <v>2.3303730413317701E-2</v>
      </c>
      <c r="Y19" s="934">
        <v>0</v>
      </c>
      <c r="Z19" s="934">
        <v>0</v>
      </c>
      <c r="AA19" s="940">
        <v>2319.76831054688</v>
      </c>
    </row>
    <row r="20" spans="1:27" x14ac:dyDescent="0.2">
      <c r="A20" s="2" t="s">
        <v>26</v>
      </c>
      <c r="B20" s="937">
        <v>90</v>
      </c>
      <c r="C20" s="934">
        <v>0</v>
      </c>
      <c r="D20" s="934">
        <v>1.6855545341968502E-2</v>
      </c>
      <c r="E20" s="934">
        <v>4.0805332362651797E-2</v>
      </c>
      <c r="F20" s="934">
        <v>1.6855545341968502E-2</v>
      </c>
      <c r="G20" s="934">
        <v>6.7510791122913402E-2</v>
      </c>
      <c r="H20" s="934">
        <v>0.105588011443615</v>
      </c>
      <c r="I20" s="934">
        <v>4.6968616545200299E-2</v>
      </c>
      <c r="J20" s="934">
        <v>8.1502050161361694E-2</v>
      </c>
      <c r="K20" s="934">
        <v>1.3528254814446E-2</v>
      </c>
      <c r="L20" s="934">
        <v>0.132709786295891</v>
      </c>
      <c r="M20" s="934">
        <v>1.8432412296533598E-2</v>
      </c>
      <c r="N20" s="934">
        <v>7.9630583524703993E-2</v>
      </c>
      <c r="O20" s="934">
        <v>4.9369402229785898E-2</v>
      </c>
      <c r="P20" s="934">
        <v>6.9600254297256497E-2</v>
      </c>
      <c r="Q20" s="934">
        <v>2.5247262790799099E-2</v>
      </c>
      <c r="R20" s="934">
        <v>4.01093512773514E-2</v>
      </c>
      <c r="S20" s="934">
        <v>1.6694772988557802E-2</v>
      </c>
      <c r="T20" s="934">
        <v>4.1060540825128597E-2</v>
      </c>
      <c r="U20" s="934">
        <v>2.6909183710813502E-2</v>
      </c>
      <c r="V20" s="934">
        <v>4.38823737204075E-2</v>
      </c>
      <c r="W20" s="934">
        <v>1.72383971512318E-2</v>
      </c>
      <c r="X20" s="934">
        <v>2.0374828949570701E-2</v>
      </c>
      <c r="Y20" s="934">
        <v>1.37649858370423E-2</v>
      </c>
      <c r="Z20" s="934">
        <v>1.53617057949305E-2</v>
      </c>
      <c r="AA20" s="940">
        <v>2480.54956054688</v>
      </c>
    </row>
    <row r="21" spans="1:27" x14ac:dyDescent="0.2">
      <c r="A21" s="2" t="s">
        <v>27</v>
      </c>
      <c r="B21" s="937">
        <v>72</v>
      </c>
      <c r="C21" s="934">
        <v>0</v>
      </c>
      <c r="D21" s="934">
        <v>0</v>
      </c>
      <c r="E21" s="934">
        <v>1.7514484003186202E-2</v>
      </c>
      <c r="F21" s="934">
        <v>0</v>
      </c>
      <c r="G21" s="934">
        <v>6.2149241566657999E-2</v>
      </c>
      <c r="H21" s="934">
        <v>2.2762306034565E-2</v>
      </c>
      <c r="I21" s="934">
        <v>5.2543453872203799E-2</v>
      </c>
      <c r="J21" s="934">
        <v>7.2004295885562897E-2</v>
      </c>
      <c r="K21" s="934">
        <v>3.4937202930450398E-2</v>
      </c>
      <c r="L21" s="934">
        <v>8.5363902151584597E-2</v>
      </c>
      <c r="M21" s="934">
        <v>8.0016799271106706E-2</v>
      </c>
      <c r="N21" s="934">
        <v>4.0036097168922397E-2</v>
      </c>
      <c r="O21" s="934">
        <v>3.2125663012266201E-2</v>
      </c>
      <c r="P21" s="934">
        <v>5.0219777971506098E-2</v>
      </c>
      <c r="Q21" s="934">
        <v>1.9020255655050299E-2</v>
      </c>
      <c r="R21" s="934">
        <v>9.0683616697788197E-2</v>
      </c>
      <c r="S21" s="934">
        <v>1.01399570703506E-2</v>
      </c>
      <c r="T21" s="934">
        <v>5.4692048579454401E-2</v>
      </c>
      <c r="U21" s="934">
        <v>3.06641478091478E-2</v>
      </c>
      <c r="V21" s="934">
        <v>6.2691010534763295E-2</v>
      </c>
      <c r="W21" s="934">
        <v>7.2481751441955594E-2</v>
      </c>
      <c r="X21" s="934">
        <v>5.5734071880579002E-2</v>
      </c>
      <c r="Y21" s="934">
        <v>0</v>
      </c>
      <c r="Z21" s="934">
        <v>5.4219912737607998E-2</v>
      </c>
      <c r="AA21" s="940">
        <v>3318.08422851562</v>
      </c>
    </row>
    <row r="22" spans="1:27" x14ac:dyDescent="0.2">
      <c r="A22" s="2" t="s">
        <v>28</v>
      </c>
      <c r="B22" s="937">
        <v>97</v>
      </c>
      <c r="C22" s="934">
        <v>2.7241980656981499E-2</v>
      </c>
      <c r="D22" s="934">
        <v>2.4460697546601299E-2</v>
      </c>
      <c r="E22" s="934">
        <v>4.4449105858802802E-2</v>
      </c>
      <c r="F22" s="934">
        <v>2.7041414752602601E-2</v>
      </c>
      <c r="G22" s="934">
        <v>3.4745167940854998E-2</v>
      </c>
      <c r="H22" s="934">
        <v>0</v>
      </c>
      <c r="I22" s="934">
        <v>8.85640159249306E-2</v>
      </c>
      <c r="J22" s="934">
        <v>9.1672644019126906E-2</v>
      </c>
      <c r="K22" s="934">
        <v>0.108601279556751</v>
      </c>
      <c r="L22" s="934">
        <v>7.6021909713745103E-2</v>
      </c>
      <c r="M22" s="934">
        <v>8.1222921609878498E-2</v>
      </c>
      <c r="N22" s="934">
        <v>5.4568976163864101E-2</v>
      </c>
      <c r="O22" s="934">
        <v>6.9570600986480699E-2</v>
      </c>
      <c r="P22" s="934">
        <v>0.105404116213322</v>
      </c>
      <c r="Q22" s="934">
        <v>5.6389331817627002E-2</v>
      </c>
      <c r="R22" s="934">
        <v>3.03116962313652E-2</v>
      </c>
      <c r="S22" s="934">
        <v>6.6705322824418501E-3</v>
      </c>
      <c r="T22" s="934">
        <v>1.80306565016508E-2</v>
      </c>
      <c r="U22" s="934">
        <v>0</v>
      </c>
      <c r="V22" s="934">
        <v>1.4789191074669399E-2</v>
      </c>
      <c r="W22" s="934">
        <v>2.96074580401182E-2</v>
      </c>
      <c r="X22" s="934">
        <v>0</v>
      </c>
      <c r="Y22" s="934">
        <v>8.4676826372742705E-3</v>
      </c>
      <c r="Z22" s="934">
        <v>2.1686109248548698E-3</v>
      </c>
      <c r="AA22" s="940">
        <v>2484.94262695312</v>
      </c>
    </row>
    <row r="23" spans="1:27" x14ac:dyDescent="0.2">
      <c r="A23" s="2" t="s">
        <v>29</v>
      </c>
      <c r="B23" s="937">
        <v>97</v>
      </c>
      <c r="C23" s="934">
        <v>2.5495996698737099E-2</v>
      </c>
      <c r="D23" s="934">
        <v>4.5414324849844E-2</v>
      </c>
      <c r="E23" s="934">
        <v>0.11362228542566299</v>
      </c>
      <c r="F23" s="934">
        <v>5.7156018912792199E-2</v>
      </c>
      <c r="G23" s="934">
        <v>5.2244920283555998E-2</v>
      </c>
      <c r="H23" s="934">
        <v>7.5047664344310802E-2</v>
      </c>
      <c r="I23" s="934">
        <v>2.58712396025658E-2</v>
      </c>
      <c r="J23" s="934">
        <v>7.8274779021740001E-2</v>
      </c>
      <c r="K23" s="934">
        <v>5.8659199625253698E-2</v>
      </c>
      <c r="L23" s="934">
        <v>4.9574006348848301E-2</v>
      </c>
      <c r="M23" s="934">
        <v>0.114757113158703</v>
      </c>
      <c r="N23" s="934">
        <v>5.7846579700708403E-2</v>
      </c>
      <c r="O23" s="934">
        <v>7.1135178208351094E-2</v>
      </c>
      <c r="P23" s="934">
        <v>2.27340832352638E-2</v>
      </c>
      <c r="Q23" s="934">
        <v>2.86349635571241E-2</v>
      </c>
      <c r="R23" s="934">
        <v>2.7544915676116902E-2</v>
      </c>
      <c r="S23" s="934">
        <v>2.2762838751077701E-2</v>
      </c>
      <c r="T23" s="934">
        <v>7.5071128085255597E-3</v>
      </c>
      <c r="U23" s="934">
        <v>4.91760708391666E-2</v>
      </c>
      <c r="V23" s="934">
        <v>4.7882418148219603E-3</v>
      </c>
      <c r="W23" s="934">
        <v>5.2245887927711001E-3</v>
      </c>
      <c r="X23" s="934">
        <v>0</v>
      </c>
      <c r="Y23" s="934">
        <v>6.5278774127364202E-3</v>
      </c>
      <c r="Z23" s="934">
        <v>0</v>
      </c>
      <c r="AA23" s="940">
        <v>2191.751953125</v>
      </c>
    </row>
    <row r="24" spans="1:27" x14ac:dyDescent="0.2">
      <c r="A24" s="2" t="s">
        <v>30</v>
      </c>
      <c r="B24" s="937">
        <v>98</v>
      </c>
      <c r="C24" s="934">
        <v>6.6690328530967201E-3</v>
      </c>
      <c r="D24" s="934">
        <v>7.1532432921230802E-3</v>
      </c>
      <c r="E24" s="934">
        <v>5.0160650163888897E-2</v>
      </c>
      <c r="F24" s="934">
        <v>8.0684855580329895E-2</v>
      </c>
      <c r="G24" s="934">
        <v>2.5296727195382101E-2</v>
      </c>
      <c r="H24" s="934">
        <v>4.4392008334398297E-2</v>
      </c>
      <c r="I24" s="934">
        <v>3.3675186336040497E-2</v>
      </c>
      <c r="J24" s="934">
        <v>0.17362454533576999</v>
      </c>
      <c r="K24" s="934">
        <v>2.04554535448551E-2</v>
      </c>
      <c r="L24" s="934">
        <v>7.3827221989631694E-2</v>
      </c>
      <c r="M24" s="934">
        <v>8.4248095750808702E-2</v>
      </c>
      <c r="N24" s="934">
        <v>6.2885016202926594E-2</v>
      </c>
      <c r="O24" s="934">
        <v>5.38829192519188E-2</v>
      </c>
      <c r="P24" s="934">
        <v>3.0308224260806999E-2</v>
      </c>
      <c r="Q24" s="934">
        <v>6.11480064690113E-2</v>
      </c>
      <c r="R24" s="934">
        <v>3.0972562730312299E-2</v>
      </c>
      <c r="S24" s="934">
        <v>1.3977160677313799E-2</v>
      </c>
      <c r="T24" s="934">
        <v>6.8294726312160506E-2</v>
      </c>
      <c r="U24" s="934">
        <v>9.9882083013653807E-3</v>
      </c>
      <c r="V24" s="934">
        <v>3.84229831397533E-2</v>
      </c>
      <c r="W24" s="934">
        <v>1.1962440796196501E-2</v>
      </c>
      <c r="X24" s="934">
        <v>7.9401219263672794E-3</v>
      </c>
      <c r="Y24" s="934">
        <v>1.0030607692897301E-2</v>
      </c>
      <c r="Z24" s="934">
        <v>0</v>
      </c>
      <c r="AA24" s="940">
        <v>2478.79248046875</v>
      </c>
    </row>
    <row r="25" spans="1:27" x14ac:dyDescent="0.2">
      <c r="A25" s="2" t="s">
        <v>31</v>
      </c>
      <c r="B25" s="937">
        <v>96</v>
      </c>
      <c r="C25" s="934">
        <v>0</v>
      </c>
      <c r="D25" s="934">
        <v>1.31999626755714E-2</v>
      </c>
      <c r="E25" s="934">
        <v>0.101228788495064</v>
      </c>
      <c r="F25" s="934">
        <v>3.7734806537628202E-2</v>
      </c>
      <c r="G25" s="934">
        <v>1.17138102650642E-2</v>
      </c>
      <c r="H25" s="934">
        <v>6.4891196787357303E-2</v>
      </c>
      <c r="I25" s="934">
        <v>3.1703460961580297E-2</v>
      </c>
      <c r="J25" s="934">
        <v>0.104046605527401</v>
      </c>
      <c r="K25" s="934">
        <v>7.0875853300094604E-2</v>
      </c>
      <c r="L25" s="934">
        <v>8.08084681630135E-2</v>
      </c>
      <c r="M25" s="934">
        <v>8.1493787467479706E-2</v>
      </c>
      <c r="N25" s="934">
        <v>5.26671595871449E-2</v>
      </c>
      <c r="O25" s="934">
        <v>9.5600977540016202E-2</v>
      </c>
      <c r="P25" s="934">
        <v>9.3649858608841896E-3</v>
      </c>
      <c r="Q25" s="934">
        <v>3.5026181489229202E-2</v>
      </c>
      <c r="R25" s="934">
        <v>5.01230992376804E-2</v>
      </c>
      <c r="S25" s="934">
        <v>3.8565047085285201E-2</v>
      </c>
      <c r="T25" s="934">
        <v>3.2777436077594799E-2</v>
      </c>
      <c r="U25" s="934">
        <v>0</v>
      </c>
      <c r="V25" s="934">
        <v>4.7432973980903598E-2</v>
      </c>
      <c r="W25" s="934">
        <v>3.1380414962768603E-2</v>
      </c>
      <c r="X25" s="934">
        <v>0</v>
      </c>
      <c r="Y25" s="934">
        <v>9.3649858608841896E-3</v>
      </c>
      <c r="Z25" s="934">
        <v>0</v>
      </c>
      <c r="AA25" s="940">
        <v>2429.15234375</v>
      </c>
    </row>
    <row r="26" spans="1:27" x14ac:dyDescent="0.2">
      <c r="A26" s="2" t="s">
        <v>32</v>
      </c>
      <c r="B26" s="937">
        <v>93</v>
      </c>
      <c r="C26" s="934">
        <v>4.8265688121318803E-2</v>
      </c>
      <c r="D26" s="934">
        <v>1.06829917058349E-2</v>
      </c>
      <c r="E26" s="934">
        <v>6.4816646277904497E-2</v>
      </c>
      <c r="F26" s="934">
        <v>6.42402619123459E-2</v>
      </c>
      <c r="G26" s="934">
        <v>0.10700038075447101</v>
      </c>
      <c r="H26" s="934">
        <v>5.49689903855324E-2</v>
      </c>
      <c r="I26" s="934">
        <v>6.2563166022300706E-2</v>
      </c>
      <c r="J26" s="934">
        <v>9.9536195397377E-2</v>
      </c>
      <c r="K26" s="934">
        <v>8.0723106861114502E-2</v>
      </c>
      <c r="L26" s="934">
        <v>3.0703019350767101E-2</v>
      </c>
      <c r="M26" s="934">
        <v>5.5290974676608998E-2</v>
      </c>
      <c r="N26" s="934">
        <v>2.6948057115078E-2</v>
      </c>
      <c r="O26" s="934">
        <v>5.0747156143188497E-2</v>
      </c>
      <c r="P26" s="934">
        <v>3.48230637609959E-2</v>
      </c>
      <c r="Q26" s="934">
        <v>2.21526827663183E-2</v>
      </c>
      <c r="R26" s="934">
        <v>1.9590970128774601E-2</v>
      </c>
      <c r="S26" s="934">
        <v>1.8296780064701999E-2</v>
      </c>
      <c r="T26" s="934">
        <v>2.36920360475779E-2</v>
      </c>
      <c r="U26" s="934">
        <v>3.9841745048761402E-2</v>
      </c>
      <c r="V26" s="934">
        <v>1.30602903664112E-2</v>
      </c>
      <c r="W26" s="934">
        <v>3.8689721375703798E-2</v>
      </c>
      <c r="X26" s="934">
        <v>2.5977483019232701E-2</v>
      </c>
      <c r="Y26" s="934">
        <v>0</v>
      </c>
      <c r="Z26" s="934">
        <v>7.38859269768E-3</v>
      </c>
      <c r="AA26" s="940">
        <v>2092.51538085938</v>
      </c>
    </row>
    <row r="27" spans="1:27" x14ac:dyDescent="0.2">
      <c r="A27" s="2" t="s">
        <v>33</v>
      </c>
      <c r="B27" s="937">
        <v>82</v>
      </c>
      <c r="C27" s="934">
        <v>0</v>
      </c>
      <c r="D27" s="934">
        <v>0</v>
      </c>
      <c r="E27" s="934">
        <v>1.62827484309673E-2</v>
      </c>
      <c r="F27" s="934">
        <v>4.1897378861904103E-2</v>
      </c>
      <c r="G27" s="934">
        <v>2.4790424853563298E-2</v>
      </c>
      <c r="H27" s="934">
        <v>7.5417138636112199E-2</v>
      </c>
      <c r="I27" s="934">
        <v>5.7335668243467799E-3</v>
      </c>
      <c r="J27" s="934">
        <v>2.3462036624550799E-2</v>
      </c>
      <c r="K27" s="934">
        <v>8.3087598904967308E-3</v>
      </c>
      <c r="L27" s="934">
        <v>8.2694426178932204E-2</v>
      </c>
      <c r="M27" s="934">
        <v>6.5493412315845503E-2</v>
      </c>
      <c r="N27" s="934">
        <v>4.65332008898258E-2</v>
      </c>
      <c r="O27" s="934">
        <v>0.15065811574459101</v>
      </c>
      <c r="P27" s="934">
        <v>5.9933118522167199E-2</v>
      </c>
      <c r="Q27" s="934">
        <v>5.0342440605163602E-2</v>
      </c>
      <c r="R27" s="934">
        <v>0.112637646496296</v>
      </c>
      <c r="S27" s="934">
        <v>8.86993408203125E-2</v>
      </c>
      <c r="T27" s="934">
        <v>3.4597877413034397E-2</v>
      </c>
      <c r="U27" s="934">
        <v>1.7438245937228199E-2</v>
      </c>
      <c r="V27" s="934">
        <v>3.0320608988404298E-2</v>
      </c>
      <c r="W27" s="934">
        <v>3.0845237895846402E-2</v>
      </c>
      <c r="X27" s="934">
        <v>6.0237902216613301E-3</v>
      </c>
      <c r="Y27" s="934">
        <v>6.0237902216613301E-3</v>
      </c>
      <c r="Z27" s="934">
        <v>2.1866697818040799E-2</v>
      </c>
      <c r="AA27" s="940">
        <v>3142.65356445312</v>
      </c>
    </row>
    <row r="28" spans="1:27" x14ac:dyDescent="0.2">
      <c r="A28" s="2" t="s">
        <v>34</v>
      </c>
      <c r="B28" s="937">
        <v>98</v>
      </c>
      <c r="C28" s="934">
        <v>0</v>
      </c>
      <c r="D28" s="934">
        <v>0</v>
      </c>
      <c r="E28" s="934">
        <v>0</v>
      </c>
      <c r="F28" s="934">
        <v>4.5796684920787797E-2</v>
      </c>
      <c r="G28" s="934">
        <v>1.2358050793409301E-2</v>
      </c>
      <c r="H28" s="934">
        <v>6.4236640930175795E-2</v>
      </c>
      <c r="I28" s="934">
        <v>6.2415894120931598E-2</v>
      </c>
      <c r="J28" s="934">
        <v>2.9232721775770201E-2</v>
      </c>
      <c r="K28" s="934">
        <v>6.4876049757003798E-2</v>
      </c>
      <c r="L28" s="934">
        <v>0.10544316470623</v>
      </c>
      <c r="M28" s="934">
        <v>3.8396213203668601E-2</v>
      </c>
      <c r="N28" s="934">
        <v>2.9439410194754601E-2</v>
      </c>
      <c r="O28" s="934">
        <v>9.4068758189678206E-2</v>
      </c>
      <c r="P28" s="934">
        <v>4.6404767781495999E-2</v>
      </c>
      <c r="Q28" s="934">
        <v>5.96440657973289E-2</v>
      </c>
      <c r="R28" s="934">
        <v>6.0732148587703698E-2</v>
      </c>
      <c r="S28" s="934">
        <v>3.7492033094167702E-2</v>
      </c>
      <c r="T28" s="934">
        <v>5.4058119654655498E-2</v>
      </c>
      <c r="U28" s="934">
        <v>5.0117086619138697E-2</v>
      </c>
      <c r="V28" s="934">
        <v>1.80172938853502E-2</v>
      </c>
      <c r="W28" s="934">
        <v>6.6546261310577406E-2</v>
      </c>
      <c r="X28" s="934">
        <v>1.3879681006074E-2</v>
      </c>
      <c r="Y28" s="934">
        <v>3.2594926655292497E-2</v>
      </c>
      <c r="Z28" s="934">
        <v>1.42500307410955E-2</v>
      </c>
      <c r="AA28" s="940">
        <v>3012.23852539062</v>
      </c>
    </row>
    <row r="29" spans="1:27" x14ac:dyDescent="0.2">
      <c r="A29" s="2" t="s">
        <v>35</v>
      </c>
      <c r="B29" s="937">
        <v>92</v>
      </c>
      <c r="C29" s="934">
        <v>1.8392201513052001E-2</v>
      </c>
      <c r="D29" s="934">
        <v>1.2600300833582901E-2</v>
      </c>
      <c r="E29" s="934">
        <v>5.0585385411977803E-2</v>
      </c>
      <c r="F29" s="934">
        <v>1.2397421523928601E-2</v>
      </c>
      <c r="G29" s="934">
        <v>5.44430837035179E-2</v>
      </c>
      <c r="H29" s="934">
        <v>8.2032717764377594E-2</v>
      </c>
      <c r="I29" s="934">
        <v>5.4580662399530397E-2</v>
      </c>
      <c r="J29" s="934">
        <v>9.1944254934787806E-2</v>
      </c>
      <c r="K29" s="934">
        <v>4.3030422180891002E-2</v>
      </c>
      <c r="L29" s="934">
        <v>0</v>
      </c>
      <c r="M29" s="934">
        <v>5.9411972761154203E-2</v>
      </c>
      <c r="N29" s="934">
        <v>5.4716613143682501E-2</v>
      </c>
      <c r="O29" s="934">
        <v>3.0666014179587399E-2</v>
      </c>
      <c r="P29" s="934">
        <v>5.3602438420057297E-2</v>
      </c>
      <c r="Q29" s="934">
        <v>9.7482256591319996E-2</v>
      </c>
      <c r="R29" s="934">
        <v>6.0011669993400601E-2</v>
      </c>
      <c r="S29" s="934">
        <v>4.0680952370166799E-2</v>
      </c>
      <c r="T29" s="934">
        <v>5.0774164497852298E-2</v>
      </c>
      <c r="U29" s="934">
        <v>2.16830763965845E-2</v>
      </c>
      <c r="V29" s="934">
        <v>3.8688529282808297E-2</v>
      </c>
      <c r="W29" s="934">
        <v>2.1416189149022099E-2</v>
      </c>
      <c r="X29" s="934">
        <v>3.0765566974878301E-2</v>
      </c>
      <c r="Y29" s="934">
        <v>1.4803410507738601E-2</v>
      </c>
      <c r="Z29" s="934">
        <v>5.2906959317624604E-3</v>
      </c>
      <c r="AA29" s="940">
        <v>2797.55981445312</v>
      </c>
    </row>
    <row r="30" spans="1:27" x14ac:dyDescent="0.2">
      <c r="A30" s="2" t="s">
        <v>36</v>
      </c>
      <c r="B30" s="937">
        <v>85</v>
      </c>
      <c r="C30" s="934">
        <v>0</v>
      </c>
      <c r="D30" s="934">
        <v>0</v>
      </c>
      <c r="E30" s="934">
        <v>0</v>
      </c>
      <c r="F30" s="934">
        <v>0</v>
      </c>
      <c r="G30" s="934">
        <v>6.98423162102699E-2</v>
      </c>
      <c r="H30" s="934">
        <v>7.4647322297096294E-2</v>
      </c>
      <c r="I30" s="934">
        <v>7.0203598588705098E-3</v>
      </c>
      <c r="J30" s="934">
        <v>3.1627196818590199E-2</v>
      </c>
      <c r="K30" s="934">
        <v>4.1345342993736302E-2</v>
      </c>
      <c r="L30" s="934">
        <v>8.0072604119777693E-2</v>
      </c>
      <c r="M30" s="934">
        <v>1.46513432264328E-2</v>
      </c>
      <c r="N30" s="934">
        <v>7.0203598588705098E-3</v>
      </c>
      <c r="O30" s="934">
        <v>8.9450053870677906E-2</v>
      </c>
      <c r="P30" s="934">
        <v>5.47423958778381E-2</v>
      </c>
      <c r="Q30" s="934">
        <v>0.107195690274239</v>
      </c>
      <c r="R30" s="934">
        <v>3.4817345440387698E-2</v>
      </c>
      <c r="S30" s="934">
        <v>3.1847987323999398E-2</v>
      </c>
      <c r="T30" s="934">
        <v>3.5016104578971897E-2</v>
      </c>
      <c r="U30" s="934">
        <v>6.9696456193924006E-2</v>
      </c>
      <c r="V30" s="934">
        <v>1.9337240606546399E-2</v>
      </c>
      <c r="W30" s="934">
        <v>9.3522742390632602E-2</v>
      </c>
      <c r="X30" s="934">
        <v>3.8098800927400603E-2</v>
      </c>
      <c r="Y30" s="934">
        <v>4.1284322738647503E-2</v>
      </c>
      <c r="Z30" s="934">
        <v>5.8763999491930001E-2</v>
      </c>
      <c r="AA30" s="940">
        <v>3635.93237304688</v>
      </c>
    </row>
    <row r="31" spans="1:27" x14ac:dyDescent="0.2">
      <c r="A31" s="2" t="s">
        <v>37</v>
      </c>
      <c r="B31" s="937">
        <v>77</v>
      </c>
      <c r="C31" s="934">
        <v>0</v>
      </c>
      <c r="D31" s="934">
        <v>0</v>
      </c>
      <c r="E31" s="934">
        <v>8.2662664353847504E-3</v>
      </c>
      <c r="F31" s="934">
        <v>8.4237251430749893E-3</v>
      </c>
      <c r="G31" s="934">
        <v>0</v>
      </c>
      <c r="H31" s="934">
        <v>0</v>
      </c>
      <c r="I31" s="934">
        <v>3.3208657056093202E-2</v>
      </c>
      <c r="J31" s="934">
        <v>0.106277786195278</v>
      </c>
      <c r="K31" s="934">
        <v>9.9913112819194794E-2</v>
      </c>
      <c r="L31" s="934">
        <v>8.7738595902919797E-2</v>
      </c>
      <c r="M31" s="934">
        <v>2.47849337756634E-2</v>
      </c>
      <c r="N31" s="934">
        <v>8.4237251430749893E-3</v>
      </c>
      <c r="O31" s="934">
        <v>7.4538670480251298E-2</v>
      </c>
      <c r="P31" s="934">
        <v>8.8662356138229398E-2</v>
      </c>
      <c r="Q31" s="934">
        <v>8.7700001895427704E-2</v>
      </c>
      <c r="R31" s="934">
        <v>7.4219070374965695E-2</v>
      </c>
      <c r="S31" s="934">
        <v>4.2615123093128197E-2</v>
      </c>
      <c r="T31" s="934">
        <v>4.9145642668008797E-2</v>
      </c>
      <c r="U31" s="934">
        <v>3.2981548458337798E-2</v>
      </c>
      <c r="V31" s="934">
        <v>3.2568838447332403E-2</v>
      </c>
      <c r="W31" s="934">
        <v>9.8629757761955303E-2</v>
      </c>
      <c r="X31" s="934">
        <v>8.4237251430749893E-3</v>
      </c>
      <c r="Y31" s="934">
        <v>0</v>
      </c>
      <c r="Z31" s="934">
        <v>3.3478464931249598E-2</v>
      </c>
      <c r="AA31" s="940">
        <v>3447.35522460938</v>
      </c>
    </row>
    <row r="32" spans="1:27" x14ac:dyDescent="0.2">
      <c r="A32" s="2" t="s">
        <v>38</v>
      </c>
      <c r="B32" s="937">
        <v>102</v>
      </c>
      <c r="C32" s="934">
        <v>4.7645766288042103E-2</v>
      </c>
      <c r="D32" s="934">
        <v>2.6154019869864E-3</v>
      </c>
      <c r="E32" s="934">
        <v>0.118916936218739</v>
      </c>
      <c r="F32" s="934">
        <v>2.9350025579333298E-2</v>
      </c>
      <c r="G32" s="934">
        <v>3.2325107604265199E-2</v>
      </c>
      <c r="H32" s="934">
        <v>9.23273339867592E-2</v>
      </c>
      <c r="I32" s="934">
        <v>4.6271618455648401E-2</v>
      </c>
      <c r="J32" s="934">
        <v>0.104358322918415</v>
      </c>
      <c r="K32" s="934">
        <v>0</v>
      </c>
      <c r="L32" s="934">
        <v>0.105387918651104</v>
      </c>
      <c r="M32" s="934">
        <v>1.6162859275937101E-2</v>
      </c>
      <c r="N32" s="934">
        <v>2.9937099665403401E-2</v>
      </c>
      <c r="O32" s="934">
        <v>2.80841607600451E-2</v>
      </c>
      <c r="P32" s="934">
        <v>7.5258091092109694E-2</v>
      </c>
      <c r="Q32" s="934">
        <v>4.2932655662298203E-2</v>
      </c>
      <c r="R32" s="934">
        <v>8.5895068943500505E-2</v>
      </c>
      <c r="S32" s="934">
        <v>1.25805689021945E-2</v>
      </c>
      <c r="T32" s="934">
        <v>1.9781654700636898E-2</v>
      </c>
      <c r="U32" s="934">
        <v>1.1738634668290599E-2</v>
      </c>
      <c r="V32" s="934">
        <v>2.8435761108994501E-2</v>
      </c>
      <c r="W32" s="934">
        <v>1.9085505977273001E-2</v>
      </c>
      <c r="X32" s="934">
        <v>2.33033653348684E-2</v>
      </c>
      <c r="Y32" s="934">
        <v>2.7309316210448699E-3</v>
      </c>
      <c r="Z32" s="934">
        <v>2.4875205010175701E-2</v>
      </c>
      <c r="AA32" s="940">
        <v>2348.76147460938</v>
      </c>
    </row>
    <row r="33" spans="1:27" x14ac:dyDescent="0.2">
      <c r="A33" s="2" t="s">
        <v>39</v>
      </c>
      <c r="B33" s="937">
        <v>92</v>
      </c>
      <c r="C33" s="934">
        <v>0</v>
      </c>
      <c r="D33" s="934">
        <v>0</v>
      </c>
      <c r="E33" s="934">
        <v>5.0139054656028704E-3</v>
      </c>
      <c r="F33" s="934">
        <v>3.2292660325765603E-2</v>
      </c>
      <c r="G33" s="934">
        <v>3.8395915180444697E-2</v>
      </c>
      <c r="H33" s="934">
        <v>7.8481011092662797E-2</v>
      </c>
      <c r="I33" s="934">
        <v>0.130395367741585</v>
      </c>
      <c r="J33" s="934">
        <v>9.0491868555545807E-2</v>
      </c>
      <c r="K33" s="934">
        <v>3.75699438154697E-2</v>
      </c>
      <c r="L33" s="934">
        <v>4.4069536030292497E-2</v>
      </c>
      <c r="M33" s="934">
        <v>5.93304075300694E-2</v>
      </c>
      <c r="N33" s="934">
        <v>2.7721524238586401E-2</v>
      </c>
      <c r="O33" s="934">
        <v>9.8691396415233598E-2</v>
      </c>
      <c r="P33" s="934">
        <v>8.1511981785297394E-2</v>
      </c>
      <c r="Q33" s="934">
        <v>4.5214101672172498E-2</v>
      </c>
      <c r="R33" s="934">
        <v>4.2795423418283497E-2</v>
      </c>
      <c r="S33" s="934">
        <v>1.70196089893579E-2</v>
      </c>
      <c r="T33" s="934">
        <v>3.2738521695137003E-2</v>
      </c>
      <c r="U33" s="934">
        <v>3.0513996258378001E-2</v>
      </c>
      <c r="V33" s="934">
        <v>2.7986925095319699E-2</v>
      </c>
      <c r="W33" s="934">
        <v>3.6354638636112199E-2</v>
      </c>
      <c r="X33" s="934">
        <v>1.6868431121110899E-2</v>
      </c>
      <c r="Y33" s="934">
        <v>1.8441665917634999E-2</v>
      </c>
      <c r="Z33" s="934">
        <v>8.1011578440666199E-3</v>
      </c>
      <c r="AA33" s="940">
        <v>2660.31958007812</v>
      </c>
    </row>
    <row r="34" spans="1:27" x14ac:dyDescent="0.2">
      <c r="A34" s="2" t="s">
        <v>40</v>
      </c>
      <c r="B34" s="937">
        <v>90</v>
      </c>
      <c r="C34" s="934">
        <v>0</v>
      </c>
      <c r="D34" s="934">
        <v>0</v>
      </c>
      <c r="E34" s="934">
        <v>6.4182557165622697E-2</v>
      </c>
      <c r="F34" s="934">
        <v>3.7607301026582697E-2</v>
      </c>
      <c r="G34" s="934">
        <v>3.25661152601242E-2</v>
      </c>
      <c r="H34" s="934">
        <v>3.8619365543127102E-2</v>
      </c>
      <c r="I34" s="934">
        <v>6.5132230520248399E-2</v>
      </c>
      <c r="J34" s="934">
        <v>5.0925742834806401E-2</v>
      </c>
      <c r="K34" s="934">
        <v>3.3486880362033802E-2</v>
      </c>
      <c r="L34" s="934">
        <v>8.6506403982639299E-2</v>
      </c>
      <c r="M34" s="934">
        <v>2.6113418862223601E-2</v>
      </c>
      <c r="N34" s="934">
        <v>1.12587735056877E-2</v>
      </c>
      <c r="O34" s="934">
        <v>8.8243417441844899E-2</v>
      </c>
      <c r="P34" s="934">
        <v>7.40001425147057E-2</v>
      </c>
      <c r="Q34" s="934">
        <v>5.44355921447277E-2</v>
      </c>
      <c r="R34" s="934">
        <v>0.12276089191436799</v>
      </c>
      <c r="S34" s="934">
        <v>2.4199930950999302E-2</v>
      </c>
      <c r="T34" s="934">
        <v>3.0290205031633401E-2</v>
      </c>
      <c r="U34" s="934">
        <v>2.17415485531092E-2</v>
      </c>
      <c r="V34" s="934">
        <v>1.7762241885066001E-2</v>
      </c>
      <c r="W34" s="934">
        <v>5.7902421802282299E-2</v>
      </c>
      <c r="X34" s="934">
        <v>3.9619401097297703E-2</v>
      </c>
      <c r="Y34" s="934">
        <v>9.3232346698641794E-3</v>
      </c>
      <c r="Z34" s="934">
        <v>1.33221950381994E-2</v>
      </c>
      <c r="AA34" s="940">
        <v>3162.19311523438</v>
      </c>
    </row>
    <row r="35" spans="1:27" x14ac:dyDescent="0.2">
      <c r="A35" s="2" t="s">
        <v>41</v>
      </c>
      <c r="B35" s="937">
        <v>93</v>
      </c>
      <c r="C35" s="934">
        <v>0</v>
      </c>
      <c r="D35" s="934">
        <v>0</v>
      </c>
      <c r="E35" s="934">
        <v>8.1401132047176403E-2</v>
      </c>
      <c r="F35" s="934">
        <v>2.0640984177589399E-2</v>
      </c>
      <c r="G35" s="934">
        <v>2.0640984177589399E-2</v>
      </c>
      <c r="H35" s="934">
        <v>4.8287056386470802E-2</v>
      </c>
      <c r="I35" s="934">
        <v>3.8424938917159999E-2</v>
      </c>
      <c r="J35" s="934">
        <v>6.3029654324054704E-2</v>
      </c>
      <c r="K35" s="934">
        <v>8.4128841757774395E-2</v>
      </c>
      <c r="L35" s="934">
        <v>7.67564848065376E-2</v>
      </c>
      <c r="M35" s="934">
        <v>2.6048645377159101E-2</v>
      </c>
      <c r="N35" s="934">
        <v>2.0310152322053899E-2</v>
      </c>
      <c r="O35" s="934">
        <v>8.4931850433349595E-2</v>
      </c>
      <c r="P35" s="934">
        <v>7.6179705560207395E-2</v>
      </c>
      <c r="Q35" s="934">
        <v>3.7286061793565799E-2</v>
      </c>
      <c r="R35" s="934">
        <v>8.0751046538352994E-2</v>
      </c>
      <c r="S35" s="934">
        <v>7.4387239292264002E-3</v>
      </c>
      <c r="T35" s="934">
        <v>4.5511942356824903E-2</v>
      </c>
      <c r="U35" s="934">
        <v>1.46023882552981E-2</v>
      </c>
      <c r="V35" s="934">
        <v>4.3402481824159601E-2</v>
      </c>
      <c r="W35" s="934">
        <v>5.2371371537447003E-2</v>
      </c>
      <c r="X35" s="934">
        <v>7.4387239292264002E-3</v>
      </c>
      <c r="Y35" s="934">
        <v>3.5623241215944297E-2</v>
      </c>
      <c r="Z35" s="934">
        <v>3.4793596714735003E-2</v>
      </c>
      <c r="AA35" s="940">
        <v>3023.14428710938</v>
      </c>
    </row>
    <row r="36" spans="1:27" x14ac:dyDescent="0.2">
      <c r="A36" s="2" t="s">
        <v>42</v>
      </c>
      <c r="B36" s="937">
        <v>72</v>
      </c>
      <c r="C36" s="934">
        <v>2.8987454716116199E-3</v>
      </c>
      <c r="D36" s="934">
        <v>0</v>
      </c>
      <c r="E36" s="934">
        <v>8.4451204165816307E-3</v>
      </c>
      <c r="F36" s="934">
        <v>4.2780585587024703E-2</v>
      </c>
      <c r="G36" s="934">
        <v>4.7043286263942698E-2</v>
      </c>
      <c r="H36" s="934">
        <v>0.13101233541965501</v>
      </c>
      <c r="I36" s="934">
        <v>9.37956348061562E-2</v>
      </c>
      <c r="J36" s="934">
        <v>0.121605381369591</v>
      </c>
      <c r="K36" s="934">
        <v>7.4701711535453796E-2</v>
      </c>
      <c r="L36" s="934">
        <v>1.68065447360277E-2</v>
      </c>
      <c r="M36" s="934">
        <v>5.1595751196145997E-2</v>
      </c>
      <c r="N36" s="934">
        <v>0</v>
      </c>
      <c r="O36" s="934">
        <v>3.0294045805931102E-2</v>
      </c>
      <c r="P36" s="934">
        <v>5.28765320777893E-2</v>
      </c>
      <c r="Q36" s="934">
        <v>3.1913947314023999E-2</v>
      </c>
      <c r="R36" s="934">
        <v>1.7445582896470999E-2</v>
      </c>
      <c r="S36" s="934">
        <v>1.34038049727678E-2</v>
      </c>
      <c r="T36" s="934">
        <v>6.1585433781147003E-2</v>
      </c>
      <c r="U36" s="934">
        <v>2.7532964944839498E-2</v>
      </c>
      <c r="V36" s="934">
        <v>6.1196483671665199E-2</v>
      </c>
      <c r="W36" s="934">
        <v>6.5682627260684995E-2</v>
      </c>
      <c r="X36" s="934">
        <v>1.5794489532709101E-2</v>
      </c>
      <c r="Y36" s="934">
        <v>0</v>
      </c>
      <c r="Z36" s="934">
        <v>3.1588979065418202E-2</v>
      </c>
      <c r="AA36" s="940">
        <v>2180.74169921875</v>
      </c>
    </row>
    <row r="37" spans="1:27" x14ac:dyDescent="0.2">
      <c r="A37" s="2" t="s">
        <v>43</v>
      </c>
      <c r="B37" s="937">
        <v>83</v>
      </c>
      <c r="C37" s="934">
        <v>0</v>
      </c>
      <c r="D37" s="934">
        <v>0</v>
      </c>
      <c r="E37" s="934">
        <v>5.3170997649431201E-2</v>
      </c>
      <c r="F37" s="934">
        <v>2.13156677782536E-2</v>
      </c>
      <c r="G37" s="934">
        <v>3.5791851580143003E-2</v>
      </c>
      <c r="H37" s="934">
        <v>4.6569552272558198E-2</v>
      </c>
      <c r="I37" s="934">
        <v>5.5276934057474102E-2</v>
      </c>
      <c r="J37" s="934">
        <v>7.1007095277309404E-2</v>
      </c>
      <c r="K37" s="934">
        <v>9.5233775675296797E-2</v>
      </c>
      <c r="L37" s="934">
        <v>2.83886231482029E-2</v>
      </c>
      <c r="M37" s="934">
        <v>6.1157844029366996E-3</v>
      </c>
      <c r="N37" s="934">
        <v>5.6066211313009297E-2</v>
      </c>
      <c r="O37" s="934">
        <v>0.11808168143033999</v>
      </c>
      <c r="P37" s="934">
        <v>3.59224230051041E-2</v>
      </c>
      <c r="Q37" s="934">
        <v>3.6176562309265102E-2</v>
      </c>
      <c r="R37" s="934">
        <v>7.54265487194061E-2</v>
      </c>
      <c r="S37" s="934">
        <v>2.9947727918624899E-2</v>
      </c>
      <c r="T37" s="934">
        <v>4.4681262224912602E-2</v>
      </c>
      <c r="U37" s="934">
        <v>4.6068217605352402E-2</v>
      </c>
      <c r="V37" s="934">
        <v>1.6502398997545201E-2</v>
      </c>
      <c r="W37" s="934">
        <v>5.5630315095186199E-2</v>
      </c>
      <c r="X37" s="934">
        <v>3.4113653004169499E-2</v>
      </c>
      <c r="Y37" s="934">
        <v>0</v>
      </c>
      <c r="Z37" s="934">
        <v>3.8512710481882102E-2</v>
      </c>
      <c r="AA37" s="940">
        <v>3041.77514648438</v>
      </c>
    </row>
    <row r="38" spans="1:27" x14ac:dyDescent="0.2">
      <c r="A38" s="2" t="s">
        <v>44</v>
      </c>
      <c r="B38" s="937">
        <v>103</v>
      </c>
      <c r="C38" s="934">
        <v>2.9885496944189099E-2</v>
      </c>
      <c r="D38" s="934">
        <v>6.9706165231764299E-3</v>
      </c>
      <c r="E38" s="934">
        <v>8.6038038134574904E-2</v>
      </c>
      <c r="F38" s="934">
        <v>0</v>
      </c>
      <c r="G38" s="934">
        <v>7.1051068603992504E-2</v>
      </c>
      <c r="H38" s="934">
        <v>8.2328282296657597E-3</v>
      </c>
      <c r="I38" s="934">
        <v>2.6852896437048902E-2</v>
      </c>
      <c r="J38" s="934">
        <v>6.2131498008966397E-2</v>
      </c>
      <c r="K38" s="934">
        <v>7.9987272620201097E-2</v>
      </c>
      <c r="L38" s="934">
        <v>5.1930151879787403E-2</v>
      </c>
      <c r="M38" s="934">
        <v>5.16909472644329E-2</v>
      </c>
      <c r="N38" s="934">
        <v>7.9917378723621396E-2</v>
      </c>
      <c r="O38" s="934">
        <v>1.7328653484582901E-2</v>
      </c>
      <c r="P38" s="934">
        <v>8.0292999744415297E-2</v>
      </c>
      <c r="Q38" s="934">
        <v>9.0632177889347104E-2</v>
      </c>
      <c r="R38" s="934">
        <v>2.4548413231968901E-2</v>
      </c>
      <c r="S38" s="934">
        <v>3.4538809210061999E-2</v>
      </c>
      <c r="T38" s="934">
        <v>4.5787055045366301E-2</v>
      </c>
      <c r="U38" s="934">
        <v>2.3493893444538099E-2</v>
      </c>
      <c r="V38" s="934">
        <v>2.28351652622223E-2</v>
      </c>
      <c r="W38" s="934">
        <v>4.22958768904209E-2</v>
      </c>
      <c r="X38" s="934">
        <v>1.54925305396318E-2</v>
      </c>
      <c r="Y38" s="934">
        <v>1.61306913942099E-2</v>
      </c>
      <c r="Z38" s="934">
        <v>3.1935542821884197E-2</v>
      </c>
      <c r="AA38" s="940">
        <v>2837.470703125</v>
      </c>
    </row>
    <row r="39" spans="1:27" x14ac:dyDescent="0.2">
      <c r="A39" s="2" t="s">
        <v>45</v>
      </c>
      <c r="B39" s="937">
        <v>101</v>
      </c>
      <c r="C39" s="934">
        <v>2.9755054041743299E-2</v>
      </c>
      <c r="D39" s="934">
        <v>0</v>
      </c>
      <c r="E39" s="934">
        <v>6.5223403275012998E-2</v>
      </c>
      <c r="F39" s="934">
        <v>5.8895424008369397E-2</v>
      </c>
      <c r="G39" s="934">
        <v>8.7022170424461406E-2</v>
      </c>
      <c r="H39" s="934">
        <v>5.6426558643579497E-2</v>
      </c>
      <c r="I39" s="934">
        <v>6.2727950513362898E-2</v>
      </c>
      <c r="J39" s="934">
        <v>0.127137705683708</v>
      </c>
      <c r="K39" s="934">
        <v>7.2440758347511305E-2</v>
      </c>
      <c r="L39" s="934">
        <v>3.7981554865837097E-2</v>
      </c>
      <c r="M39" s="934">
        <v>7.2671793401241302E-2</v>
      </c>
      <c r="N39" s="934">
        <v>9.1809798032045399E-3</v>
      </c>
      <c r="O39" s="934">
        <v>4.9829382449388497E-2</v>
      </c>
      <c r="P39" s="934">
        <v>2.4351214990019798E-2</v>
      </c>
      <c r="Q39" s="934">
        <v>4.37688641250134E-2</v>
      </c>
      <c r="R39" s="934">
        <v>4.9670722335576997E-2</v>
      </c>
      <c r="S39" s="934">
        <v>3.18630486726761E-2</v>
      </c>
      <c r="T39" s="934">
        <v>3.18015292286873E-2</v>
      </c>
      <c r="U39" s="934">
        <v>1.4114310964941999E-2</v>
      </c>
      <c r="V39" s="934">
        <v>1.32070640102029E-2</v>
      </c>
      <c r="W39" s="934">
        <v>2.8919974341988602E-2</v>
      </c>
      <c r="X39" s="934">
        <v>7.2202072478830797E-3</v>
      </c>
      <c r="Y39" s="934">
        <v>1.44642246887088E-2</v>
      </c>
      <c r="Z39" s="934">
        <v>1.1326108127832401E-2</v>
      </c>
      <c r="AA39" s="940">
        <v>2103.26220703125</v>
      </c>
    </row>
    <row r="40" spans="1:27" x14ac:dyDescent="0.2">
      <c r="A40" s="2" t="s">
        <v>46</v>
      </c>
      <c r="B40" s="937">
        <v>91</v>
      </c>
      <c r="C40" s="934">
        <v>3.3298358321189901E-2</v>
      </c>
      <c r="D40" s="934">
        <v>0</v>
      </c>
      <c r="E40" s="934">
        <v>3.7087615579366698E-2</v>
      </c>
      <c r="F40" s="934">
        <v>9.63432341814041E-2</v>
      </c>
      <c r="G40" s="934">
        <v>2.3602571338415101E-2</v>
      </c>
      <c r="H40" s="934">
        <v>9.3961983919143705E-2</v>
      </c>
      <c r="I40" s="934">
        <v>3.8964465260505697E-2</v>
      </c>
      <c r="J40" s="934">
        <v>6.6234648227691706E-2</v>
      </c>
      <c r="K40" s="934">
        <v>0.102817118167877</v>
      </c>
      <c r="L40" s="934">
        <v>0.108920030295849</v>
      </c>
      <c r="M40" s="934">
        <v>0</v>
      </c>
      <c r="N40" s="934">
        <v>4.2318580672144899E-3</v>
      </c>
      <c r="O40" s="934">
        <v>4.5294307172298397E-2</v>
      </c>
      <c r="P40" s="934">
        <v>9.3459315598011003E-2</v>
      </c>
      <c r="Q40" s="934">
        <v>7.81435072422028E-2</v>
      </c>
      <c r="R40" s="934">
        <v>3.5739928483962999E-2</v>
      </c>
      <c r="S40" s="934">
        <v>8.4730461239814793E-3</v>
      </c>
      <c r="T40" s="934">
        <v>3.3520832657813998E-2</v>
      </c>
      <c r="U40" s="934">
        <v>9.5820445567369496E-3</v>
      </c>
      <c r="V40" s="934">
        <v>1.07104424387217E-2</v>
      </c>
      <c r="W40" s="934">
        <v>2.7291294187307399E-2</v>
      </c>
      <c r="X40" s="934">
        <v>4.80704307556152E-2</v>
      </c>
      <c r="Y40" s="934">
        <v>4.2529720813036E-3</v>
      </c>
      <c r="Z40" s="934">
        <v>0</v>
      </c>
      <c r="AA40" s="940">
        <v>2405.86987304688</v>
      </c>
    </row>
    <row r="41" spans="1:27" x14ac:dyDescent="0.2">
      <c r="A41" s="2" t="s">
        <v>47</v>
      </c>
      <c r="B41" s="937">
        <v>91</v>
      </c>
      <c r="C41" s="934">
        <v>0</v>
      </c>
      <c r="D41" s="934">
        <v>1.31012136116624E-2</v>
      </c>
      <c r="E41" s="934">
        <v>8.2760132849216503E-2</v>
      </c>
      <c r="F41" s="934">
        <v>5.0026506185531602E-2</v>
      </c>
      <c r="G41" s="934">
        <v>0.16471828520298001</v>
      </c>
      <c r="H41" s="934">
        <v>9.1587349772453294E-2</v>
      </c>
      <c r="I41" s="934">
        <v>6.9664806127548204E-2</v>
      </c>
      <c r="J41" s="934">
        <v>4.8147924244403797E-2</v>
      </c>
      <c r="K41" s="934">
        <v>2.4570345878601099E-2</v>
      </c>
      <c r="L41" s="934">
        <v>4.63896915316582E-2</v>
      </c>
      <c r="M41" s="934">
        <v>3.9510522037744501E-2</v>
      </c>
      <c r="N41" s="934">
        <v>3.6161195486784002E-2</v>
      </c>
      <c r="O41" s="934">
        <v>0.120748810470104</v>
      </c>
      <c r="P41" s="934">
        <v>1.50977745652199E-2</v>
      </c>
      <c r="Q41" s="934">
        <v>5.29189668595791E-2</v>
      </c>
      <c r="R41" s="934">
        <v>2.5455066934227898E-2</v>
      </c>
      <c r="S41" s="934">
        <v>0</v>
      </c>
      <c r="T41" s="934">
        <v>1.9894290715455999E-2</v>
      </c>
      <c r="U41" s="934">
        <v>3.75098027288914E-2</v>
      </c>
      <c r="V41" s="934">
        <v>0</v>
      </c>
      <c r="W41" s="934">
        <v>2.0932694897055602E-2</v>
      </c>
      <c r="X41" s="934">
        <v>2.3804994300007799E-2</v>
      </c>
      <c r="Y41" s="934">
        <v>1.69996228069067E-2</v>
      </c>
      <c r="Z41" s="934">
        <v>0</v>
      </c>
      <c r="AA41" s="940">
        <v>2007.80859375</v>
      </c>
    </row>
    <row r="42" spans="1:27" x14ac:dyDescent="0.2">
      <c r="A42" s="2" t="s">
        <v>48</v>
      </c>
      <c r="B42" s="937">
        <v>92</v>
      </c>
      <c r="C42" s="934">
        <v>0</v>
      </c>
      <c r="D42" s="934">
        <v>1.7505593597888901E-2</v>
      </c>
      <c r="E42" s="934">
        <v>8.7084203958511394E-2</v>
      </c>
      <c r="F42" s="934">
        <v>3.7541460245847702E-2</v>
      </c>
      <c r="G42" s="934">
        <v>6.1337403953075402E-2</v>
      </c>
      <c r="H42" s="934">
        <v>5.2295558154582998E-2</v>
      </c>
      <c r="I42" s="934">
        <v>2.7652177959680599E-2</v>
      </c>
      <c r="J42" s="934">
        <v>3.0981028452515599E-2</v>
      </c>
      <c r="K42" s="934">
        <v>8.6494907736778301E-2</v>
      </c>
      <c r="L42" s="934">
        <v>3.1922459602355999E-2</v>
      </c>
      <c r="M42" s="934">
        <v>5.4745700210332898E-2</v>
      </c>
      <c r="N42" s="934">
        <v>7.6647424139082397E-3</v>
      </c>
      <c r="O42" s="934">
        <v>8.7217502295970903E-2</v>
      </c>
      <c r="P42" s="934">
        <v>2.03574560582638E-2</v>
      </c>
      <c r="Q42" s="934">
        <v>4.6421948820352603E-2</v>
      </c>
      <c r="R42" s="934">
        <v>7.9607054591178894E-2</v>
      </c>
      <c r="S42" s="934">
        <v>4.06090840697289E-2</v>
      </c>
      <c r="T42" s="934">
        <v>7.7884502708911896E-2</v>
      </c>
      <c r="U42" s="934">
        <v>1.38009050861001E-2</v>
      </c>
      <c r="V42" s="934">
        <v>4.8098273575305897E-2</v>
      </c>
      <c r="W42" s="934">
        <v>4.5728437602520003E-2</v>
      </c>
      <c r="X42" s="934">
        <v>1.3031726703047799E-2</v>
      </c>
      <c r="Y42" s="934">
        <v>1.21086053550243E-2</v>
      </c>
      <c r="Z42" s="934">
        <v>1.9909266382455802E-2</v>
      </c>
      <c r="AA42" s="940">
        <v>2941.35107421875</v>
      </c>
    </row>
    <row r="43" spans="1:27" x14ac:dyDescent="0.2">
      <c r="A43" s="2" t="s">
        <v>49</v>
      </c>
      <c r="B43" s="937">
        <v>88</v>
      </c>
      <c r="C43" s="934">
        <v>0</v>
      </c>
      <c r="D43" s="934">
        <v>3.4666161984205197E-2</v>
      </c>
      <c r="E43" s="934">
        <v>6.1152800917625399E-2</v>
      </c>
      <c r="F43" s="934">
        <v>6.1152800917625399E-2</v>
      </c>
      <c r="G43" s="934">
        <v>4.2063213884830503E-2</v>
      </c>
      <c r="H43" s="934">
        <v>8.3667347207665391E-3</v>
      </c>
      <c r="I43" s="934">
        <v>1.3608884066343301E-2</v>
      </c>
      <c r="J43" s="934">
        <v>6.8333663046360002E-2</v>
      </c>
      <c r="K43" s="934">
        <v>1.5886012464761699E-2</v>
      </c>
      <c r="L43" s="934">
        <v>6.7505553364753695E-2</v>
      </c>
      <c r="M43" s="934">
        <v>4.0492513217031999E-3</v>
      </c>
      <c r="N43" s="934">
        <v>7.7297664247453204E-3</v>
      </c>
      <c r="O43" s="934">
        <v>0.113902106881142</v>
      </c>
      <c r="P43" s="934">
        <v>0.101590000092983</v>
      </c>
      <c r="Q43" s="934">
        <v>2.3203622549772301E-2</v>
      </c>
      <c r="R43" s="934">
        <v>6.2463987618684803E-2</v>
      </c>
      <c r="S43" s="934">
        <v>7.4229680001735701E-2</v>
      </c>
      <c r="T43" s="934">
        <v>4.0458649396896397E-2</v>
      </c>
      <c r="U43" s="934">
        <v>8.8327206671237904E-2</v>
      </c>
      <c r="V43" s="934">
        <v>4.0496908128261601E-2</v>
      </c>
      <c r="W43" s="934">
        <v>2.6377843692898799E-2</v>
      </c>
      <c r="X43" s="934">
        <v>1.1498888023197699E-2</v>
      </c>
      <c r="Y43" s="934">
        <v>6.3517396338283998E-3</v>
      </c>
      <c r="Z43" s="934">
        <v>2.6584524661302601E-2</v>
      </c>
      <c r="AA43" s="940">
        <v>3232.93920898438</v>
      </c>
    </row>
    <row r="44" spans="1:27" x14ac:dyDescent="0.2">
      <c r="A44" s="2" t="s">
        <v>50</v>
      </c>
      <c r="B44" s="937">
        <v>93</v>
      </c>
      <c r="C44" s="934">
        <v>0</v>
      </c>
      <c r="D44" s="934">
        <v>1.20833944529295E-2</v>
      </c>
      <c r="E44" s="934">
        <v>1.7368838191032399E-2</v>
      </c>
      <c r="F44" s="934">
        <v>9.5134079456329304E-2</v>
      </c>
      <c r="G44" s="934">
        <v>7.8234188258647905E-2</v>
      </c>
      <c r="H44" s="934">
        <v>3.49768623709679E-2</v>
      </c>
      <c r="I44" s="934">
        <v>1.9213460385799401E-2</v>
      </c>
      <c r="J44" s="934">
        <v>3.2569147646427203E-2</v>
      </c>
      <c r="K44" s="934">
        <v>7.8763000667095198E-2</v>
      </c>
      <c r="L44" s="934">
        <v>3.5393301397561999E-2</v>
      </c>
      <c r="M44" s="934">
        <v>3.6266736686229699E-2</v>
      </c>
      <c r="N44" s="934">
        <v>0.10356362909078599</v>
      </c>
      <c r="O44" s="934">
        <v>7.3126427829265594E-2</v>
      </c>
      <c r="P44" s="934">
        <v>7.4777327477932004E-2</v>
      </c>
      <c r="Q44" s="934">
        <v>5.8779463171958903E-2</v>
      </c>
      <c r="R44" s="934">
        <v>4.3133851140737499E-2</v>
      </c>
      <c r="S44" s="934">
        <v>3.9674948900937999E-2</v>
      </c>
      <c r="T44" s="934">
        <v>4.1266541928052902E-2</v>
      </c>
      <c r="U44" s="934">
        <v>1.6914114356041E-2</v>
      </c>
      <c r="V44" s="934">
        <v>3.10216434299946E-2</v>
      </c>
      <c r="W44" s="934">
        <v>2.72336974740028E-2</v>
      </c>
      <c r="X44" s="934">
        <v>3.4884545020759101E-3</v>
      </c>
      <c r="Y44" s="934">
        <v>1.19213303551078E-2</v>
      </c>
      <c r="Z44" s="934">
        <v>3.5095561295747799E-2</v>
      </c>
      <c r="AA44" s="940">
        <v>2828.04736328125</v>
      </c>
    </row>
    <row r="45" spans="1:27" x14ac:dyDescent="0.2">
      <c r="A45" s="2" t="s">
        <v>51</v>
      </c>
      <c r="B45" s="937">
        <v>96</v>
      </c>
      <c r="C45" s="934">
        <v>0</v>
      </c>
      <c r="D45" s="934">
        <v>2.5693496689200401E-2</v>
      </c>
      <c r="E45" s="934">
        <v>0.10742132365703599</v>
      </c>
      <c r="F45" s="934">
        <v>8.4037140011787401E-2</v>
      </c>
      <c r="G45" s="934">
        <v>5.0770517438650097E-2</v>
      </c>
      <c r="H45" s="934">
        <v>3.0666880309581802E-2</v>
      </c>
      <c r="I45" s="934">
        <v>6.3874624669551794E-2</v>
      </c>
      <c r="J45" s="934">
        <v>7.2992272675037398E-2</v>
      </c>
      <c r="K45" s="934">
        <v>5.3694855421781498E-2</v>
      </c>
      <c r="L45" s="934">
        <v>5.0310276448726703E-2</v>
      </c>
      <c r="M45" s="934">
        <v>5.2570834755897501E-2</v>
      </c>
      <c r="N45" s="934">
        <v>4.1153080761432599E-2</v>
      </c>
      <c r="O45" s="934">
        <v>9.6863321959972395E-2</v>
      </c>
      <c r="P45" s="934">
        <v>2.7080418542027501E-2</v>
      </c>
      <c r="Q45" s="934">
        <v>2.9342006891965901E-2</v>
      </c>
      <c r="R45" s="934">
        <v>4.0337216109037399E-2</v>
      </c>
      <c r="S45" s="934">
        <v>5.0093341618776301E-2</v>
      </c>
      <c r="T45" s="934">
        <v>2.29103416204453E-2</v>
      </c>
      <c r="U45" s="934">
        <v>9.2511847615242004E-3</v>
      </c>
      <c r="V45" s="934">
        <v>3.71395088732243E-2</v>
      </c>
      <c r="W45" s="934">
        <v>2.9209103435277901E-2</v>
      </c>
      <c r="X45" s="934">
        <v>1.2761409394443E-2</v>
      </c>
      <c r="Y45" s="934">
        <v>1.18268430233002E-2</v>
      </c>
      <c r="Z45" s="934">
        <v>0</v>
      </c>
      <c r="AA45" s="940">
        <v>2321.96459960938</v>
      </c>
    </row>
    <row r="46" spans="1:27" x14ac:dyDescent="0.2">
      <c r="A46" s="2" t="s">
        <v>52</v>
      </c>
      <c r="B46" s="937">
        <v>98</v>
      </c>
      <c r="C46" s="934">
        <v>5.2735614590346796E-3</v>
      </c>
      <c r="D46" s="934">
        <v>1.81853622198105E-2</v>
      </c>
      <c r="E46" s="934">
        <v>9.13794189691544E-2</v>
      </c>
      <c r="F46" s="934">
        <v>7.0675037801265703E-2</v>
      </c>
      <c r="G46" s="934">
        <v>4.9552224576473201E-2</v>
      </c>
      <c r="H46" s="934">
        <v>3.1450111418962499E-2</v>
      </c>
      <c r="I46" s="934">
        <v>0.15379424393176999</v>
      </c>
      <c r="J46" s="934">
        <v>4.3741628527641303E-2</v>
      </c>
      <c r="K46" s="934">
        <v>9.6495226025581401E-2</v>
      </c>
      <c r="L46" s="934">
        <v>5.3590092808008201E-2</v>
      </c>
      <c r="M46" s="934">
        <v>2.84943394362926E-2</v>
      </c>
      <c r="N46" s="934">
        <v>1.6523828729987099E-2</v>
      </c>
      <c r="O46" s="934">
        <v>3.0442934483289701E-2</v>
      </c>
      <c r="P46" s="934">
        <v>5.6861560791730902E-2</v>
      </c>
      <c r="Q46" s="934">
        <v>3.3450227230787298E-2</v>
      </c>
      <c r="R46" s="934">
        <v>2.8544502332806601E-2</v>
      </c>
      <c r="S46" s="934">
        <v>4.9583591520786299E-2</v>
      </c>
      <c r="T46" s="934">
        <v>3.6260947585105903E-2</v>
      </c>
      <c r="U46" s="934">
        <v>5.1196962594985997E-2</v>
      </c>
      <c r="V46" s="934">
        <v>7.7789230272173899E-3</v>
      </c>
      <c r="W46" s="934">
        <v>1.45054319873452E-2</v>
      </c>
      <c r="X46" s="934">
        <v>2.7735503390431401E-2</v>
      </c>
      <c r="Y46" s="934">
        <v>4.4843391515314596E-3</v>
      </c>
      <c r="Z46" s="934">
        <v>0</v>
      </c>
      <c r="AA46" s="940">
        <v>2259.44458007812</v>
      </c>
    </row>
    <row r="47" spans="1:27" x14ac:dyDescent="0.2">
      <c r="A47" s="2" t="s">
        <v>53</v>
      </c>
      <c r="B47" s="937">
        <v>97</v>
      </c>
      <c r="C47" s="934">
        <v>0</v>
      </c>
      <c r="D47" s="934">
        <v>0</v>
      </c>
      <c r="E47" s="934">
        <v>4.8321284353733097E-2</v>
      </c>
      <c r="F47" s="934">
        <v>2.0482178777456301E-2</v>
      </c>
      <c r="G47" s="934">
        <v>4.0964357554912602E-2</v>
      </c>
      <c r="H47" s="934">
        <v>1.9071949645876898E-2</v>
      </c>
      <c r="I47" s="934">
        <v>0</v>
      </c>
      <c r="J47" s="934">
        <v>8.6744651198387104E-2</v>
      </c>
      <c r="K47" s="934">
        <v>4.6930119395256001E-2</v>
      </c>
      <c r="L47" s="934">
        <v>7.4211858212947804E-2</v>
      </c>
      <c r="M47" s="934">
        <v>4.5921843498945202E-2</v>
      </c>
      <c r="N47" s="934">
        <v>3.2458756119012798E-2</v>
      </c>
      <c r="O47" s="934">
        <v>6.5221667289733901E-2</v>
      </c>
      <c r="P47" s="934">
        <v>6.1776049435138702E-2</v>
      </c>
      <c r="Q47" s="934">
        <v>5.4170262068510097E-2</v>
      </c>
      <c r="R47" s="934">
        <v>4.6286825090646702E-2</v>
      </c>
      <c r="S47" s="934">
        <v>2.75262501090765E-2</v>
      </c>
      <c r="T47" s="934">
        <v>2.8384083881974199E-2</v>
      </c>
      <c r="U47" s="934">
        <v>4.7930065542459502E-2</v>
      </c>
      <c r="V47" s="934">
        <v>4.1114255785942098E-2</v>
      </c>
      <c r="W47" s="934">
        <v>8.4353387355804402E-2</v>
      </c>
      <c r="X47" s="934">
        <v>4.3910361826419803E-2</v>
      </c>
      <c r="Y47" s="934">
        <v>5.59704154729843E-2</v>
      </c>
      <c r="Z47" s="934">
        <v>2.8249377384781799E-2</v>
      </c>
      <c r="AA47" s="940">
        <v>3283.90185546875</v>
      </c>
    </row>
    <row r="48" spans="1:27" x14ac:dyDescent="0.2">
      <c r="A48" s="2" t="s">
        <v>54</v>
      </c>
      <c r="B48" s="937">
        <v>84</v>
      </c>
      <c r="C48" s="934">
        <v>0</v>
      </c>
      <c r="D48" s="934">
        <v>1.51774985715747E-2</v>
      </c>
      <c r="E48" s="934">
        <v>0</v>
      </c>
      <c r="F48" s="934">
        <v>1.51774985715747E-2</v>
      </c>
      <c r="G48" s="934">
        <v>4.19428125023842E-2</v>
      </c>
      <c r="H48" s="934">
        <v>1.1136366054415699E-2</v>
      </c>
      <c r="I48" s="934">
        <v>5.7431921362876899E-2</v>
      </c>
      <c r="J48" s="934">
        <v>2.1345177665352801E-2</v>
      </c>
      <c r="K48" s="934">
        <v>2.5386311113834398E-2</v>
      </c>
      <c r="L48" s="934">
        <v>6.9978110492229503E-2</v>
      </c>
      <c r="M48" s="934">
        <v>0</v>
      </c>
      <c r="N48" s="934">
        <v>3.8283973932266201E-2</v>
      </c>
      <c r="O48" s="934">
        <v>0.102218315005302</v>
      </c>
      <c r="P48" s="934">
        <v>8.9993678033351898E-2</v>
      </c>
      <c r="Q48" s="934">
        <v>6.8460844457149506E-2</v>
      </c>
      <c r="R48" s="934">
        <v>9.1033488512039198E-2</v>
      </c>
      <c r="S48" s="934">
        <v>4.1788958013057702E-2</v>
      </c>
      <c r="T48" s="934">
        <v>4.4786907732486697E-2</v>
      </c>
      <c r="U48" s="934">
        <v>5.45224025845528E-2</v>
      </c>
      <c r="V48" s="934">
        <v>5.9203520417213398E-2</v>
      </c>
      <c r="W48" s="934">
        <v>5.0231255590915701E-2</v>
      </c>
      <c r="X48" s="934">
        <v>3.9070967584848397E-2</v>
      </c>
      <c r="Y48" s="934">
        <v>3.0910003930330301E-2</v>
      </c>
      <c r="Z48" s="934">
        <v>3.1919986009597799E-2</v>
      </c>
      <c r="AA48" s="940">
        <v>3764.6904296875</v>
      </c>
    </row>
    <row r="49" spans="1:27" x14ac:dyDescent="0.2">
      <c r="A49" s="2" t="s">
        <v>55</v>
      </c>
      <c r="B49" s="937">
        <v>82</v>
      </c>
      <c r="C49" s="934">
        <v>0</v>
      </c>
      <c r="D49" s="934">
        <v>1.6169449314475101E-2</v>
      </c>
      <c r="E49" s="934">
        <v>3.8212295621633502E-2</v>
      </c>
      <c r="F49" s="934">
        <v>6.6026896238327E-3</v>
      </c>
      <c r="G49" s="934">
        <v>0</v>
      </c>
      <c r="H49" s="934">
        <v>0.125995323061943</v>
      </c>
      <c r="I49" s="934">
        <v>5.9913769364357002E-2</v>
      </c>
      <c r="J49" s="934">
        <v>4.83198426663876E-2</v>
      </c>
      <c r="K49" s="934">
        <v>4.74349223077297E-2</v>
      </c>
      <c r="L49" s="934">
        <v>4.3403040617704398E-2</v>
      </c>
      <c r="M49" s="934">
        <v>1.20275663211942E-2</v>
      </c>
      <c r="N49" s="934">
        <v>5.45873865485191E-2</v>
      </c>
      <c r="O49" s="934">
        <v>0.100665636360645</v>
      </c>
      <c r="P49" s="934">
        <v>6.5987356007099193E-2</v>
      </c>
      <c r="Q49" s="934">
        <v>9.3299381434917394E-2</v>
      </c>
      <c r="R49" s="934">
        <v>3.9454616606235497E-2</v>
      </c>
      <c r="S49" s="934">
        <v>1.6246190294623399E-2</v>
      </c>
      <c r="T49" s="934">
        <v>4.3185405433177899E-2</v>
      </c>
      <c r="U49" s="934">
        <v>4.7645453363656998E-2</v>
      </c>
      <c r="V49" s="934">
        <v>6.0855012387037298E-2</v>
      </c>
      <c r="W49" s="934">
        <v>4.2567133903503397E-2</v>
      </c>
      <c r="X49" s="934">
        <v>0</v>
      </c>
      <c r="Y49" s="934">
        <v>1.2956129387021099E-2</v>
      </c>
      <c r="Z49" s="934">
        <v>2.4471381679177302E-2</v>
      </c>
      <c r="AA49" s="940">
        <v>3018.60034179688</v>
      </c>
    </row>
    <row r="50" spans="1:27" x14ac:dyDescent="0.2">
      <c r="A50" s="2" t="s">
        <v>56</v>
      </c>
      <c r="B50" s="937">
        <v>66</v>
      </c>
      <c r="C50" s="934">
        <v>0</v>
      </c>
      <c r="D50" s="934">
        <v>1.55941331759095E-2</v>
      </c>
      <c r="E50" s="934">
        <v>0.10294996201992</v>
      </c>
      <c r="F50" s="934">
        <v>5.4986298084258999E-2</v>
      </c>
      <c r="G50" s="934">
        <v>0.108271583914757</v>
      </c>
      <c r="H50" s="934">
        <v>6.5640501677990001E-2</v>
      </c>
      <c r="I50" s="934">
        <v>0.154292121529579</v>
      </c>
      <c r="J50" s="934">
        <v>7.2793811559677096E-2</v>
      </c>
      <c r="K50" s="934">
        <v>0.111741177737713</v>
      </c>
      <c r="L50" s="934">
        <v>0.115219183266163</v>
      </c>
      <c r="M50" s="934">
        <v>3.22713367640972E-2</v>
      </c>
      <c r="N50" s="934">
        <v>6.7336102947592701E-3</v>
      </c>
      <c r="O50" s="934">
        <v>4.70352880656719E-2</v>
      </c>
      <c r="P50" s="934">
        <v>5.3461119532585102E-2</v>
      </c>
      <c r="Q50" s="934">
        <v>0</v>
      </c>
      <c r="R50" s="934">
        <v>2.64029167592525E-2</v>
      </c>
      <c r="S50" s="934">
        <v>0</v>
      </c>
      <c r="T50" s="934">
        <v>0</v>
      </c>
      <c r="U50" s="934">
        <v>0</v>
      </c>
      <c r="V50" s="934">
        <v>1.55941331759095E-2</v>
      </c>
      <c r="W50" s="934">
        <v>0</v>
      </c>
      <c r="X50" s="934">
        <v>1.7012817785143901E-2</v>
      </c>
      <c r="Y50" s="934">
        <v>0</v>
      </c>
      <c r="Z50" s="934">
        <v>0</v>
      </c>
      <c r="AA50" s="940">
        <v>1899</v>
      </c>
    </row>
    <row r="51" spans="1:27" x14ac:dyDescent="0.2">
      <c r="A51" s="2" t="s">
        <v>57</v>
      </c>
      <c r="B51" s="937">
        <v>94</v>
      </c>
      <c r="C51" s="934">
        <v>0</v>
      </c>
      <c r="D51" s="934">
        <v>1.9490983337163901E-2</v>
      </c>
      <c r="E51" s="934">
        <v>0.111440099775791</v>
      </c>
      <c r="F51" s="934">
        <v>0.18781723082065599</v>
      </c>
      <c r="G51" s="934">
        <v>6.11827820539474E-2</v>
      </c>
      <c r="H51" s="934">
        <v>9.6874885261058793E-2</v>
      </c>
      <c r="I51" s="934">
        <v>4.4403325766324997E-2</v>
      </c>
      <c r="J51" s="934">
        <v>8.0354571342468303E-2</v>
      </c>
      <c r="K51" s="934">
        <v>1.2129323557019201E-2</v>
      </c>
      <c r="L51" s="934">
        <v>1.7901318147778501E-2</v>
      </c>
      <c r="M51" s="934">
        <v>6.4666852355003399E-2</v>
      </c>
      <c r="N51" s="934">
        <v>4.23863753676414E-2</v>
      </c>
      <c r="O51" s="934">
        <v>4.9912799149751698E-2</v>
      </c>
      <c r="P51" s="934">
        <v>6.5123498439788804E-2</v>
      </c>
      <c r="Q51" s="934">
        <v>5.9725552797317498E-2</v>
      </c>
      <c r="R51" s="934">
        <v>1.19522763416171E-2</v>
      </c>
      <c r="S51" s="934">
        <v>3.5121712833643001E-2</v>
      </c>
      <c r="T51" s="934">
        <v>1.1944992467761E-2</v>
      </c>
      <c r="U51" s="934">
        <v>7.7975471504032603E-3</v>
      </c>
      <c r="V51" s="934">
        <v>5.6867715902626497E-3</v>
      </c>
      <c r="W51" s="934">
        <v>1.4087094925344001E-2</v>
      </c>
      <c r="X51" s="934">
        <v>0</v>
      </c>
      <c r="Y51" s="934">
        <v>0</v>
      </c>
      <c r="Z51" s="934">
        <v>0</v>
      </c>
      <c r="AA51" s="940">
        <v>1827.57971191406</v>
      </c>
    </row>
    <row r="52" spans="1:27" x14ac:dyDescent="0.2">
      <c r="A52" s="2" t="s">
        <v>58</v>
      </c>
      <c r="B52" s="937">
        <v>80</v>
      </c>
      <c r="C52" s="934">
        <v>0</v>
      </c>
      <c r="D52" s="934">
        <v>0</v>
      </c>
      <c r="E52" s="934">
        <v>3.0742235481738999E-2</v>
      </c>
      <c r="F52" s="934">
        <v>3.0742235481738999E-2</v>
      </c>
      <c r="G52" s="934">
        <v>5.2483696490526199E-2</v>
      </c>
      <c r="H52" s="934">
        <v>0.104203306138515</v>
      </c>
      <c r="I52" s="934">
        <v>6.3683696091175093E-2</v>
      </c>
      <c r="J52" s="934">
        <v>7.9664699733257294E-2</v>
      </c>
      <c r="K52" s="934">
        <v>1.71141345053911E-2</v>
      </c>
      <c r="L52" s="934">
        <v>8.2286611199378995E-2</v>
      </c>
      <c r="M52" s="934">
        <v>2.16403380036354E-2</v>
      </c>
      <c r="N52" s="934">
        <v>1.28562115132809E-2</v>
      </c>
      <c r="O52" s="934">
        <v>8.3354793488979298E-2</v>
      </c>
      <c r="P52" s="934">
        <v>8.7784424424171406E-2</v>
      </c>
      <c r="Q52" s="934">
        <v>6.7002438008785206E-2</v>
      </c>
      <c r="R52" s="934">
        <v>2.0606232807040201E-2</v>
      </c>
      <c r="S52" s="934">
        <v>2.37196367233992E-2</v>
      </c>
      <c r="T52" s="934">
        <v>8.0248773097991902E-2</v>
      </c>
      <c r="U52" s="934">
        <v>4.7261949628591503E-2</v>
      </c>
      <c r="V52" s="934">
        <v>7.9065458849072508E-3</v>
      </c>
      <c r="W52" s="934">
        <v>4.5773293823003797E-2</v>
      </c>
      <c r="X52" s="934">
        <v>0</v>
      </c>
      <c r="Y52" s="934">
        <v>7.8571727499365807E-3</v>
      </c>
      <c r="Z52" s="934">
        <v>3.3067565411329297E-2</v>
      </c>
      <c r="AA52" s="940">
        <v>2936.80688476562</v>
      </c>
    </row>
    <row r="53" spans="1:27" x14ac:dyDescent="0.2">
      <c r="A53" s="2" t="s">
        <v>59</v>
      </c>
      <c r="B53" s="937">
        <v>92</v>
      </c>
      <c r="C53" s="934">
        <v>1.1155342683196101E-2</v>
      </c>
      <c r="D53" s="934">
        <v>3.9940956048667396E-3</v>
      </c>
      <c r="E53" s="934">
        <v>9.5605760812759399E-2</v>
      </c>
      <c r="F53" s="934">
        <v>7.5556151568889604E-2</v>
      </c>
      <c r="G53" s="934">
        <v>2.5122694671154001E-2</v>
      </c>
      <c r="H53" s="934">
        <v>8.0863401293754605E-2</v>
      </c>
      <c r="I53" s="934">
        <v>8.2959182560443906E-2</v>
      </c>
      <c r="J53" s="934">
        <v>8.3184204995632199E-2</v>
      </c>
      <c r="K53" s="934">
        <v>2.2310685366392101E-2</v>
      </c>
      <c r="L53" s="934">
        <v>3.6888670176267603E-2</v>
      </c>
      <c r="M53" s="934">
        <v>7.8418880701065105E-2</v>
      </c>
      <c r="N53" s="934">
        <v>6.8268351256847395E-2</v>
      </c>
      <c r="O53" s="934">
        <v>5.8390628546476399E-2</v>
      </c>
      <c r="P53" s="934">
        <v>4.9990128725767101E-2</v>
      </c>
      <c r="Q53" s="934">
        <v>4.4782847166061401E-2</v>
      </c>
      <c r="R53" s="934">
        <v>0</v>
      </c>
      <c r="S53" s="934">
        <v>3.7005577236413997E-2</v>
      </c>
      <c r="T53" s="934">
        <v>1.9090982154011699E-2</v>
      </c>
      <c r="U53" s="934">
        <v>3.6169070750474902E-2</v>
      </c>
      <c r="V53" s="934">
        <v>3.7640690803527797E-2</v>
      </c>
      <c r="W53" s="934">
        <v>2.4897638708353001E-2</v>
      </c>
      <c r="X53" s="934">
        <v>1.82126183062792E-2</v>
      </c>
      <c r="Y53" s="934">
        <v>3.9940956048667396E-3</v>
      </c>
      <c r="Z53" s="934">
        <v>5.4982984438538603E-3</v>
      </c>
      <c r="AA53" s="940">
        <v>2412.45922851562</v>
      </c>
    </row>
    <row r="54" spans="1:27" x14ac:dyDescent="0.2">
      <c r="A54" s="2" t="s">
        <v>60</v>
      </c>
      <c r="B54" s="937">
        <v>89</v>
      </c>
      <c r="C54" s="934">
        <v>0</v>
      </c>
      <c r="D54" s="934">
        <v>3.2180771231651299E-2</v>
      </c>
      <c r="E54" s="934">
        <v>0.27994793653488198</v>
      </c>
      <c r="F54" s="934">
        <v>6.4346328377723694E-2</v>
      </c>
      <c r="G54" s="934">
        <v>4.40944582223892E-2</v>
      </c>
      <c r="H54" s="934">
        <v>4.6128768473863602E-2</v>
      </c>
      <c r="I54" s="934">
        <v>3.0137687921523999E-2</v>
      </c>
      <c r="J54" s="934">
        <v>9.7250916063785595E-2</v>
      </c>
      <c r="K54" s="934">
        <v>5.5028971284627901E-2</v>
      </c>
      <c r="L54" s="934">
        <v>2.1089021116495101E-2</v>
      </c>
      <c r="M54" s="934">
        <v>4.5593075454235098E-2</v>
      </c>
      <c r="N54" s="934">
        <v>4.7837473452091203E-2</v>
      </c>
      <c r="O54" s="934">
        <v>6.2208816409111002E-2</v>
      </c>
      <c r="P54" s="934">
        <v>8.7529987096786499E-2</v>
      </c>
      <c r="Q54" s="934">
        <v>2.1917086094617799E-2</v>
      </c>
      <c r="R54" s="934">
        <v>1.1063061654567699E-2</v>
      </c>
      <c r="S54" s="934">
        <v>1.15609196946025E-2</v>
      </c>
      <c r="T54" s="934">
        <v>5.2902922034263602E-3</v>
      </c>
      <c r="U54" s="934">
        <v>3.67944426834583E-2</v>
      </c>
      <c r="V54" s="934">
        <v>0</v>
      </c>
      <c r="W54" s="934">
        <v>0</v>
      </c>
      <c r="X54" s="934">
        <v>0</v>
      </c>
      <c r="Y54" s="934">
        <v>0</v>
      </c>
      <c r="Z54" s="934">
        <v>0</v>
      </c>
      <c r="AA54" s="940">
        <v>1909.32177734375</v>
      </c>
    </row>
    <row r="55" spans="1:27" x14ac:dyDescent="0.2">
      <c r="A55" s="2" t="s">
        <v>61</v>
      </c>
      <c r="B55" s="937">
        <v>88</v>
      </c>
      <c r="C55" s="934">
        <v>0</v>
      </c>
      <c r="D55" s="934">
        <v>0</v>
      </c>
      <c r="E55" s="934">
        <v>9.1149151325225802E-2</v>
      </c>
      <c r="F55" s="934">
        <v>9.6276737749576596E-2</v>
      </c>
      <c r="G55" s="934">
        <v>2.08247900009155E-2</v>
      </c>
      <c r="H55" s="934">
        <v>0</v>
      </c>
      <c r="I55" s="934">
        <v>3.04255280643702E-2</v>
      </c>
      <c r="J55" s="934">
        <v>8.0685406923294095E-2</v>
      </c>
      <c r="K55" s="934">
        <v>3.91811951994896E-2</v>
      </c>
      <c r="L55" s="934">
        <v>6.1180326156318196E-3</v>
      </c>
      <c r="M55" s="934">
        <v>2.53522116690874E-2</v>
      </c>
      <c r="N55" s="934">
        <v>5.4864134639501599E-2</v>
      </c>
      <c r="O55" s="934">
        <v>0.13776069879531899</v>
      </c>
      <c r="P55" s="934">
        <v>6.34308531880379E-2</v>
      </c>
      <c r="Q55" s="934">
        <v>0.12912169098854101</v>
      </c>
      <c r="R55" s="934">
        <v>5.3251188248395899E-2</v>
      </c>
      <c r="S55" s="934">
        <v>9.6725067123770696E-3</v>
      </c>
      <c r="T55" s="934">
        <v>4.1997060179710402E-2</v>
      </c>
      <c r="U55" s="934">
        <v>3.2591730356216403E-2</v>
      </c>
      <c r="V55" s="934">
        <v>7.98391550779343E-3</v>
      </c>
      <c r="W55" s="934">
        <v>3.0758097767829898E-2</v>
      </c>
      <c r="X55" s="934">
        <v>7.1412026882171596E-3</v>
      </c>
      <c r="Y55" s="934">
        <v>2.15350538492203E-2</v>
      </c>
      <c r="Z55" s="934">
        <v>1.9878815859556202E-2</v>
      </c>
      <c r="AA55" s="940">
        <v>3084.4892578125</v>
      </c>
    </row>
    <row r="56" spans="1:27" x14ac:dyDescent="0.2">
      <c r="A56" s="2" t="s">
        <v>62</v>
      </c>
      <c r="B56" s="937">
        <v>102</v>
      </c>
      <c r="C56" s="934">
        <v>0</v>
      </c>
      <c r="D56" s="934">
        <v>0</v>
      </c>
      <c r="E56" s="934">
        <v>9.2947907745838207E-2</v>
      </c>
      <c r="F56" s="934">
        <v>5.9743784368038198E-2</v>
      </c>
      <c r="G56" s="934">
        <v>4.2363796383142499E-2</v>
      </c>
      <c r="H56" s="934">
        <v>1.0514679364860099E-2</v>
      </c>
      <c r="I56" s="934">
        <v>2.2803137078881298E-2</v>
      </c>
      <c r="J56" s="934">
        <v>0.11775325238704699</v>
      </c>
      <c r="K56" s="934">
        <v>3.6990515887737302E-2</v>
      </c>
      <c r="L56" s="934">
        <v>0.14059188961982699</v>
      </c>
      <c r="M56" s="934">
        <v>8.9075528085231795E-2</v>
      </c>
      <c r="N56" s="934">
        <v>4.5960742980241803E-2</v>
      </c>
      <c r="O56" s="934">
        <v>6.4263157546520205E-2</v>
      </c>
      <c r="P56" s="934">
        <v>2.4016255512833599E-2</v>
      </c>
      <c r="Q56" s="934">
        <v>3.9414759725332302E-2</v>
      </c>
      <c r="R56" s="934">
        <v>5.1433231681585298E-2</v>
      </c>
      <c r="S56" s="934">
        <v>2.7083482593298E-2</v>
      </c>
      <c r="T56" s="934">
        <v>2.0131528377533001E-2</v>
      </c>
      <c r="U56" s="934">
        <v>1.55728459358215E-2</v>
      </c>
      <c r="V56" s="934">
        <v>2.23071984946728E-2</v>
      </c>
      <c r="W56" s="934">
        <v>1.3607657514512501E-2</v>
      </c>
      <c r="X56" s="934">
        <v>1.19859240949154E-2</v>
      </c>
      <c r="Y56" s="934">
        <v>2.4517307057976698E-2</v>
      </c>
      <c r="Z56" s="934">
        <v>2.6921415701508501E-2</v>
      </c>
      <c r="AA56" s="940">
        <v>2450.23852539062</v>
      </c>
    </row>
    <row r="57" spans="1:27" x14ac:dyDescent="0.2">
      <c r="A57" s="2" t="s">
        <v>63</v>
      </c>
      <c r="B57" s="937">
        <v>90</v>
      </c>
      <c r="C57" s="934">
        <v>2.1378301084041599E-2</v>
      </c>
      <c r="D57" s="934">
        <v>2.2664153948426202E-2</v>
      </c>
      <c r="E57" s="934">
        <v>5.7074077427387203E-2</v>
      </c>
      <c r="F57" s="934">
        <v>4.2756602168083198E-2</v>
      </c>
      <c r="G57" s="934">
        <v>0.116259910166264</v>
      </c>
      <c r="H57" s="934">
        <v>6.9014914333820301E-2</v>
      </c>
      <c r="I57" s="934">
        <v>0.107243701815605</v>
      </c>
      <c r="J57" s="934">
        <v>0.13462595641613001</v>
      </c>
      <c r="K57" s="934">
        <v>3.5694561898708302E-2</v>
      </c>
      <c r="L57" s="934">
        <v>3.19907739758492E-2</v>
      </c>
      <c r="M57" s="934">
        <v>4.3833822011947597E-2</v>
      </c>
      <c r="N57" s="934">
        <v>1.8780332058668098E-2</v>
      </c>
      <c r="O57" s="934">
        <v>7.2104148566722898E-2</v>
      </c>
      <c r="P57" s="934">
        <v>2.9928082600235901E-2</v>
      </c>
      <c r="Q57" s="934">
        <v>0</v>
      </c>
      <c r="R57" s="934">
        <v>4.4651556760072701E-2</v>
      </c>
      <c r="S57" s="934">
        <v>4.1912607848644298E-2</v>
      </c>
      <c r="T57" s="934">
        <v>2.69526764750481E-2</v>
      </c>
      <c r="U57" s="934">
        <v>1.13262915983796E-2</v>
      </c>
      <c r="V57" s="934">
        <v>7.2047892026603196E-3</v>
      </c>
      <c r="W57" s="934">
        <v>3.1892385333776502E-2</v>
      </c>
      <c r="X57" s="934">
        <v>1.9186573103070301E-2</v>
      </c>
      <c r="Y57" s="934">
        <v>8.8485563173890096E-3</v>
      </c>
      <c r="Z57" s="934">
        <v>4.6752337366342501E-3</v>
      </c>
      <c r="AA57" s="940">
        <v>1978.22204589844</v>
      </c>
    </row>
    <row r="58" spans="1:27" x14ac:dyDescent="0.2">
      <c r="A58" s="2" t="s">
        <v>64</v>
      </c>
      <c r="B58" s="937">
        <v>94</v>
      </c>
      <c r="C58" s="934">
        <v>1.2175816111266601E-2</v>
      </c>
      <c r="D58" s="934">
        <v>2.40650121122599E-2</v>
      </c>
      <c r="E58" s="934">
        <v>0.13203269243240401</v>
      </c>
      <c r="F58" s="934">
        <v>7.0727504789829296E-2</v>
      </c>
      <c r="G58" s="934">
        <v>9.0910799801349598E-2</v>
      </c>
      <c r="H58" s="934">
        <v>2.3523658514022799E-2</v>
      </c>
      <c r="I58" s="934">
        <v>0</v>
      </c>
      <c r="J58" s="934">
        <v>0.104105100035667</v>
      </c>
      <c r="K58" s="934">
        <v>9.9645487964153304E-2</v>
      </c>
      <c r="L58" s="934">
        <v>5.3149256855249398E-2</v>
      </c>
      <c r="M58" s="934">
        <v>4.9564208835363402E-2</v>
      </c>
      <c r="N58" s="934">
        <v>4.6127244830131503E-2</v>
      </c>
      <c r="O58" s="934">
        <v>1.89667493104935E-2</v>
      </c>
      <c r="P58" s="934">
        <v>6.1915975064039203E-2</v>
      </c>
      <c r="Q58" s="934">
        <v>2.4742545560002299E-2</v>
      </c>
      <c r="R58" s="934">
        <v>2.1468522027134899E-2</v>
      </c>
      <c r="S58" s="934">
        <v>2.41473857313395E-2</v>
      </c>
      <c r="T58" s="934">
        <v>4.0100578218698502E-2</v>
      </c>
      <c r="U58" s="934">
        <v>7.1947135031223297E-2</v>
      </c>
      <c r="V58" s="934">
        <v>0</v>
      </c>
      <c r="W58" s="934">
        <v>2.1727530285716098E-2</v>
      </c>
      <c r="X58" s="934">
        <v>0</v>
      </c>
      <c r="Y58" s="934">
        <v>5.2551017142832297E-3</v>
      </c>
      <c r="Z58" s="934">
        <v>3.7016898859292299E-3</v>
      </c>
      <c r="AA58" s="940">
        <v>2156.68237304688</v>
      </c>
    </row>
    <row r="59" spans="1:27" x14ac:dyDescent="0.2">
      <c r="A59" s="2" t="s">
        <v>65</v>
      </c>
      <c r="B59" s="937">
        <v>85</v>
      </c>
      <c r="C59" s="934">
        <v>0</v>
      </c>
      <c r="D59" s="934">
        <v>6.5854191780090304E-2</v>
      </c>
      <c r="E59" s="934">
        <v>9.2663139104843098E-2</v>
      </c>
      <c r="F59" s="934">
        <v>3.6024257540702799E-2</v>
      </c>
      <c r="G59" s="934">
        <v>7.6496526598930401E-2</v>
      </c>
      <c r="H59" s="934">
        <v>6.1354977078735802E-3</v>
      </c>
      <c r="I59" s="934">
        <v>3.9420805871486699E-2</v>
      </c>
      <c r="J59" s="934">
        <v>6.3369765877723694E-2</v>
      </c>
      <c r="K59" s="934">
        <v>7.5338505208492307E-2</v>
      </c>
      <c r="L59" s="934">
        <v>5.6057162582874298E-2</v>
      </c>
      <c r="M59" s="934">
        <v>5.8643706142902402E-2</v>
      </c>
      <c r="N59" s="934">
        <v>3.2246697694063201E-2</v>
      </c>
      <c r="O59" s="934">
        <v>3.7089090794324903E-2</v>
      </c>
      <c r="P59" s="934">
        <v>7.5352370738983196E-2</v>
      </c>
      <c r="Q59" s="934">
        <v>6.6671662032604204E-2</v>
      </c>
      <c r="R59" s="934">
        <v>4.2657457292079898E-2</v>
      </c>
      <c r="S59" s="934">
        <v>2.7673359960317601E-2</v>
      </c>
      <c r="T59" s="934">
        <v>2.6894675567746201E-2</v>
      </c>
      <c r="U59" s="934">
        <v>1.7150873318314601E-2</v>
      </c>
      <c r="V59" s="934">
        <v>2.56059020757675E-2</v>
      </c>
      <c r="W59" s="934">
        <v>2.2968433797359501E-2</v>
      </c>
      <c r="X59" s="934">
        <v>8.9844726026058197E-3</v>
      </c>
      <c r="Y59" s="934">
        <v>0</v>
      </c>
      <c r="Z59" s="934">
        <v>4.6701442450285E-2</v>
      </c>
      <c r="AA59" s="940">
        <v>2462.53857421875</v>
      </c>
    </row>
    <row r="60" spans="1:27" x14ac:dyDescent="0.2">
      <c r="A60" s="2" t="s">
        <v>66</v>
      </c>
      <c r="B60" s="937">
        <v>88</v>
      </c>
      <c r="C60" s="934">
        <v>0</v>
      </c>
      <c r="D60" s="934">
        <v>0</v>
      </c>
      <c r="E60" s="934">
        <v>6.6604353487491594E-2</v>
      </c>
      <c r="F60" s="934">
        <v>2.2491920739412301E-2</v>
      </c>
      <c r="G60" s="934">
        <v>5.1006317138671903E-2</v>
      </c>
      <c r="H60" s="934">
        <v>1.38305211439729E-2</v>
      </c>
      <c r="I60" s="934">
        <v>7.4218772351741805E-2</v>
      </c>
      <c r="J60" s="934">
        <v>6.6158659756183597E-2</v>
      </c>
      <c r="K60" s="934">
        <v>1.44420163705945E-2</v>
      </c>
      <c r="L60" s="934">
        <v>6.7436419427394895E-2</v>
      </c>
      <c r="M60" s="934">
        <v>5.5674079805612599E-2</v>
      </c>
      <c r="N60" s="934">
        <v>8.5506349802017198E-2</v>
      </c>
      <c r="O60" s="934">
        <v>0.157551050186157</v>
      </c>
      <c r="P60" s="934">
        <v>7.7013120055198697E-2</v>
      </c>
      <c r="Q60" s="934">
        <v>2.8217563405633E-2</v>
      </c>
      <c r="R60" s="934">
        <v>1.3530544936657E-2</v>
      </c>
      <c r="S60" s="934">
        <v>4.6296954154968303E-2</v>
      </c>
      <c r="T60" s="934">
        <v>2.2557254880666702E-2</v>
      </c>
      <c r="U60" s="934">
        <v>8.6613995954394306E-3</v>
      </c>
      <c r="V60" s="934">
        <v>1.83322746306658E-2</v>
      </c>
      <c r="W60" s="934">
        <v>3.6040209233760799E-2</v>
      </c>
      <c r="X60" s="934">
        <v>2.2463670000433901E-2</v>
      </c>
      <c r="Y60" s="934">
        <v>1.8162105232477199E-2</v>
      </c>
      <c r="Z60" s="934">
        <v>3.3804439008235897E-2</v>
      </c>
      <c r="AA60" s="940">
        <v>2727.16162109375</v>
      </c>
    </row>
    <row r="61" spans="1:27" x14ac:dyDescent="0.2">
      <c r="A61" s="2" t="s">
        <v>67</v>
      </c>
      <c r="B61" s="937">
        <v>83</v>
      </c>
      <c r="C61" s="934">
        <v>1.9206792116165199E-2</v>
      </c>
      <c r="D61" s="934">
        <v>0</v>
      </c>
      <c r="E61" s="934">
        <v>3.0542390421032899E-2</v>
      </c>
      <c r="F61" s="934">
        <v>1.6725730150937999E-2</v>
      </c>
      <c r="G61" s="934">
        <v>7.2067282162606699E-3</v>
      </c>
      <c r="H61" s="934">
        <v>0</v>
      </c>
      <c r="I61" s="934">
        <v>2.7414856478571899E-2</v>
      </c>
      <c r="J61" s="934">
        <v>0.10153179615735999</v>
      </c>
      <c r="K61" s="934">
        <v>4.6158656477928203E-2</v>
      </c>
      <c r="L61" s="934">
        <v>7.13938698172569E-2</v>
      </c>
      <c r="M61" s="934">
        <v>6.4325161278247805E-2</v>
      </c>
      <c r="N61" s="934">
        <v>2.2411342710256601E-2</v>
      </c>
      <c r="O61" s="934">
        <v>6.6435530781745897E-2</v>
      </c>
      <c r="P61" s="934">
        <v>0.18271517753601099</v>
      </c>
      <c r="Q61" s="934">
        <v>4.5816686004400302E-2</v>
      </c>
      <c r="R61" s="934">
        <v>3.4562204033136402E-2</v>
      </c>
      <c r="S61" s="934">
        <v>8.5158906877040898E-3</v>
      </c>
      <c r="T61" s="934">
        <v>6.5099373459816007E-2</v>
      </c>
      <c r="U61" s="934">
        <v>2.54780352115631E-2</v>
      </c>
      <c r="V61" s="934">
        <v>2.7485938742756798E-2</v>
      </c>
      <c r="W61" s="934">
        <v>2.8072090819478E-2</v>
      </c>
      <c r="X61" s="934">
        <v>6.9617331027984605E-2</v>
      </c>
      <c r="Y61" s="934">
        <v>2.1644424647092798E-2</v>
      </c>
      <c r="Z61" s="934">
        <v>1.7640002071857501E-2</v>
      </c>
      <c r="AA61" s="940">
        <v>3290.73828125</v>
      </c>
    </row>
    <row r="62" spans="1:27" x14ac:dyDescent="0.2">
      <c r="A62" s="2" t="s">
        <v>68</v>
      </c>
      <c r="B62" s="937">
        <v>113</v>
      </c>
      <c r="C62" s="934">
        <v>5.3781843744218297E-3</v>
      </c>
      <c r="D62" s="934">
        <v>0</v>
      </c>
      <c r="E62" s="934">
        <v>7.9824678599834401E-2</v>
      </c>
      <c r="F62" s="934">
        <v>8.5569471120834406E-2</v>
      </c>
      <c r="G62" s="934">
        <v>8.5785560309886905E-2</v>
      </c>
      <c r="H62" s="934">
        <v>3.2020762562751798E-2</v>
      </c>
      <c r="I62" s="934">
        <v>2.3382181301713E-2</v>
      </c>
      <c r="J62" s="934">
        <v>3.5734720528125798E-2</v>
      </c>
      <c r="K62" s="934">
        <v>0.114809148013592</v>
      </c>
      <c r="L62" s="934">
        <v>4.9694936722517E-2</v>
      </c>
      <c r="M62" s="934">
        <v>0.11988774687051799</v>
      </c>
      <c r="N62" s="934">
        <v>6.4840272068977398E-2</v>
      </c>
      <c r="O62" s="934">
        <v>4.0701381862163502E-2</v>
      </c>
      <c r="P62" s="934">
        <v>5.42247742414474E-2</v>
      </c>
      <c r="Q62" s="934">
        <v>2.5899946689605699E-2</v>
      </c>
      <c r="R62" s="934">
        <v>3.9178676903247799E-2</v>
      </c>
      <c r="S62" s="934">
        <v>1.9659092649817501E-2</v>
      </c>
      <c r="T62" s="934">
        <v>2.5961855426430699E-2</v>
      </c>
      <c r="U62" s="934">
        <v>2.46254801750183E-2</v>
      </c>
      <c r="V62" s="934">
        <v>1.43720367923379E-2</v>
      </c>
      <c r="W62" s="934">
        <v>3.6143723875284202E-2</v>
      </c>
      <c r="X62" s="934">
        <v>2.23053582012653E-2</v>
      </c>
      <c r="Y62" s="934">
        <v>0</v>
      </c>
      <c r="Z62" s="934">
        <v>0</v>
      </c>
      <c r="AA62" s="940">
        <v>2389.17651367188</v>
      </c>
    </row>
    <row r="63" spans="1:27" x14ac:dyDescent="0.2">
      <c r="A63" s="2" t="s">
        <v>69</v>
      </c>
      <c r="B63" s="937">
        <v>89</v>
      </c>
      <c r="C63" s="934">
        <v>0</v>
      </c>
      <c r="D63" s="934">
        <v>9.1207809746265394E-3</v>
      </c>
      <c r="E63" s="934">
        <v>4.22498919069767E-2</v>
      </c>
      <c r="F63" s="934">
        <v>5.2459847182035398E-2</v>
      </c>
      <c r="G63" s="934">
        <v>8.2013383507728604E-2</v>
      </c>
      <c r="H63" s="934">
        <v>0.100965023040771</v>
      </c>
      <c r="I63" s="934">
        <v>9.8096780478954301E-2</v>
      </c>
      <c r="J63" s="934">
        <v>4.79250736534595E-2</v>
      </c>
      <c r="K63" s="934">
        <v>3.0542802065610899E-2</v>
      </c>
      <c r="L63" s="934">
        <v>9.5066107809543596E-2</v>
      </c>
      <c r="M63" s="934">
        <v>4.5632712543010698E-2</v>
      </c>
      <c r="N63" s="934">
        <v>5.2832961082458503E-2</v>
      </c>
      <c r="O63" s="934">
        <v>4.3507330119609798E-2</v>
      </c>
      <c r="P63" s="934">
        <v>4.1664462536573403E-2</v>
      </c>
      <c r="Q63" s="934">
        <v>1.5308802947402E-2</v>
      </c>
      <c r="R63" s="934">
        <v>1.0001116432249499E-2</v>
      </c>
      <c r="S63" s="934">
        <v>0</v>
      </c>
      <c r="T63" s="934">
        <v>3.9751943200826603E-2</v>
      </c>
      <c r="U63" s="934">
        <v>4.5143283903598799E-2</v>
      </c>
      <c r="V63" s="934">
        <v>4.7445908188819899E-2</v>
      </c>
      <c r="W63" s="934">
        <v>3.17562222480774E-2</v>
      </c>
      <c r="X63" s="934">
        <v>3.9316300302743898E-2</v>
      </c>
      <c r="Y63" s="934">
        <v>2.29185540229082E-2</v>
      </c>
      <c r="Z63" s="934">
        <v>6.2807151116430803E-3</v>
      </c>
      <c r="AA63" s="940">
        <v>2346.12573242188</v>
      </c>
    </row>
    <row r="64" spans="1:27" x14ac:dyDescent="0.2">
      <c r="A64" s="2" t="s">
        <v>70</v>
      </c>
      <c r="B64" s="937">
        <v>92</v>
      </c>
      <c r="C64" s="934">
        <v>7.0036016404628797E-3</v>
      </c>
      <c r="D64" s="934">
        <v>2.30688080191612E-2</v>
      </c>
      <c r="E64" s="934">
        <v>5.2862912416458102E-2</v>
      </c>
      <c r="F64" s="934">
        <v>0</v>
      </c>
      <c r="G64" s="934">
        <v>2.84790266305208E-2</v>
      </c>
      <c r="H64" s="934">
        <v>7.0036016404628797E-3</v>
      </c>
      <c r="I64" s="934">
        <v>5.3135398775339099E-2</v>
      </c>
      <c r="J64" s="934">
        <v>2.4175660684704801E-2</v>
      </c>
      <c r="K64" s="934">
        <v>5.9860423207282999E-2</v>
      </c>
      <c r="L64" s="934">
        <v>7.0036016404628797E-3</v>
      </c>
      <c r="M64" s="934">
        <v>3.4068189561367E-2</v>
      </c>
      <c r="N64" s="934">
        <v>5.0314094871282598E-2</v>
      </c>
      <c r="O64" s="934">
        <v>0.137916579842567</v>
      </c>
      <c r="P64" s="934">
        <v>6.9955475628375993E-2</v>
      </c>
      <c r="Q64" s="934">
        <v>5.4427679628133802E-2</v>
      </c>
      <c r="R64" s="934">
        <v>4.66987267136574E-2</v>
      </c>
      <c r="S64" s="934">
        <v>2.9163820669054999E-2</v>
      </c>
      <c r="T64" s="934">
        <v>7.8775219619274098E-2</v>
      </c>
      <c r="U64" s="934">
        <v>5.0064027309417697E-2</v>
      </c>
      <c r="V64" s="934">
        <v>3.7326585501432398E-2</v>
      </c>
      <c r="W64" s="934">
        <v>8.80620703101158E-2</v>
      </c>
      <c r="X64" s="934">
        <v>1.5089571475982701E-2</v>
      </c>
      <c r="Y64" s="934">
        <v>7.5890142470598203E-3</v>
      </c>
      <c r="Z64" s="934">
        <v>3.7955898791551597E-2</v>
      </c>
      <c r="AA64" s="940">
        <v>3477.18701171875</v>
      </c>
    </row>
    <row r="65" spans="1:27" x14ac:dyDescent="0.2">
      <c r="A65" s="2" t="s">
        <v>71</v>
      </c>
      <c r="B65" s="937">
        <v>77</v>
      </c>
      <c r="C65" s="934">
        <v>0</v>
      </c>
      <c r="D65" s="934">
        <v>0</v>
      </c>
      <c r="E65" s="934">
        <v>3.87904718518257E-2</v>
      </c>
      <c r="F65" s="934">
        <v>2.3282617330551099E-2</v>
      </c>
      <c r="G65" s="934">
        <v>3.1093550845980599E-2</v>
      </c>
      <c r="H65" s="934">
        <v>4.8347540199756601E-2</v>
      </c>
      <c r="I65" s="934">
        <v>3.7440564483404201E-2</v>
      </c>
      <c r="J65" s="934">
        <v>5.4791059345006901E-2</v>
      </c>
      <c r="K65" s="934">
        <v>4.5504316687583903E-2</v>
      </c>
      <c r="L65" s="934">
        <v>5.1831971853971502E-2</v>
      </c>
      <c r="M65" s="934">
        <v>1.55467754229903E-2</v>
      </c>
      <c r="N65" s="934">
        <v>6.4223438501358004E-2</v>
      </c>
      <c r="O65" s="934">
        <v>2.9526002705097198E-2</v>
      </c>
      <c r="P65" s="934">
        <v>8.4771305322647095E-2</v>
      </c>
      <c r="Q65" s="934">
        <v>0.127079248428345</v>
      </c>
      <c r="R65" s="934">
        <v>7.6107494533061995E-2</v>
      </c>
      <c r="S65" s="934">
        <v>9.0466044843196897E-2</v>
      </c>
      <c r="T65" s="934">
        <v>1.35906115174294E-2</v>
      </c>
      <c r="U65" s="934">
        <v>4.7985196113586398E-2</v>
      </c>
      <c r="V65" s="934">
        <v>6.7882174625992801E-3</v>
      </c>
      <c r="W65" s="934">
        <v>1.6923340037465099E-2</v>
      </c>
      <c r="X65" s="934">
        <v>5.6001264601945898E-2</v>
      </c>
      <c r="Y65" s="934">
        <v>3.3120747655630098E-2</v>
      </c>
      <c r="Z65" s="934">
        <v>6.7882174625992801E-3</v>
      </c>
      <c r="AA65" s="940">
        <v>3406.9580078125</v>
      </c>
    </row>
    <row r="66" spans="1:27" x14ac:dyDescent="0.2">
      <c r="A66" s="2" t="s">
        <v>72</v>
      </c>
      <c r="B66" s="937">
        <v>90</v>
      </c>
      <c r="C66" s="934">
        <v>0</v>
      </c>
      <c r="D66" s="934">
        <v>3.20592671632767E-2</v>
      </c>
      <c r="E66" s="934">
        <v>1.4834412373602401E-2</v>
      </c>
      <c r="F66" s="934">
        <v>5.8913107961416203E-2</v>
      </c>
      <c r="G66" s="934">
        <v>1.59245003014803E-2</v>
      </c>
      <c r="H66" s="934">
        <v>7.0838592946529402E-2</v>
      </c>
      <c r="I66" s="934">
        <v>2.56863255053759E-2</v>
      </c>
      <c r="J66" s="934">
        <v>6.4118534326553303E-2</v>
      </c>
      <c r="K66" s="934">
        <v>1.59245003014803E-2</v>
      </c>
      <c r="L66" s="934">
        <v>4.6334281563758899E-2</v>
      </c>
      <c r="M66" s="934">
        <v>0.13258066773414601</v>
      </c>
      <c r="N66" s="934">
        <v>4.13493476808071E-2</v>
      </c>
      <c r="O66" s="934">
        <v>8.4611974656581906E-2</v>
      </c>
      <c r="P66" s="934">
        <v>4.5128293335437802E-2</v>
      </c>
      <c r="Q66" s="934">
        <v>6.6642723977565793E-2</v>
      </c>
      <c r="R66" s="934">
        <v>8.6880452930927304E-2</v>
      </c>
      <c r="S66" s="934">
        <v>4.37100492417812E-2</v>
      </c>
      <c r="T66" s="934">
        <v>1.6627049073576899E-2</v>
      </c>
      <c r="U66" s="934">
        <v>1.92822478711605E-2</v>
      </c>
      <c r="V66" s="934">
        <v>1.9054532051086401E-2</v>
      </c>
      <c r="W66" s="934">
        <v>2.3108223453164101E-2</v>
      </c>
      <c r="X66" s="934">
        <v>3.1092468649148899E-2</v>
      </c>
      <c r="Y66" s="934">
        <v>9.0225776657462103E-3</v>
      </c>
      <c r="Z66" s="934">
        <v>3.6275863647460903E-2</v>
      </c>
      <c r="AA66" s="940">
        <v>2747.67138671875</v>
      </c>
    </row>
    <row r="67" spans="1:27" x14ac:dyDescent="0.2">
      <c r="A67" s="2" t="s">
        <v>73</v>
      </c>
      <c r="B67" s="937">
        <v>101</v>
      </c>
      <c r="C67" s="934">
        <v>0</v>
      </c>
      <c r="D67" s="934">
        <v>1.83614883571863E-2</v>
      </c>
      <c r="E67" s="934">
        <v>5.2905898541212103E-2</v>
      </c>
      <c r="F67" s="934">
        <v>3.0108526349067698E-2</v>
      </c>
      <c r="G67" s="934">
        <v>3.9706073701381697E-2</v>
      </c>
      <c r="H67" s="934">
        <v>7.5900167226791396E-2</v>
      </c>
      <c r="I67" s="934">
        <v>2.8000514954328499E-2</v>
      </c>
      <c r="J67" s="934">
        <v>5.2350554615259198E-2</v>
      </c>
      <c r="K67" s="934">
        <v>7.2694860398769406E-2</v>
      </c>
      <c r="L67" s="934">
        <v>3.8285765796899802E-2</v>
      </c>
      <c r="M67" s="934">
        <v>3.9706073701381697E-2</v>
      </c>
      <c r="N67" s="934">
        <v>4.5889094471931501E-3</v>
      </c>
      <c r="O67" s="934">
        <v>8.3075471222400707E-2</v>
      </c>
      <c r="P67" s="934">
        <v>6.2377218157053001E-2</v>
      </c>
      <c r="Q67" s="934">
        <v>8.9461535215377794E-2</v>
      </c>
      <c r="R67" s="934">
        <v>6.8936064839363098E-2</v>
      </c>
      <c r="S67" s="934">
        <v>4.1225627064704902E-2</v>
      </c>
      <c r="T67" s="934">
        <v>3.41482684016228E-2</v>
      </c>
      <c r="U67" s="934">
        <v>3.50755117833614E-2</v>
      </c>
      <c r="V67" s="934">
        <v>3.1504906713962597E-2</v>
      </c>
      <c r="W67" s="934">
        <v>4.3191622942686102E-2</v>
      </c>
      <c r="X67" s="934">
        <v>2.7823265641927698E-2</v>
      </c>
      <c r="Y67" s="934">
        <v>5.1081040874123599E-3</v>
      </c>
      <c r="Z67" s="934">
        <v>2.5463571771979301E-2</v>
      </c>
      <c r="AA67" s="940">
        <v>3067.22192382812</v>
      </c>
    </row>
    <row r="68" spans="1:27" x14ac:dyDescent="0.2">
      <c r="A68" s="2" t="s">
        <v>74</v>
      </c>
      <c r="B68" s="937">
        <v>87</v>
      </c>
      <c r="C68" s="934">
        <v>3.4664791077375398E-2</v>
      </c>
      <c r="D68" s="934">
        <v>6.3237808644771602E-3</v>
      </c>
      <c r="E68" s="934">
        <v>1.18203330785036E-2</v>
      </c>
      <c r="F68" s="934">
        <v>0.108927875757217</v>
      </c>
      <c r="G68" s="934">
        <v>2.1305274218320801E-2</v>
      </c>
      <c r="H68" s="934">
        <v>7.1602076292038006E-2</v>
      </c>
      <c r="I68" s="934">
        <v>4.7613840550184201E-2</v>
      </c>
      <c r="J68" s="934">
        <v>0.120669335126877</v>
      </c>
      <c r="K68" s="934">
        <v>4.1596211493015303E-2</v>
      </c>
      <c r="L68" s="934">
        <v>7.0276103913783999E-2</v>
      </c>
      <c r="M68" s="934">
        <v>6.8829096853733104E-2</v>
      </c>
      <c r="N68" s="934">
        <v>1.8144113942980801E-2</v>
      </c>
      <c r="O68" s="934">
        <v>6.4169615507125896E-2</v>
      </c>
      <c r="P68" s="934">
        <v>6.5849691629409804E-2</v>
      </c>
      <c r="Q68" s="934">
        <v>2.61920373886824E-2</v>
      </c>
      <c r="R68" s="934">
        <v>7.6010160148143796E-2</v>
      </c>
      <c r="S68" s="934">
        <v>2.1612051874399199E-2</v>
      </c>
      <c r="T68" s="934">
        <v>2.1473189815878899E-2</v>
      </c>
      <c r="U68" s="934">
        <v>2.2122168913483599E-2</v>
      </c>
      <c r="V68" s="934">
        <v>3.7566382437944398E-2</v>
      </c>
      <c r="W68" s="934">
        <v>2.4304525926709199E-2</v>
      </c>
      <c r="X68" s="934">
        <v>1.52595834806561E-2</v>
      </c>
      <c r="Y68" s="934">
        <v>0</v>
      </c>
      <c r="Z68" s="934">
        <v>3.6677476018667199E-3</v>
      </c>
      <c r="AA68" s="940">
        <v>2349.20092773438</v>
      </c>
    </row>
    <row r="69" spans="1:27" x14ac:dyDescent="0.2">
      <c r="A69" s="2" t="s">
        <v>75</v>
      </c>
      <c r="B69" s="937">
        <v>103</v>
      </c>
      <c r="C69" s="934">
        <v>8.2529215142130904E-3</v>
      </c>
      <c r="D69" s="934">
        <v>1.22479004785419E-2</v>
      </c>
      <c r="E69" s="934">
        <v>2.72043645381927E-2</v>
      </c>
      <c r="F69" s="934">
        <v>3.0067685991525699E-2</v>
      </c>
      <c r="G69" s="934">
        <v>4.8488855361938497E-2</v>
      </c>
      <c r="H69" s="934">
        <v>0.114643767476082</v>
      </c>
      <c r="I69" s="934">
        <v>1.18496222421527E-2</v>
      </c>
      <c r="J69" s="934">
        <v>5.1119718700647403E-2</v>
      </c>
      <c r="K69" s="934">
        <v>0.114656209945679</v>
      </c>
      <c r="L69" s="934">
        <v>7.3230355978012099E-2</v>
      </c>
      <c r="M69" s="934">
        <v>2.9476661235094102E-2</v>
      </c>
      <c r="N69" s="934">
        <v>6.0476098209619501E-2</v>
      </c>
      <c r="O69" s="934">
        <v>4.3929215520620297E-2</v>
      </c>
      <c r="P69" s="934">
        <v>9.2788040637969998E-2</v>
      </c>
      <c r="Q69" s="934">
        <v>3.4436695277690901E-2</v>
      </c>
      <c r="R69" s="934">
        <v>6.5470770001411396E-2</v>
      </c>
      <c r="S69" s="934">
        <v>5.51348477602005E-2</v>
      </c>
      <c r="T69" s="934">
        <v>1.38859553262591E-2</v>
      </c>
      <c r="U69" s="934">
        <v>1.23213045299053E-2</v>
      </c>
      <c r="V69" s="934">
        <v>5.2535563707351698E-2</v>
      </c>
      <c r="W69" s="934">
        <v>2.6188818737864501E-2</v>
      </c>
      <c r="X69" s="934">
        <v>1.6067499294877101E-2</v>
      </c>
      <c r="Y69" s="934">
        <v>0</v>
      </c>
      <c r="Z69" s="934">
        <v>5.5271298624575103E-3</v>
      </c>
      <c r="AA69" s="940">
        <v>2574.30688476562</v>
      </c>
    </row>
    <row r="70" spans="1:27" x14ac:dyDescent="0.2">
      <c r="A70" s="2" t="s">
        <v>76</v>
      </c>
      <c r="B70" s="937">
        <v>92</v>
      </c>
      <c r="C70" s="934">
        <v>0</v>
      </c>
      <c r="D70" s="934">
        <v>0</v>
      </c>
      <c r="E70" s="934">
        <v>0</v>
      </c>
      <c r="F70" s="934">
        <v>5.9181068092584603E-2</v>
      </c>
      <c r="G70" s="934">
        <v>2.9115116223692901E-2</v>
      </c>
      <c r="H70" s="934">
        <v>0</v>
      </c>
      <c r="I70" s="934">
        <v>6.8205878138542203E-2</v>
      </c>
      <c r="J70" s="934">
        <v>5.1363997161388397E-2</v>
      </c>
      <c r="K70" s="934">
        <v>0.100086838006973</v>
      </c>
      <c r="L70" s="934">
        <v>1.47875584661961E-2</v>
      </c>
      <c r="M70" s="934">
        <v>6.0876909643411602E-2</v>
      </c>
      <c r="N70" s="934">
        <v>6.78970441222191E-2</v>
      </c>
      <c r="O70" s="934">
        <v>6.5761461853981004E-2</v>
      </c>
      <c r="P70" s="934">
        <v>5.3213387727737399E-2</v>
      </c>
      <c r="Q70" s="934">
        <v>5.52819333970547E-2</v>
      </c>
      <c r="R70" s="934">
        <v>5.2757944911718403E-2</v>
      </c>
      <c r="S70" s="934">
        <v>6.3103616237640395E-2</v>
      </c>
      <c r="T70" s="934">
        <v>5.07681705057621E-2</v>
      </c>
      <c r="U70" s="934">
        <v>2.8418974950909601E-2</v>
      </c>
      <c r="V70" s="934">
        <v>2.1564338356256499E-2</v>
      </c>
      <c r="W70" s="934">
        <v>6.1700176447629901E-2</v>
      </c>
      <c r="X70" s="934">
        <v>4.98358309268951E-2</v>
      </c>
      <c r="Y70" s="934">
        <v>2.06922497600317E-2</v>
      </c>
      <c r="Z70" s="934">
        <v>2.5387516245245899E-2</v>
      </c>
      <c r="AA70" s="940">
        <v>3074.94677734375</v>
      </c>
    </row>
    <row r="71" spans="1:27" x14ac:dyDescent="0.2">
      <c r="A71" s="3" t="s">
        <v>77</v>
      </c>
      <c r="B71" s="938">
        <v>73</v>
      </c>
      <c r="C71" s="935">
        <v>0</v>
      </c>
      <c r="D71" s="935">
        <v>0</v>
      </c>
      <c r="E71" s="935">
        <v>0</v>
      </c>
      <c r="F71" s="935">
        <v>2.3572543635964401E-2</v>
      </c>
      <c r="G71" s="935">
        <v>2.5543700903654099E-2</v>
      </c>
      <c r="H71" s="935">
        <v>2.8575625270605101E-2</v>
      </c>
      <c r="I71" s="935">
        <v>1.8940189853310599E-2</v>
      </c>
      <c r="J71" s="935">
        <v>2.5543700903654099E-2</v>
      </c>
      <c r="K71" s="935">
        <v>9.3844167888164506E-2</v>
      </c>
      <c r="L71" s="935">
        <v>6.16031549870968E-2</v>
      </c>
      <c r="M71" s="935">
        <v>6.7954801023006398E-2</v>
      </c>
      <c r="N71" s="935">
        <v>4.56422194838524E-2</v>
      </c>
      <c r="O71" s="935">
        <v>0.12010938674211501</v>
      </c>
      <c r="P71" s="935">
        <v>4.0976941585540799E-2</v>
      </c>
      <c r="Q71" s="935">
        <v>4.5583635568618802E-2</v>
      </c>
      <c r="R71" s="935">
        <v>8.4174096584320096E-2</v>
      </c>
      <c r="S71" s="935">
        <v>3.27577292919159E-2</v>
      </c>
      <c r="T71" s="935">
        <v>3.6613717675208997E-2</v>
      </c>
      <c r="U71" s="935">
        <v>5.3188677877187701E-2</v>
      </c>
      <c r="V71" s="935">
        <v>3.3559121191501597E-2</v>
      </c>
      <c r="W71" s="935">
        <v>7.09078013896942E-2</v>
      </c>
      <c r="X71" s="935">
        <v>3.0997596681118001E-2</v>
      </c>
      <c r="Y71" s="935">
        <v>2.1765660494565998E-2</v>
      </c>
      <c r="Z71" s="935">
        <v>3.8145534694194801E-2</v>
      </c>
      <c r="AA71" s="941">
        <v>3067.67626953125</v>
      </c>
    </row>
    <row r="74" spans="1:27" x14ac:dyDescent="0.2">
      <c r="A74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591</v>
      </c>
    </row>
    <row r="4" spans="1:5" x14ac:dyDescent="0.2">
      <c r="A4" t="s">
        <v>561</v>
      </c>
    </row>
    <row r="5" spans="1:5" x14ac:dyDescent="0.2">
      <c r="A5" s="4" t="s">
        <v>4</v>
      </c>
      <c r="B5" s="4" t="s">
        <v>5</v>
      </c>
      <c r="C5" s="4" t="s">
        <v>11</v>
      </c>
      <c r="D5" s="4" t="s">
        <v>131</v>
      </c>
      <c r="E5" s="4" t="s">
        <v>432</v>
      </c>
    </row>
    <row r="6" spans="1:5" x14ac:dyDescent="0.2">
      <c r="A6" s="5" t="s">
        <v>592</v>
      </c>
      <c r="B6" s="942" t="s">
        <v>1</v>
      </c>
      <c r="C6" s="945" t="s">
        <v>1</v>
      </c>
      <c r="D6" s="945" t="s">
        <v>1</v>
      </c>
      <c r="E6" s="945" t="s">
        <v>1</v>
      </c>
    </row>
    <row r="7" spans="1:5" x14ac:dyDescent="0.2">
      <c r="A7" s="2" t="s">
        <v>592</v>
      </c>
      <c r="B7" s="943">
        <v>5706</v>
      </c>
      <c r="C7" s="946">
        <v>2407.2294921875</v>
      </c>
      <c r="D7" s="946">
        <v>2163.46069335938</v>
      </c>
      <c r="E7" s="946">
        <v>1458.7861328125</v>
      </c>
    </row>
    <row r="8" spans="1:5" x14ac:dyDescent="0.2">
      <c r="A8" s="5" t="s">
        <v>14</v>
      </c>
      <c r="B8" s="942" t="s">
        <v>1</v>
      </c>
      <c r="C8" s="945" t="s">
        <v>1</v>
      </c>
      <c r="D8" s="945" t="s">
        <v>1</v>
      </c>
      <c r="E8" s="945" t="s">
        <v>1</v>
      </c>
    </row>
    <row r="9" spans="1:5" x14ac:dyDescent="0.2">
      <c r="A9" s="2" t="s">
        <v>15</v>
      </c>
      <c r="B9" s="943">
        <v>99</v>
      </c>
      <c r="C9" s="946">
        <v>3408.5625</v>
      </c>
      <c r="D9" s="946">
        <v>2611.82543945312</v>
      </c>
      <c r="E9" s="946">
        <v>2696.77758789062</v>
      </c>
    </row>
    <row r="10" spans="1:5" x14ac:dyDescent="0.2">
      <c r="A10" s="2" t="s">
        <v>16</v>
      </c>
      <c r="B10" s="943">
        <v>97</v>
      </c>
      <c r="C10" s="946">
        <v>3019.28393554688</v>
      </c>
      <c r="D10" s="946">
        <v>2740.83520507812</v>
      </c>
      <c r="E10" s="946">
        <v>1669.33374023438</v>
      </c>
    </row>
    <row r="11" spans="1:5" x14ac:dyDescent="0.2">
      <c r="A11" s="2" t="s">
        <v>17</v>
      </c>
      <c r="B11" s="943">
        <v>118</v>
      </c>
      <c r="C11" s="946">
        <v>2439.65698242188</v>
      </c>
      <c r="D11" s="946">
        <v>2163.46069335938</v>
      </c>
      <c r="E11" s="946">
        <v>1462.6865234375</v>
      </c>
    </row>
    <row r="12" spans="1:5" x14ac:dyDescent="0.2">
      <c r="A12" s="2" t="s">
        <v>18</v>
      </c>
      <c r="B12" s="943">
        <v>102</v>
      </c>
      <c r="C12" s="946">
        <v>2588.25366210938</v>
      </c>
      <c r="D12" s="946">
        <v>2310.4736328125</v>
      </c>
      <c r="E12" s="946">
        <v>1742.130859375</v>
      </c>
    </row>
    <row r="13" spans="1:5" x14ac:dyDescent="0.2">
      <c r="A13" s="2" t="s">
        <v>19</v>
      </c>
      <c r="B13" s="943">
        <v>105</v>
      </c>
      <c r="C13" s="946">
        <v>3036.01293945312</v>
      </c>
      <c r="D13" s="946">
        <v>2612.94604492188</v>
      </c>
      <c r="E13" s="946">
        <v>1847.54650878906</v>
      </c>
    </row>
    <row r="14" spans="1:5" x14ac:dyDescent="0.2">
      <c r="A14" s="2" t="s">
        <v>20</v>
      </c>
      <c r="B14" s="943">
        <v>95</v>
      </c>
      <c r="C14" s="946">
        <v>2962.8671875</v>
      </c>
      <c r="D14" s="946">
        <v>2772.96655273438</v>
      </c>
      <c r="E14" s="946">
        <v>1622.06335449219</v>
      </c>
    </row>
    <row r="15" spans="1:5" x14ac:dyDescent="0.2">
      <c r="A15" s="2" t="s">
        <v>21</v>
      </c>
      <c r="B15" s="943">
        <v>89</v>
      </c>
      <c r="C15" s="946">
        <v>2325.7490234375</v>
      </c>
      <c r="D15" s="946">
        <v>2102.43579101562</v>
      </c>
      <c r="E15" s="946">
        <v>1134.58166503906</v>
      </c>
    </row>
    <row r="16" spans="1:5" x14ac:dyDescent="0.2">
      <c r="A16" s="2" t="s">
        <v>22</v>
      </c>
      <c r="B16" s="943">
        <v>98</v>
      </c>
      <c r="C16" s="946">
        <v>2149.75732421875</v>
      </c>
      <c r="D16" s="946">
        <v>1976.40258789062</v>
      </c>
      <c r="E16" s="946">
        <v>1024.38146972656</v>
      </c>
    </row>
    <row r="17" spans="1:5" x14ac:dyDescent="0.2">
      <c r="A17" s="2" t="s">
        <v>23</v>
      </c>
      <c r="B17" s="943">
        <v>71</v>
      </c>
      <c r="C17" s="946">
        <v>2171.15747070312</v>
      </c>
      <c r="D17" s="946">
        <v>2016.15881347656</v>
      </c>
      <c r="E17" s="946">
        <v>1375.13427734375</v>
      </c>
    </row>
    <row r="18" spans="1:5" x14ac:dyDescent="0.2">
      <c r="A18" s="2" t="s">
        <v>24</v>
      </c>
      <c r="B18" s="943">
        <v>76</v>
      </c>
      <c r="C18" s="946">
        <v>2118.78002929688</v>
      </c>
      <c r="D18" s="946">
        <v>1843.55725097656</v>
      </c>
      <c r="E18" s="946">
        <v>1665.25598144531</v>
      </c>
    </row>
    <row r="19" spans="1:5" x14ac:dyDescent="0.2">
      <c r="A19" s="2" t="s">
        <v>25</v>
      </c>
      <c r="B19" s="943">
        <v>94</v>
      </c>
      <c r="C19" s="946">
        <v>2101.49609375</v>
      </c>
      <c r="D19" s="946">
        <v>1994.07202148438</v>
      </c>
      <c r="E19" s="946">
        <v>955.11657714843795</v>
      </c>
    </row>
    <row r="20" spans="1:5" x14ac:dyDescent="0.2">
      <c r="A20" s="2" t="s">
        <v>26</v>
      </c>
      <c r="B20" s="943">
        <v>90</v>
      </c>
      <c r="C20" s="946">
        <v>2189.36865234375</v>
      </c>
      <c r="D20" s="946">
        <v>1995.17639160156</v>
      </c>
      <c r="E20" s="946">
        <v>1019.88494873047</v>
      </c>
    </row>
    <row r="21" spans="1:5" x14ac:dyDescent="0.2">
      <c r="A21" s="2" t="s">
        <v>27</v>
      </c>
      <c r="B21" s="943">
        <v>72</v>
      </c>
      <c r="C21" s="946">
        <v>2706.21801757812</v>
      </c>
      <c r="D21" s="946">
        <v>2407.59326171875</v>
      </c>
      <c r="E21" s="946">
        <v>1714.10510253906</v>
      </c>
    </row>
    <row r="22" spans="1:5" x14ac:dyDescent="0.2">
      <c r="A22" s="2" t="s">
        <v>28</v>
      </c>
      <c r="B22" s="943">
        <v>97</v>
      </c>
      <c r="C22" s="946">
        <v>2196.80639648438</v>
      </c>
      <c r="D22" s="946">
        <v>2109.40161132812</v>
      </c>
      <c r="E22" s="946">
        <v>921.68615722656205</v>
      </c>
    </row>
    <row r="23" spans="1:5" x14ac:dyDescent="0.2">
      <c r="A23" s="2" t="s">
        <v>29</v>
      </c>
      <c r="B23" s="943">
        <v>97</v>
      </c>
      <c r="C23" s="946">
        <v>1939.1611328125</v>
      </c>
      <c r="D23" s="946">
        <v>1910.77612304688</v>
      </c>
      <c r="E23" s="946">
        <v>924.47894287109398</v>
      </c>
    </row>
    <row r="24" spans="1:5" x14ac:dyDescent="0.2">
      <c r="A24" s="2" t="s">
        <v>30</v>
      </c>
      <c r="B24" s="943">
        <v>97</v>
      </c>
      <c r="C24" s="946">
        <v>2319.23950195312</v>
      </c>
      <c r="D24" s="946">
        <v>2120.51904296875</v>
      </c>
      <c r="E24" s="946">
        <v>1120.92956542969</v>
      </c>
    </row>
    <row r="25" spans="1:5" x14ac:dyDescent="0.2">
      <c r="A25" s="2" t="s">
        <v>31</v>
      </c>
      <c r="B25" s="943">
        <v>95</v>
      </c>
      <c r="C25" s="946">
        <v>2088.98779296875</v>
      </c>
      <c r="D25" s="946">
        <v>2045.119140625</v>
      </c>
      <c r="E25" s="946">
        <v>856.47283935546898</v>
      </c>
    </row>
    <row r="26" spans="1:5" x14ac:dyDescent="0.2">
      <c r="A26" s="2" t="s">
        <v>32</v>
      </c>
      <c r="B26" s="943">
        <v>88</v>
      </c>
      <c r="C26" s="946">
        <v>2056.6640625</v>
      </c>
      <c r="D26" s="946">
        <v>1720.791015625</v>
      </c>
      <c r="E26" s="946">
        <v>1212.94445800781</v>
      </c>
    </row>
    <row r="27" spans="1:5" x14ac:dyDescent="0.2">
      <c r="A27" s="2" t="s">
        <v>33</v>
      </c>
      <c r="B27" s="943">
        <v>82</v>
      </c>
      <c r="C27" s="946">
        <v>2621.29638671875</v>
      </c>
      <c r="D27" s="946">
        <v>2551.09448242188</v>
      </c>
      <c r="E27" s="946">
        <v>1108.947265625</v>
      </c>
    </row>
    <row r="28" spans="1:5" x14ac:dyDescent="0.2">
      <c r="A28" s="2" t="s">
        <v>34</v>
      </c>
      <c r="B28" s="943">
        <v>98</v>
      </c>
      <c r="C28" s="946">
        <v>2567.39184570312</v>
      </c>
      <c r="D28" s="946">
        <v>2430.04663085938</v>
      </c>
      <c r="E28" s="946">
        <v>1227.88244628906</v>
      </c>
    </row>
    <row r="29" spans="1:5" x14ac:dyDescent="0.2">
      <c r="A29" s="2" t="s">
        <v>35</v>
      </c>
      <c r="B29" s="943">
        <v>91</v>
      </c>
      <c r="C29" s="946">
        <v>2273.76733398438</v>
      </c>
      <c r="D29" s="946">
        <v>2179.21997070312</v>
      </c>
      <c r="E29" s="946">
        <v>950.12811279296898</v>
      </c>
    </row>
    <row r="30" spans="1:5" x14ac:dyDescent="0.2">
      <c r="A30" s="2" t="s">
        <v>36</v>
      </c>
      <c r="B30" s="943">
        <v>85</v>
      </c>
      <c r="C30" s="946">
        <v>3042.29467773438</v>
      </c>
      <c r="D30" s="946">
        <v>2398.58203125</v>
      </c>
      <c r="E30" s="946">
        <v>2418.7939453125</v>
      </c>
    </row>
    <row r="31" spans="1:5" x14ac:dyDescent="0.2">
      <c r="A31" s="2" t="s">
        <v>37</v>
      </c>
      <c r="B31" s="943">
        <v>76</v>
      </c>
      <c r="C31" s="946">
        <v>2668.27026367188</v>
      </c>
      <c r="D31" s="946">
        <v>2355.22485351562</v>
      </c>
      <c r="E31" s="946">
        <v>1559.02282714844</v>
      </c>
    </row>
    <row r="32" spans="1:5" x14ac:dyDescent="0.2">
      <c r="A32" s="2" t="s">
        <v>38</v>
      </c>
      <c r="B32" s="943">
        <v>102</v>
      </c>
      <c r="C32" s="946">
        <v>2562.47583007812</v>
      </c>
      <c r="D32" s="946">
        <v>2073.13720703125</v>
      </c>
      <c r="E32" s="946">
        <v>2976.54760742188</v>
      </c>
    </row>
    <row r="33" spans="1:5" x14ac:dyDescent="0.2">
      <c r="A33" s="2" t="s">
        <v>39</v>
      </c>
      <c r="B33" s="943">
        <v>91</v>
      </c>
      <c r="C33" s="946">
        <v>2425.31640625</v>
      </c>
      <c r="D33" s="946">
        <v>2242.87451171875</v>
      </c>
      <c r="E33" s="946">
        <v>1123.79760742188</v>
      </c>
    </row>
    <row r="34" spans="1:5" x14ac:dyDescent="0.2">
      <c r="A34" s="2" t="s">
        <v>40</v>
      </c>
      <c r="B34" s="943">
        <v>90</v>
      </c>
      <c r="C34" s="946">
        <v>2505.2255859375</v>
      </c>
      <c r="D34" s="946">
        <v>2383.03930664062</v>
      </c>
      <c r="E34" s="946">
        <v>1153.26684570312</v>
      </c>
    </row>
    <row r="35" spans="1:5" x14ac:dyDescent="0.2">
      <c r="A35" s="2" t="s">
        <v>41</v>
      </c>
      <c r="B35" s="943">
        <v>93</v>
      </c>
      <c r="C35" s="946">
        <v>2529.27661132812</v>
      </c>
      <c r="D35" s="946">
        <v>2208.1181640625</v>
      </c>
      <c r="E35" s="946">
        <v>1480.095703125</v>
      </c>
    </row>
    <row r="36" spans="1:5" x14ac:dyDescent="0.2">
      <c r="A36" s="2" t="s">
        <v>42</v>
      </c>
      <c r="B36" s="943">
        <v>72</v>
      </c>
      <c r="C36" s="946">
        <v>2332.19799804688</v>
      </c>
      <c r="D36" s="946">
        <v>2005.6064453125</v>
      </c>
      <c r="E36" s="946">
        <v>1293.86010742188</v>
      </c>
    </row>
    <row r="37" spans="1:5" x14ac:dyDescent="0.2">
      <c r="A37" s="2" t="s">
        <v>43</v>
      </c>
      <c r="B37" s="943">
        <v>83</v>
      </c>
      <c r="C37" s="946">
        <v>2562.01733398438</v>
      </c>
      <c r="D37" s="946">
        <v>2212.03540039062</v>
      </c>
      <c r="E37" s="946">
        <v>1337.21936035156</v>
      </c>
    </row>
    <row r="38" spans="1:5" x14ac:dyDescent="0.2">
      <c r="A38" s="2" t="s">
        <v>44</v>
      </c>
      <c r="B38" s="943">
        <v>101</v>
      </c>
      <c r="C38" s="946">
        <v>2536.08544921875</v>
      </c>
      <c r="D38" s="946">
        <v>2308.5693359375</v>
      </c>
      <c r="E38" s="946">
        <v>1451.95129394531</v>
      </c>
    </row>
    <row r="39" spans="1:5" x14ac:dyDescent="0.2">
      <c r="A39" s="2" t="s">
        <v>45</v>
      </c>
      <c r="B39" s="943">
        <v>101</v>
      </c>
      <c r="C39" s="946">
        <v>2162.72631835938</v>
      </c>
      <c r="D39" s="946">
        <v>1902.87365722656</v>
      </c>
      <c r="E39" s="946">
        <v>1182.94616699219</v>
      </c>
    </row>
    <row r="40" spans="1:5" x14ac:dyDescent="0.2">
      <c r="A40" s="2" t="s">
        <v>46</v>
      </c>
      <c r="B40" s="943">
        <v>90</v>
      </c>
      <c r="C40" s="946">
        <v>2112.30541992188</v>
      </c>
      <c r="D40" s="946">
        <v>2119.58666992188</v>
      </c>
      <c r="E40" s="946">
        <v>989.218017578125</v>
      </c>
    </row>
    <row r="41" spans="1:5" x14ac:dyDescent="0.2">
      <c r="A41" s="2" t="s">
        <v>47</v>
      </c>
      <c r="B41" s="943">
        <v>89</v>
      </c>
      <c r="C41" s="946">
        <v>1967.16735839844</v>
      </c>
      <c r="D41" s="946">
        <v>1774.41247558594</v>
      </c>
      <c r="E41" s="946">
        <v>831.61376953125</v>
      </c>
    </row>
    <row r="42" spans="1:5" x14ac:dyDescent="0.2">
      <c r="A42" s="2" t="s">
        <v>48</v>
      </c>
      <c r="B42" s="943">
        <v>92</v>
      </c>
      <c r="C42" s="946">
        <v>2620.22412109375</v>
      </c>
      <c r="D42" s="946">
        <v>2293.97509765625</v>
      </c>
      <c r="E42" s="946">
        <v>2229.23291015625</v>
      </c>
    </row>
    <row r="43" spans="1:5" x14ac:dyDescent="0.2">
      <c r="A43" s="2" t="s">
        <v>49</v>
      </c>
      <c r="B43" s="943">
        <v>88</v>
      </c>
      <c r="C43" s="946">
        <v>2636.82788085938</v>
      </c>
      <c r="D43" s="946">
        <v>2374.26782226562</v>
      </c>
      <c r="E43" s="946">
        <v>1522.17163085938</v>
      </c>
    </row>
    <row r="44" spans="1:5" x14ac:dyDescent="0.2">
      <c r="A44" s="2" t="s">
        <v>50</v>
      </c>
      <c r="B44" s="943">
        <v>93</v>
      </c>
      <c r="C44" s="946">
        <v>2608.3076171875</v>
      </c>
      <c r="D44" s="946">
        <v>2433.30151367188</v>
      </c>
      <c r="E44" s="946">
        <v>1560.75354003906</v>
      </c>
    </row>
    <row r="45" spans="1:5" x14ac:dyDescent="0.2">
      <c r="A45" s="2" t="s">
        <v>51</v>
      </c>
      <c r="B45" s="943">
        <v>96</v>
      </c>
      <c r="C45" s="946">
        <v>2044.32165527344</v>
      </c>
      <c r="D45" s="946">
        <v>1964.65698242188</v>
      </c>
      <c r="E45" s="946">
        <v>860.98388671875</v>
      </c>
    </row>
    <row r="46" spans="1:5" x14ac:dyDescent="0.2">
      <c r="A46" s="2" t="s">
        <v>52</v>
      </c>
      <c r="B46" s="943">
        <v>97</v>
      </c>
      <c r="C46" s="946">
        <v>2047.46142578125</v>
      </c>
      <c r="D46" s="946">
        <v>1821.77612304688</v>
      </c>
      <c r="E46" s="946">
        <v>883.84289550781205</v>
      </c>
    </row>
    <row r="47" spans="1:5" x14ac:dyDescent="0.2">
      <c r="A47" s="2" t="s">
        <v>53</v>
      </c>
      <c r="B47" s="943">
        <v>96</v>
      </c>
      <c r="C47" s="946">
        <v>2769.08129882812</v>
      </c>
      <c r="D47" s="946">
        <v>2365.69848632812</v>
      </c>
      <c r="E47" s="946">
        <v>1631.81726074219</v>
      </c>
    </row>
    <row r="48" spans="1:5" x14ac:dyDescent="0.2">
      <c r="A48" s="2" t="s">
        <v>54</v>
      </c>
      <c r="B48" s="943">
        <v>84</v>
      </c>
      <c r="C48" s="946">
        <v>2771.9755859375</v>
      </c>
      <c r="D48" s="946">
        <v>2764.34106445312</v>
      </c>
      <c r="E48" s="946">
        <v>1260.95324707031</v>
      </c>
    </row>
    <row r="49" spans="1:5" x14ac:dyDescent="0.2">
      <c r="A49" s="2" t="s">
        <v>55</v>
      </c>
      <c r="B49" s="943">
        <v>82</v>
      </c>
      <c r="C49" s="946">
        <v>2477.7451171875</v>
      </c>
      <c r="D49" s="946">
        <v>2251.20874023438</v>
      </c>
      <c r="E49" s="946">
        <v>1224.67456054688</v>
      </c>
    </row>
    <row r="50" spans="1:5" x14ac:dyDescent="0.2">
      <c r="A50" s="2" t="s">
        <v>56</v>
      </c>
      <c r="B50" s="943">
        <v>66</v>
      </c>
      <c r="C50" s="946">
        <v>1732.45385742188</v>
      </c>
      <c r="D50" s="946">
        <v>1634.51977539062</v>
      </c>
      <c r="E50" s="946">
        <v>833.74426269531205</v>
      </c>
    </row>
    <row r="51" spans="1:5" x14ac:dyDescent="0.2">
      <c r="A51" s="2" t="s">
        <v>57</v>
      </c>
      <c r="B51" s="943">
        <v>94</v>
      </c>
      <c r="C51" s="946">
        <v>1673.72937011719</v>
      </c>
      <c r="D51" s="946">
        <v>1444.23278808594</v>
      </c>
      <c r="E51" s="946">
        <v>766.45166015625</v>
      </c>
    </row>
    <row r="52" spans="1:5" x14ac:dyDescent="0.2">
      <c r="A52" s="2" t="s">
        <v>58</v>
      </c>
      <c r="B52" s="943">
        <v>80</v>
      </c>
      <c r="C52" s="946">
        <v>2352.919921875</v>
      </c>
      <c r="D52" s="946">
        <v>2060.20581054688</v>
      </c>
      <c r="E52" s="946">
        <v>1329.95825195312</v>
      </c>
    </row>
    <row r="53" spans="1:5" x14ac:dyDescent="0.2">
      <c r="A53" s="2" t="s">
        <v>59</v>
      </c>
      <c r="B53" s="943">
        <v>91</v>
      </c>
      <c r="C53" s="946">
        <v>2035.46752929688</v>
      </c>
      <c r="D53" s="946">
        <v>1956.75451660156</v>
      </c>
      <c r="E53" s="946">
        <v>868.97302246093795</v>
      </c>
    </row>
    <row r="54" spans="1:5" x14ac:dyDescent="0.2">
      <c r="A54" s="2" t="s">
        <v>60</v>
      </c>
      <c r="B54" s="943">
        <v>89</v>
      </c>
      <c r="C54" s="946">
        <v>1579.55102539062</v>
      </c>
      <c r="D54" s="946">
        <v>1311.97680664062</v>
      </c>
      <c r="E54" s="946">
        <v>642.0146484375</v>
      </c>
    </row>
    <row r="55" spans="1:5" x14ac:dyDescent="0.2">
      <c r="A55" s="2" t="s">
        <v>61</v>
      </c>
      <c r="B55" s="943">
        <v>88</v>
      </c>
      <c r="C55" s="946">
        <v>2342.033203125</v>
      </c>
      <c r="D55" s="946">
        <v>2071.82006835938</v>
      </c>
      <c r="E55" s="946">
        <v>1272.30517578125</v>
      </c>
    </row>
    <row r="56" spans="1:5" x14ac:dyDescent="0.2">
      <c r="A56" s="2" t="s">
        <v>62</v>
      </c>
      <c r="B56" s="943">
        <v>102</v>
      </c>
      <c r="C56" s="946">
        <v>2521.056640625</v>
      </c>
      <c r="D56" s="946">
        <v>2301.904296875</v>
      </c>
      <c r="E56" s="946">
        <v>2079.77124023438</v>
      </c>
    </row>
    <row r="57" spans="1:5" x14ac:dyDescent="0.2">
      <c r="A57" s="2" t="s">
        <v>63</v>
      </c>
      <c r="B57" s="943">
        <v>89</v>
      </c>
      <c r="C57" s="946">
        <v>2094.63671875</v>
      </c>
      <c r="D57" s="946">
        <v>1884.14929199219</v>
      </c>
      <c r="E57" s="946">
        <v>1180.474609375</v>
      </c>
    </row>
    <row r="58" spans="1:5" x14ac:dyDescent="0.2">
      <c r="A58" s="2" t="s">
        <v>64</v>
      </c>
      <c r="B58" s="943">
        <v>93</v>
      </c>
      <c r="C58" s="946">
        <v>1954.04760742188</v>
      </c>
      <c r="D58" s="946">
        <v>1919.2509765625</v>
      </c>
      <c r="E58" s="946">
        <v>851.72845458984398</v>
      </c>
    </row>
    <row r="59" spans="1:5" x14ac:dyDescent="0.2">
      <c r="A59" s="2" t="s">
        <v>65</v>
      </c>
      <c r="B59" s="943">
        <v>85</v>
      </c>
      <c r="C59" s="946">
        <v>2278.412109375</v>
      </c>
      <c r="D59" s="946">
        <v>2142.30712890625</v>
      </c>
      <c r="E59" s="946">
        <v>1340.35754394531</v>
      </c>
    </row>
    <row r="60" spans="1:5" x14ac:dyDescent="0.2">
      <c r="A60" s="2" t="s">
        <v>66</v>
      </c>
      <c r="B60" s="943">
        <v>86</v>
      </c>
      <c r="C60" s="946">
        <v>2620.78466796875</v>
      </c>
      <c r="D60" s="946">
        <v>2358.00561523438</v>
      </c>
      <c r="E60" s="946">
        <v>1982.04821777344</v>
      </c>
    </row>
    <row r="61" spans="1:5" x14ac:dyDescent="0.2">
      <c r="A61" s="2" t="s">
        <v>67</v>
      </c>
      <c r="B61" s="943">
        <v>82</v>
      </c>
      <c r="C61" s="946">
        <v>2597.29467773438</v>
      </c>
      <c r="D61" s="946">
        <v>2384.74169921875</v>
      </c>
      <c r="E61" s="946">
        <v>1223.33862304688</v>
      </c>
    </row>
    <row r="62" spans="1:5" x14ac:dyDescent="0.2">
      <c r="A62" s="2" t="s">
        <v>68</v>
      </c>
      <c r="B62" s="943">
        <v>111</v>
      </c>
      <c r="C62" s="946">
        <v>2146.14331054688</v>
      </c>
      <c r="D62" s="946">
        <v>2190.8818359375</v>
      </c>
      <c r="E62" s="946">
        <v>1019.55407714844</v>
      </c>
    </row>
    <row r="63" spans="1:5" x14ac:dyDescent="0.2">
      <c r="A63" s="2" t="s">
        <v>69</v>
      </c>
      <c r="B63" s="943">
        <v>88</v>
      </c>
      <c r="C63" s="946">
        <v>2278.49462890625</v>
      </c>
      <c r="D63" s="946">
        <v>2065.94873046875</v>
      </c>
      <c r="E63" s="946">
        <v>1031.20568847656</v>
      </c>
    </row>
    <row r="64" spans="1:5" x14ac:dyDescent="0.2">
      <c r="A64" s="2" t="s">
        <v>70</v>
      </c>
      <c r="B64" s="943">
        <v>91</v>
      </c>
      <c r="C64" s="946">
        <v>2797.63623046875</v>
      </c>
      <c r="D64" s="946">
        <v>2615.6279296875</v>
      </c>
      <c r="E64" s="946">
        <v>1545.20349121094</v>
      </c>
    </row>
    <row r="65" spans="1:5" x14ac:dyDescent="0.2">
      <c r="A65" s="2" t="s">
        <v>71</v>
      </c>
      <c r="B65" s="943">
        <v>75</v>
      </c>
      <c r="C65" s="946">
        <v>2694.75</v>
      </c>
      <c r="D65" s="946">
        <v>2412.35400390625</v>
      </c>
      <c r="E65" s="946">
        <v>1141.26452636719</v>
      </c>
    </row>
    <row r="66" spans="1:5" x14ac:dyDescent="0.2">
      <c r="A66" s="2" t="s">
        <v>72</v>
      </c>
      <c r="B66" s="943">
        <v>89</v>
      </c>
      <c r="C66" s="946">
        <v>2707.62768554688</v>
      </c>
      <c r="D66" s="946">
        <v>2521.51342773438</v>
      </c>
      <c r="E66" s="946">
        <v>1632.970703125</v>
      </c>
    </row>
    <row r="67" spans="1:5" x14ac:dyDescent="0.2">
      <c r="A67" s="2" t="s">
        <v>73</v>
      </c>
      <c r="B67" s="943">
        <v>101</v>
      </c>
      <c r="C67" s="946">
        <v>2650.7998046875</v>
      </c>
      <c r="D67" s="946">
        <v>2261.39379882812</v>
      </c>
      <c r="E67" s="946">
        <v>1750.84436035156</v>
      </c>
    </row>
    <row r="68" spans="1:5" x14ac:dyDescent="0.2">
      <c r="A68" s="2" t="s">
        <v>74</v>
      </c>
      <c r="B68" s="943">
        <v>87</v>
      </c>
      <c r="C68" s="946">
        <v>2100.9599609375</v>
      </c>
      <c r="D68" s="946">
        <v>1957.47290039062</v>
      </c>
      <c r="E68" s="946">
        <v>1031.32421875</v>
      </c>
    </row>
    <row r="69" spans="1:5" x14ac:dyDescent="0.2">
      <c r="A69" s="2" t="s">
        <v>75</v>
      </c>
      <c r="B69" s="943">
        <v>103</v>
      </c>
      <c r="C69" s="946">
        <v>2382.47729492188</v>
      </c>
      <c r="D69" s="946">
        <v>2176.77954101562</v>
      </c>
      <c r="E69" s="946">
        <v>1077.41772460938</v>
      </c>
    </row>
    <row r="70" spans="1:5" x14ac:dyDescent="0.2">
      <c r="A70" s="2" t="s">
        <v>76</v>
      </c>
      <c r="B70" s="943">
        <v>92</v>
      </c>
      <c r="C70" s="946">
        <v>2595.1904296875</v>
      </c>
      <c r="D70" s="946">
        <v>2351.80126953125</v>
      </c>
      <c r="E70" s="946">
        <v>1025.89489746094</v>
      </c>
    </row>
    <row r="71" spans="1:5" x14ac:dyDescent="0.2">
      <c r="A71" s="3" t="s">
        <v>77</v>
      </c>
      <c r="B71" s="944">
        <v>72</v>
      </c>
      <c r="C71" s="947">
        <v>2892.748046875</v>
      </c>
      <c r="D71" s="947">
        <v>2536.30395507812</v>
      </c>
      <c r="E71" s="947">
        <v>1536.974609375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C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3" width="12.77734375" bestFit="1" customWidth="1"/>
  </cols>
  <sheetData>
    <row r="1" spans="1:3" x14ac:dyDescent="0.2">
      <c r="A1" s="16" t="str">
        <f>HYPERLINK("#'Inhalt'!A1", "Inhalt")</f>
        <v>Inhalt</v>
      </c>
    </row>
    <row r="3" spans="1:3" x14ac:dyDescent="0.2">
      <c r="A3" s="1" t="s">
        <v>592</v>
      </c>
    </row>
    <row r="4" spans="1:3" x14ac:dyDescent="0.2">
      <c r="A4" t="s">
        <v>3</v>
      </c>
    </row>
    <row r="5" spans="1:3" x14ac:dyDescent="0.2">
      <c r="A5" s="4" t="s">
        <v>4</v>
      </c>
      <c r="B5" s="4" t="s">
        <v>5</v>
      </c>
      <c r="C5" s="4" t="s">
        <v>592</v>
      </c>
    </row>
    <row r="6" spans="1:3" x14ac:dyDescent="0.2">
      <c r="A6" s="5" t="s">
        <v>13</v>
      </c>
      <c r="B6" s="951" t="s">
        <v>1</v>
      </c>
      <c r="C6" s="948" t="s">
        <v>1</v>
      </c>
    </row>
    <row r="7" spans="1:3" x14ac:dyDescent="0.2">
      <c r="A7" s="2" t="s">
        <v>13</v>
      </c>
      <c r="B7" s="952">
        <v>9706</v>
      </c>
      <c r="C7" s="949">
        <v>1</v>
      </c>
    </row>
    <row r="8" spans="1:3" x14ac:dyDescent="0.2">
      <c r="A8" s="5" t="s">
        <v>14</v>
      </c>
      <c r="B8" s="951" t="s">
        <v>1</v>
      </c>
      <c r="C8" s="948" t="s">
        <v>1</v>
      </c>
    </row>
    <row r="9" spans="1:3" x14ac:dyDescent="0.2">
      <c r="A9" s="2" t="s">
        <v>15</v>
      </c>
      <c r="B9" s="952">
        <v>106</v>
      </c>
      <c r="C9" s="949">
        <v>1</v>
      </c>
    </row>
    <row r="10" spans="1:3" x14ac:dyDescent="0.2">
      <c r="A10" s="2" t="s">
        <v>16</v>
      </c>
      <c r="B10" s="952">
        <v>107</v>
      </c>
      <c r="C10" s="949">
        <v>1</v>
      </c>
    </row>
    <row r="11" spans="1:3" x14ac:dyDescent="0.2">
      <c r="A11" s="2" t="s">
        <v>17</v>
      </c>
      <c r="B11" s="952">
        <v>128</v>
      </c>
      <c r="C11" s="949">
        <v>1</v>
      </c>
    </row>
    <row r="12" spans="1:3" x14ac:dyDescent="0.2">
      <c r="A12" s="2" t="s">
        <v>18</v>
      </c>
      <c r="B12" s="952">
        <v>111</v>
      </c>
      <c r="C12" s="949">
        <v>1</v>
      </c>
    </row>
    <row r="13" spans="1:3" x14ac:dyDescent="0.2">
      <c r="A13" s="2" t="s">
        <v>19</v>
      </c>
      <c r="B13" s="952">
        <v>109</v>
      </c>
      <c r="C13" s="949">
        <v>1</v>
      </c>
    </row>
    <row r="14" spans="1:3" x14ac:dyDescent="0.2">
      <c r="A14" s="2" t="s">
        <v>20</v>
      </c>
      <c r="B14" s="952">
        <v>98</v>
      </c>
      <c r="C14" s="949">
        <v>1</v>
      </c>
    </row>
    <row r="15" spans="1:3" x14ac:dyDescent="0.2">
      <c r="A15" s="2" t="s">
        <v>21</v>
      </c>
      <c r="B15" s="952">
        <v>95</v>
      </c>
      <c r="C15" s="949">
        <v>1</v>
      </c>
    </row>
    <row r="16" spans="1:3" x14ac:dyDescent="0.2">
      <c r="A16" s="2" t="s">
        <v>22</v>
      </c>
      <c r="B16" s="952">
        <v>108</v>
      </c>
      <c r="C16" s="949">
        <v>1</v>
      </c>
    </row>
    <row r="17" spans="1:3" x14ac:dyDescent="0.2">
      <c r="A17" s="2" t="s">
        <v>23</v>
      </c>
      <c r="B17" s="952">
        <v>83</v>
      </c>
      <c r="C17" s="949">
        <v>1</v>
      </c>
    </row>
    <row r="18" spans="1:3" x14ac:dyDescent="0.2">
      <c r="A18" s="2" t="s">
        <v>24</v>
      </c>
      <c r="B18" s="952">
        <v>81</v>
      </c>
      <c r="C18" s="949">
        <v>1</v>
      </c>
    </row>
    <row r="19" spans="1:3" x14ac:dyDescent="0.2">
      <c r="A19" s="2" t="s">
        <v>25</v>
      </c>
      <c r="B19" s="952">
        <v>102</v>
      </c>
      <c r="C19" s="949">
        <v>1</v>
      </c>
    </row>
    <row r="20" spans="1:3" x14ac:dyDescent="0.2">
      <c r="A20" s="2" t="s">
        <v>26</v>
      </c>
      <c r="B20" s="952">
        <v>102</v>
      </c>
      <c r="C20" s="949">
        <v>1</v>
      </c>
    </row>
    <row r="21" spans="1:3" x14ac:dyDescent="0.2">
      <c r="A21" s="2" t="s">
        <v>27</v>
      </c>
      <c r="B21" s="952">
        <v>87</v>
      </c>
      <c r="C21" s="949">
        <v>1</v>
      </c>
    </row>
    <row r="22" spans="1:3" x14ac:dyDescent="0.2">
      <c r="A22" s="2" t="s">
        <v>28</v>
      </c>
      <c r="B22" s="952">
        <v>107</v>
      </c>
      <c r="C22" s="949">
        <v>1</v>
      </c>
    </row>
    <row r="23" spans="1:3" x14ac:dyDescent="0.2">
      <c r="A23" s="2" t="s">
        <v>29</v>
      </c>
      <c r="B23" s="952">
        <v>104</v>
      </c>
      <c r="C23" s="949">
        <v>1</v>
      </c>
    </row>
    <row r="24" spans="1:3" x14ac:dyDescent="0.2">
      <c r="A24" s="2" t="s">
        <v>30</v>
      </c>
      <c r="B24" s="952">
        <v>102</v>
      </c>
      <c r="C24" s="949">
        <v>1</v>
      </c>
    </row>
    <row r="25" spans="1:3" x14ac:dyDescent="0.2">
      <c r="A25" s="2" t="s">
        <v>31</v>
      </c>
      <c r="B25" s="952">
        <v>103</v>
      </c>
      <c r="C25" s="949">
        <v>1</v>
      </c>
    </row>
    <row r="26" spans="1:3" x14ac:dyDescent="0.2">
      <c r="A26" s="2" t="s">
        <v>32</v>
      </c>
      <c r="B26" s="952">
        <v>101</v>
      </c>
      <c r="C26" s="949">
        <v>1</v>
      </c>
    </row>
    <row r="27" spans="1:3" x14ac:dyDescent="0.2">
      <c r="A27" s="2" t="s">
        <v>33</v>
      </c>
      <c r="B27" s="952">
        <v>95</v>
      </c>
      <c r="C27" s="949">
        <v>1</v>
      </c>
    </row>
    <row r="28" spans="1:3" x14ac:dyDescent="0.2">
      <c r="A28" s="2" t="s">
        <v>34</v>
      </c>
      <c r="B28" s="952">
        <v>106</v>
      </c>
      <c r="C28" s="949">
        <v>1</v>
      </c>
    </row>
    <row r="29" spans="1:3" x14ac:dyDescent="0.2">
      <c r="A29" s="2" t="s">
        <v>35</v>
      </c>
      <c r="B29" s="952">
        <v>100</v>
      </c>
      <c r="C29" s="949">
        <v>1</v>
      </c>
    </row>
    <row r="30" spans="1:3" x14ac:dyDescent="0.2">
      <c r="A30" s="2" t="s">
        <v>36</v>
      </c>
      <c r="B30" s="952">
        <v>92</v>
      </c>
      <c r="C30" s="949">
        <v>1</v>
      </c>
    </row>
    <row r="31" spans="1:3" x14ac:dyDescent="0.2">
      <c r="A31" s="2" t="s">
        <v>37</v>
      </c>
      <c r="B31" s="952">
        <v>83</v>
      </c>
      <c r="C31" s="949">
        <v>1</v>
      </c>
    </row>
    <row r="32" spans="1:3" x14ac:dyDescent="0.2">
      <c r="A32" s="2" t="s">
        <v>38</v>
      </c>
      <c r="B32" s="952">
        <v>108</v>
      </c>
      <c r="C32" s="949">
        <v>1</v>
      </c>
    </row>
    <row r="33" spans="1:3" x14ac:dyDescent="0.2">
      <c r="A33" s="2" t="s">
        <v>39</v>
      </c>
      <c r="B33" s="952">
        <v>98</v>
      </c>
      <c r="C33" s="949">
        <v>1</v>
      </c>
    </row>
    <row r="34" spans="1:3" x14ac:dyDescent="0.2">
      <c r="A34" s="2" t="s">
        <v>40</v>
      </c>
      <c r="B34" s="952">
        <v>100</v>
      </c>
      <c r="C34" s="949">
        <v>1</v>
      </c>
    </row>
    <row r="35" spans="1:3" x14ac:dyDescent="0.2">
      <c r="A35" s="2" t="s">
        <v>41</v>
      </c>
      <c r="B35" s="952">
        <v>108</v>
      </c>
      <c r="C35" s="949">
        <v>1</v>
      </c>
    </row>
    <row r="36" spans="1:3" x14ac:dyDescent="0.2">
      <c r="A36" s="2" t="s">
        <v>42</v>
      </c>
      <c r="B36" s="952">
        <v>88</v>
      </c>
      <c r="C36" s="949">
        <v>1</v>
      </c>
    </row>
    <row r="37" spans="1:3" x14ac:dyDescent="0.2">
      <c r="A37" s="2" t="s">
        <v>43</v>
      </c>
      <c r="B37" s="952">
        <v>92</v>
      </c>
      <c r="C37" s="949">
        <v>1</v>
      </c>
    </row>
    <row r="38" spans="1:3" x14ac:dyDescent="0.2">
      <c r="A38" s="2" t="s">
        <v>44</v>
      </c>
      <c r="B38" s="952">
        <v>106</v>
      </c>
      <c r="C38" s="949">
        <v>1</v>
      </c>
    </row>
    <row r="39" spans="1:3" x14ac:dyDescent="0.2">
      <c r="A39" s="2" t="s">
        <v>45</v>
      </c>
      <c r="B39" s="952">
        <v>106</v>
      </c>
      <c r="C39" s="949">
        <v>1</v>
      </c>
    </row>
    <row r="40" spans="1:3" x14ac:dyDescent="0.2">
      <c r="A40" s="2" t="s">
        <v>46</v>
      </c>
      <c r="B40" s="952">
        <v>104</v>
      </c>
      <c r="C40" s="949">
        <v>1</v>
      </c>
    </row>
    <row r="41" spans="1:3" x14ac:dyDescent="0.2">
      <c r="A41" s="2" t="s">
        <v>47</v>
      </c>
      <c r="B41" s="952">
        <v>101</v>
      </c>
      <c r="C41" s="949">
        <v>1</v>
      </c>
    </row>
    <row r="42" spans="1:3" x14ac:dyDescent="0.2">
      <c r="A42" s="2" t="s">
        <v>48</v>
      </c>
      <c r="B42" s="952">
        <v>103</v>
      </c>
      <c r="C42" s="949">
        <v>1</v>
      </c>
    </row>
    <row r="43" spans="1:3" x14ac:dyDescent="0.2">
      <c r="A43" s="2" t="s">
        <v>49</v>
      </c>
      <c r="B43" s="952">
        <v>92</v>
      </c>
      <c r="C43" s="949">
        <v>1</v>
      </c>
    </row>
    <row r="44" spans="1:3" x14ac:dyDescent="0.2">
      <c r="A44" s="2" t="s">
        <v>50</v>
      </c>
      <c r="B44" s="952">
        <v>97</v>
      </c>
      <c r="C44" s="949">
        <v>1</v>
      </c>
    </row>
    <row r="45" spans="1:3" x14ac:dyDescent="0.2">
      <c r="A45" s="2" t="s">
        <v>51</v>
      </c>
      <c r="B45" s="952">
        <v>103</v>
      </c>
      <c r="C45" s="949">
        <v>1</v>
      </c>
    </row>
    <row r="46" spans="1:3" x14ac:dyDescent="0.2">
      <c r="A46" s="2" t="s">
        <v>52</v>
      </c>
      <c r="B46" s="952">
        <v>108</v>
      </c>
      <c r="C46" s="949">
        <v>1</v>
      </c>
    </row>
    <row r="47" spans="1:3" x14ac:dyDescent="0.2">
      <c r="A47" s="2" t="s">
        <v>53</v>
      </c>
      <c r="B47" s="952">
        <v>105</v>
      </c>
      <c r="C47" s="949">
        <v>1</v>
      </c>
    </row>
    <row r="48" spans="1:3" x14ac:dyDescent="0.2">
      <c r="A48" s="2" t="s">
        <v>54</v>
      </c>
      <c r="B48" s="952">
        <v>93</v>
      </c>
      <c r="C48" s="949">
        <v>1</v>
      </c>
    </row>
    <row r="49" spans="1:3" x14ac:dyDescent="0.2">
      <c r="A49" s="2" t="s">
        <v>55</v>
      </c>
      <c r="B49" s="952">
        <v>92</v>
      </c>
      <c r="C49" s="949">
        <v>1</v>
      </c>
    </row>
    <row r="50" spans="1:3" x14ac:dyDescent="0.2">
      <c r="A50" s="2" t="s">
        <v>56</v>
      </c>
      <c r="B50" s="952">
        <v>72</v>
      </c>
      <c r="C50" s="949">
        <v>1</v>
      </c>
    </row>
    <row r="51" spans="1:3" x14ac:dyDescent="0.2">
      <c r="A51" s="2" t="s">
        <v>57</v>
      </c>
      <c r="B51" s="952">
        <v>110</v>
      </c>
      <c r="C51" s="949">
        <v>1</v>
      </c>
    </row>
    <row r="52" spans="1:3" x14ac:dyDescent="0.2">
      <c r="A52" s="2" t="s">
        <v>58</v>
      </c>
      <c r="B52" s="952">
        <v>85</v>
      </c>
      <c r="C52" s="949">
        <v>1</v>
      </c>
    </row>
    <row r="53" spans="1:3" x14ac:dyDescent="0.2">
      <c r="A53" s="2" t="s">
        <v>59</v>
      </c>
      <c r="B53" s="952">
        <v>102</v>
      </c>
      <c r="C53" s="949">
        <v>1</v>
      </c>
    </row>
    <row r="54" spans="1:3" x14ac:dyDescent="0.2">
      <c r="A54" s="2" t="s">
        <v>60</v>
      </c>
      <c r="B54" s="952">
        <v>101</v>
      </c>
      <c r="C54" s="949">
        <v>1</v>
      </c>
    </row>
    <row r="55" spans="1:3" x14ac:dyDescent="0.2">
      <c r="A55" s="2" t="s">
        <v>61</v>
      </c>
      <c r="B55" s="952">
        <v>98</v>
      </c>
      <c r="C55" s="949">
        <v>1</v>
      </c>
    </row>
    <row r="56" spans="1:3" x14ac:dyDescent="0.2">
      <c r="A56" s="2" t="s">
        <v>62</v>
      </c>
      <c r="B56" s="952">
        <v>106</v>
      </c>
      <c r="C56" s="949">
        <v>1</v>
      </c>
    </row>
    <row r="57" spans="1:3" x14ac:dyDescent="0.2">
      <c r="A57" s="2" t="s">
        <v>63</v>
      </c>
      <c r="B57" s="952">
        <v>99</v>
      </c>
      <c r="C57" s="949">
        <v>1</v>
      </c>
    </row>
    <row r="58" spans="1:3" x14ac:dyDescent="0.2">
      <c r="A58" s="2" t="s">
        <v>64</v>
      </c>
      <c r="B58" s="952">
        <v>104</v>
      </c>
      <c r="C58" s="949">
        <v>1</v>
      </c>
    </row>
    <row r="59" spans="1:3" x14ac:dyDescent="0.2">
      <c r="A59" s="2" t="s">
        <v>65</v>
      </c>
      <c r="B59" s="952">
        <v>93</v>
      </c>
      <c r="C59" s="949">
        <v>1</v>
      </c>
    </row>
    <row r="60" spans="1:3" x14ac:dyDescent="0.2">
      <c r="A60" s="2" t="s">
        <v>66</v>
      </c>
      <c r="B60" s="952">
        <v>94</v>
      </c>
      <c r="C60" s="949">
        <v>1</v>
      </c>
    </row>
    <row r="61" spans="1:3" x14ac:dyDescent="0.2">
      <c r="A61" s="2" t="s">
        <v>67</v>
      </c>
      <c r="B61" s="952">
        <v>89</v>
      </c>
      <c r="C61" s="949">
        <v>1</v>
      </c>
    </row>
    <row r="62" spans="1:3" x14ac:dyDescent="0.2">
      <c r="A62" s="2" t="s">
        <v>68</v>
      </c>
      <c r="B62" s="952">
        <v>122</v>
      </c>
      <c r="C62" s="949">
        <v>1</v>
      </c>
    </row>
    <row r="63" spans="1:3" x14ac:dyDescent="0.2">
      <c r="A63" s="2" t="s">
        <v>69</v>
      </c>
      <c r="B63" s="952">
        <v>93</v>
      </c>
      <c r="C63" s="949">
        <v>1</v>
      </c>
    </row>
    <row r="64" spans="1:3" x14ac:dyDescent="0.2">
      <c r="A64" s="2" t="s">
        <v>70</v>
      </c>
      <c r="B64" s="952">
        <v>101</v>
      </c>
      <c r="C64" s="949">
        <v>1</v>
      </c>
    </row>
    <row r="65" spans="1:3" x14ac:dyDescent="0.2">
      <c r="A65" s="2" t="s">
        <v>71</v>
      </c>
      <c r="B65" s="952">
        <v>84</v>
      </c>
      <c r="C65" s="949">
        <v>1</v>
      </c>
    </row>
    <row r="66" spans="1:3" x14ac:dyDescent="0.2">
      <c r="A66" s="2" t="s">
        <v>72</v>
      </c>
      <c r="B66" s="952">
        <v>96</v>
      </c>
      <c r="C66" s="949">
        <v>1</v>
      </c>
    </row>
    <row r="67" spans="1:3" x14ac:dyDescent="0.2">
      <c r="A67" s="2" t="s">
        <v>73</v>
      </c>
      <c r="B67" s="952">
        <v>105</v>
      </c>
      <c r="C67" s="949">
        <v>1</v>
      </c>
    </row>
    <row r="68" spans="1:3" x14ac:dyDescent="0.2">
      <c r="A68" s="2" t="s">
        <v>74</v>
      </c>
      <c r="B68" s="952">
        <v>93</v>
      </c>
      <c r="C68" s="949">
        <v>1</v>
      </c>
    </row>
    <row r="69" spans="1:3" x14ac:dyDescent="0.2">
      <c r="A69" s="2" t="s">
        <v>75</v>
      </c>
      <c r="B69" s="952">
        <v>111</v>
      </c>
      <c r="C69" s="949">
        <v>1</v>
      </c>
    </row>
    <row r="70" spans="1:3" x14ac:dyDescent="0.2">
      <c r="A70" s="2" t="s">
        <v>76</v>
      </c>
      <c r="B70" s="952">
        <v>103</v>
      </c>
      <c r="C70" s="949">
        <v>1</v>
      </c>
    </row>
    <row r="71" spans="1:3" x14ac:dyDescent="0.2">
      <c r="A71" s="3" t="s">
        <v>77</v>
      </c>
      <c r="B71" s="953">
        <v>80</v>
      </c>
      <c r="C71" s="950">
        <v>1</v>
      </c>
    </row>
    <row r="73" spans="1: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145</v>
      </c>
    </row>
    <row r="4" spans="1:4" x14ac:dyDescent="0.2">
      <c r="A4" t="s">
        <v>3</v>
      </c>
    </row>
    <row r="5" spans="1:4" x14ac:dyDescent="0.2">
      <c r="A5" s="4" t="s">
        <v>4</v>
      </c>
      <c r="B5" s="4" t="s">
        <v>5</v>
      </c>
      <c r="C5" s="4" t="s">
        <v>133</v>
      </c>
      <c r="D5" s="4" t="s">
        <v>134</v>
      </c>
    </row>
    <row r="6" spans="1:4" x14ac:dyDescent="0.2">
      <c r="A6" s="5" t="s">
        <v>13</v>
      </c>
      <c r="B6" s="93" t="s">
        <v>1</v>
      </c>
      <c r="C6" s="90" t="s">
        <v>1</v>
      </c>
      <c r="D6" s="90" t="s">
        <v>1</v>
      </c>
    </row>
    <row r="7" spans="1:4" x14ac:dyDescent="0.2">
      <c r="A7" s="2" t="s">
        <v>13</v>
      </c>
      <c r="B7" s="94">
        <v>6134</v>
      </c>
      <c r="C7" s="91">
        <v>4.6174507588148103E-2</v>
      </c>
      <c r="D7" s="91">
        <v>0.95382547378539995</v>
      </c>
    </row>
    <row r="8" spans="1:4" x14ac:dyDescent="0.2">
      <c r="A8" s="5" t="s">
        <v>14</v>
      </c>
      <c r="B8" s="93" t="s">
        <v>1</v>
      </c>
      <c r="C8" s="90" t="s">
        <v>1</v>
      </c>
      <c r="D8" s="90" t="s">
        <v>1</v>
      </c>
    </row>
    <row r="9" spans="1:4" x14ac:dyDescent="0.2">
      <c r="A9" s="2" t="s">
        <v>15</v>
      </c>
      <c r="B9" s="94">
        <v>106</v>
      </c>
      <c r="C9" s="91">
        <v>5.6397896260023103E-2</v>
      </c>
      <c r="D9" s="91">
        <v>0.94360208511352495</v>
      </c>
    </row>
    <row r="10" spans="1:4" x14ac:dyDescent="0.2">
      <c r="A10" s="2" t="s">
        <v>16</v>
      </c>
      <c r="B10" s="94">
        <v>104</v>
      </c>
      <c r="C10" s="91">
        <v>3.5337403416633599E-2</v>
      </c>
      <c r="D10" s="91">
        <v>0.96466261148452803</v>
      </c>
    </row>
    <row r="11" spans="1:4" x14ac:dyDescent="0.2">
      <c r="A11" s="2" t="s">
        <v>17</v>
      </c>
      <c r="B11" s="94">
        <v>127</v>
      </c>
      <c r="C11" s="91">
        <v>3.9161089807748801E-2</v>
      </c>
      <c r="D11" s="91">
        <v>0.96083891391754195</v>
      </c>
    </row>
    <row r="12" spans="1:4" x14ac:dyDescent="0.2">
      <c r="A12" s="2" t="s">
        <v>18</v>
      </c>
      <c r="B12" s="94">
        <v>110</v>
      </c>
      <c r="C12" s="91">
        <v>3.2212253659963601E-2</v>
      </c>
      <c r="D12" s="91">
        <v>0.96778774261474598</v>
      </c>
    </row>
    <row r="13" spans="1:4" x14ac:dyDescent="0.2">
      <c r="A13" s="2" t="s">
        <v>19</v>
      </c>
      <c r="B13" s="94">
        <v>109</v>
      </c>
      <c r="C13" s="91">
        <v>1.5700854361057299E-2</v>
      </c>
      <c r="D13" s="91">
        <v>0.98429912328720104</v>
      </c>
    </row>
    <row r="14" spans="1:4" x14ac:dyDescent="0.2">
      <c r="A14" s="2" t="s">
        <v>20</v>
      </c>
      <c r="B14" s="94">
        <v>98</v>
      </c>
      <c r="C14" s="91">
        <v>7.3566464707255398E-3</v>
      </c>
      <c r="D14" s="91">
        <v>0.99264335632324197</v>
      </c>
    </row>
    <row r="15" spans="1:4" x14ac:dyDescent="0.2">
      <c r="A15" s="2" t="s">
        <v>21</v>
      </c>
      <c r="B15" s="94">
        <v>95</v>
      </c>
      <c r="C15" s="91">
        <v>5.6612718850374201E-2</v>
      </c>
      <c r="D15" s="91">
        <v>0.94338726997375499</v>
      </c>
    </row>
    <row r="16" spans="1:4" x14ac:dyDescent="0.2">
      <c r="A16" s="2" t="s">
        <v>22</v>
      </c>
      <c r="B16" s="94">
        <v>104</v>
      </c>
      <c r="C16" s="91">
        <v>3.3938776701688801E-2</v>
      </c>
      <c r="D16" s="91">
        <v>0.96606123447418202</v>
      </c>
    </row>
    <row r="17" spans="1:4" x14ac:dyDescent="0.2">
      <c r="A17" s="2" t="s">
        <v>23</v>
      </c>
      <c r="B17" s="94">
        <v>80</v>
      </c>
      <c r="C17" s="91">
        <v>7.7476650476455702E-2</v>
      </c>
      <c r="D17" s="91">
        <v>0.92252337932586703</v>
      </c>
    </row>
    <row r="18" spans="1:4" x14ac:dyDescent="0.2">
      <c r="A18" s="2" t="s">
        <v>24</v>
      </c>
      <c r="B18" s="94">
        <v>73</v>
      </c>
      <c r="C18" s="91">
        <v>7.4324361979961395E-2</v>
      </c>
      <c r="D18" s="91">
        <v>0.92567563056945801</v>
      </c>
    </row>
    <row r="19" spans="1:4" x14ac:dyDescent="0.2">
      <c r="A19" s="2" t="s">
        <v>25</v>
      </c>
      <c r="B19" s="94">
        <v>98</v>
      </c>
      <c r="C19" s="91">
        <v>5.2917923778295503E-2</v>
      </c>
      <c r="D19" s="91">
        <v>0.94708210229873702</v>
      </c>
    </row>
    <row r="20" spans="1:4" x14ac:dyDescent="0.2">
      <c r="A20" s="2" t="s">
        <v>26</v>
      </c>
      <c r="B20" s="94">
        <v>102</v>
      </c>
      <c r="C20" s="91">
        <v>3.8043595850467703E-2</v>
      </c>
      <c r="D20" s="91">
        <v>0.96195638179779097</v>
      </c>
    </row>
    <row r="21" spans="1:4" x14ac:dyDescent="0.2">
      <c r="A21" s="2" t="s">
        <v>27</v>
      </c>
      <c r="B21" s="94">
        <v>87</v>
      </c>
      <c r="C21" s="91">
        <v>5.5715277791023303E-2</v>
      </c>
      <c r="D21" s="91">
        <v>0.94428473711013805</v>
      </c>
    </row>
    <row r="22" spans="1:4" x14ac:dyDescent="0.2">
      <c r="A22" s="2" t="s">
        <v>28</v>
      </c>
      <c r="B22" s="94">
        <v>102</v>
      </c>
      <c r="C22" s="91">
        <v>3.08490619063377E-2</v>
      </c>
      <c r="D22" s="91">
        <v>0.96915096044540405</v>
      </c>
    </row>
    <row r="23" spans="1:4" x14ac:dyDescent="0.2">
      <c r="A23" s="2" t="s">
        <v>29</v>
      </c>
      <c r="B23" s="94">
        <v>102</v>
      </c>
      <c r="C23" s="91">
        <v>1.42329465597868E-2</v>
      </c>
      <c r="D23" s="91">
        <v>0.98576706647872903</v>
      </c>
    </row>
    <row r="24" spans="1:4" x14ac:dyDescent="0.2">
      <c r="A24" s="2" t="s">
        <v>30</v>
      </c>
      <c r="B24" s="94">
        <v>101</v>
      </c>
      <c r="C24" s="91">
        <v>1.4813053421676201E-2</v>
      </c>
      <c r="D24" s="91">
        <v>0.98518693447113004</v>
      </c>
    </row>
    <row r="25" spans="1:4" x14ac:dyDescent="0.2">
      <c r="A25" s="2" t="s">
        <v>31</v>
      </c>
      <c r="B25" s="94">
        <v>101</v>
      </c>
      <c r="C25" s="91">
        <v>4.18246500194073E-2</v>
      </c>
      <c r="D25" s="91">
        <v>0.95817536115646396</v>
      </c>
    </row>
    <row r="26" spans="1:4" x14ac:dyDescent="0.2">
      <c r="A26" s="2" t="s">
        <v>32</v>
      </c>
      <c r="B26" s="94">
        <v>98</v>
      </c>
      <c r="C26" s="91">
        <v>9.6106678247451796E-2</v>
      </c>
      <c r="D26" s="91">
        <v>0.90389335155487105</v>
      </c>
    </row>
    <row r="27" spans="1:4" x14ac:dyDescent="0.2">
      <c r="A27" s="2" t="s">
        <v>33</v>
      </c>
      <c r="B27" s="94">
        <v>94</v>
      </c>
      <c r="C27" s="91">
        <v>7.3100611567497295E-2</v>
      </c>
      <c r="D27" s="91">
        <v>0.926899373531342</v>
      </c>
    </row>
    <row r="28" spans="1:4" x14ac:dyDescent="0.2">
      <c r="A28" s="2" t="s">
        <v>34</v>
      </c>
      <c r="B28" s="94">
        <v>104</v>
      </c>
      <c r="C28" s="91">
        <v>4.43707965314388E-2</v>
      </c>
      <c r="D28" s="91">
        <v>0.95562922954559304</v>
      </c>
    </row>
    <row r="29" spans="1:4" x14ac:dyDescent="0.2">
      <c r="A29" s="2" t="s">
        <v>35</v>
      </c>
      <c r="B29" s="94">
        <v>97</v>
      </c>
      <c r="C29" s="91">
        <v>9.16813872754574E-3</v>
      </c>
      <c r="D29" s="91">
        <v>0.99083185195922896</v>
      </c>
    </row>
    <row r="30" spans="1:4" x14ac:dyDescent="0.2">
      <c r="A30" s="2" t="s">
        <v>36</v>
      </c>
      <c r="B30" s="94">
        <v>90</v>
      </c>
      <c r="C30" s="91">
        <v>4.54764366149902E-2</v>
      </c>
      <c r="D30" s="91">
        <v>0.95452356338500999</v>
      </c>
    </row>
    <row r="31" spans="1:4" x14ac:dyDescent="0.2">
      <c r="A31" s="2" t="s">
        <v>37</v>
      </c>
      <c r="B31" s="94">
        <v>83</v>
      </c>
      <c r="C31" s="91">
        <v>5.6023858487606E-2</v>
      </c>
      <c r="D31" s="91">
        <v>0.94397616386413596</v>
      </c>
    </row>
    <row r="32" spans="1:4" x14ac:dyDescent="0.2">
      <c r="A32" s="2" t="s">
        <v>38</v>
      </c>
      <c r="B32" s="94">
        <v>105</v>
      </c>
      <c r="C32" s="91">
        <v>1.20887802913785E-2</v>
      </c>
      <c r="D32" s="91">
        <v>0.98791122436523404</v>
      </c>
    </row>
    <row r="33" spans="1:4" x14ac:dyDescent="0.2">
      <c r="A33" s="2" t="s">
        <v>39</v>
      </c>
      <c r="B33" s="94">
        <v>97</v>
      </c>
      <c r="C33" s="91">
        <v>3.1012218445539499E-2</v>
      </c>
      <c r="D33" s="91">
        <v>0.96898776292800903</v>
      </c>
    </row>
    <row r="34" spans="1:4" x14ac:dyDescent="0.2">
      <c r="A34" s="2" t="s">
        <v>40</v>
      </c>
      <c r="B34" s="94">
        <v>98</v>
      </c>
      <c r="C34" s="91">
        <v>3.6309920251369497E-2</v>
      </c>
      <c r="D34" s="91">
        <v>0.96369010210037198</v>
      </c>
    </row>
    <row r="35" spans="1:4" x14ac:dyDescent="0.2">
      <c r="A35" s="2" t="s">
        <v>41</v>
      </c>
      <c r="B35" s="94">
        <v>108</v>
      </c>
      <c r="C35" s="91">
        <v>0.10101445019245101</v>
      </c>
      <c r="D35" s="91">
        <v>0.89898556470871005</v>
      </c>
    </row>
    <row r="36" spans="1:4" x14ac:dyDescent="0.2">
      <c r="A36" s="2" t="s">
        <v>42</v>
      </c>
      <c r="B36" s="94">
        <v>88</v>
      </c>
      <c r="C36" s="91">
        <v>1.6237867996096601E-2</v>
      </c>
      <c r="D36" s="91">
        <v>0.98376214504241899</v>
      </c>
    </row>
    <row r="37" spans="1:4" x14ac:dyDescent="0.2">
      <c r="A37" s="2" t="s">
        <v>43</v>
      </c>
      <c r="B37" s="94">
        <v>89</v>
      </c>
      <c r="C37" s="91">
        <v>7.73192569613457E-2</v>
      </c>
      <c r="D37" s="91">
        <v>0.92268073558807395</v>
      </c>
    </row>
    <row r="38" spans="1:4" x14ac:dyDescent="0.2">
      <c r="A38" s="2" t="s">
        <v>44</v>
      </c>
      <c r="B38" s="94">
        <v>105</v>
      </c>
      <c r="C38" s="91">
        <v>1.30561301484704E-2</v>
      </c>
      <c r="D38" s="91">
        <v>0.98694384098053001</v>
      </c>
    </row>
    <row r="39" spans="1:4" x14ac:dyDescent="0.2">
      <c r="A39" s="2" t="s">
        <v>45</v>
      </c>
      <c r="B39" s="94">
        <v>104</v>
      </c>
      <c r="C39" s="91">
        <v>7.8129870817065204E-3</v>
      </c>
      <c r="D39" s="91">
        <v>0.99218702316284202</v>
      </c>
    </row>
    <row r="40" spans="1:4" x14ac:dyDescent="0.2">
      <c r="A40" s="2" t="s">
        <v>46</v>
      </c>
      <c r="B40" s="94">
        <v>103</v>
      </c>
      <c r="C40" s="91">
        <v>4.3032340705394703E-2</v>
      </c>
      <c r="D40" s="91">
        <v>0.95696765184402499</v>
      </c>
    </row>
    <row r="41" spans="1:4" x14ac:dyDescent="0.2">
      <c r="A41" s="2" t="s">
        <v>47</v>
      </c>
      <c r="B41" s="94">
        <v>97</v>
      </c>
      <c r="C41" s="91">
        <v>3.79390604794025E-2</v>
      </c>
      <c r="D41" s="91">
        <v>0.96206092834472701</v>
      </c>
    </row>
    <row r="42" spans="1:4" x14ac:dyDescent="0.2">
      <c r="A42" s="2" t="s">
        <v>48</v>
      </c>
      <c r="B42" s="94">
        <v>103</v>
      </c>
      <c r="C42" s="91">
        <v>3.8318473845720298E-2</v>
      </c>
      <c r="D42" s="91">
        <v>0.96168154478073098</v>
      </c>
    </row>
    <row r="43" spans="1:4" x14ac:dyDescent="0.2">
      <c r="A43" s="2" t="s">
        <v>49</v>
      </c>
      <c r="B43" s="94">
        <v>92</v>
      </c>
      <c r="C43" s="91">
        <v>3.5639759153127698E-2</v>
      </c>
      <c r="D43" s="91">
        <v>0.96436023712158203</v>
      </c>
    </row>
    <row r="44" spans="1:4" x14ac:dyDescent="0.2">
      <c r="A44" s="2" t="s">
        <v>50</v>
      </c>
      <c r="B44" s="94">
        <v>97</v>
      </c>
      <c r="C44" s="91">
        <v>6.1561064794659597E-3</v>
      </c>
      <c r="D44" s="91">
        <v>0.99384391307830799</v>
      </c>
    </row>
    <row r="45" spans="1:4" x14ac:dyDescent="0.2">
      <c r="A45" s="2" t="s">
        <v>51</v>
      </c>
      <c r="B45" s="94">
        <v>102</v>
      </c>
      <c r="C45" s="91">
        <v>2.5511223822832101E-2</v>
      </c>
      <c r="D45" s="91">
        <v>0.97448879480361905</v>
      </c>
    </row>
    <row r="46" spans="1:4" x14ac:dyDescent="0.2">
      <c r="A46" s="2" t="s">
        <v>52</v>
      </c>
      <c r="B46" s="94">
        <v>103</v>
      </c>
      <c r="C46" s="91">
        <v>5.3437415510416003E-2</v>
      </c>
      <c r="D46" s="91">
        <v>0.94656258821487405</v>
      </c>
    </row>
    <row r="47" spans="1:4" x14ac:dyDescent="0.2">
      <c r="A47" s="2" t="s">
        <v>53</v>
      </c>
      <c r="B47" s="94">
        <v>101</v>
      </c>
      <c r="C47" s="91">
        <v>1.8689714372158099E-2</v>
      </c>
      <c r="D47" s="91">
        <v>0.98131030797958396</v>
      </c>
    </row>
    <row r="48" spans="1:4" x14ac:dyDescent="0.2">
      <c r="A48" s="2" t="s">
        <v>54</v>
      </c>
      <c r="B48" s="94">
        <v>90</v>
      </c>
      <c r="C48" s="91">
        <v>1.84306874871254E-2</v>
      </c>
      <c r="D48" s="91">
        <v>0.98156929016113303</v>
      </c>
    </row>
    <row r="49" spans="1:4" x14ac:dyDescent="0.2">
      <c r="A49" s="2" t="s">
        <v>55</v>
      </c>
      <c r="B49" s="94">
        <v>90</v>
      </c>
      <c r="C49" s="91">
        <v>2.6473356410861001E-2</v>
      </c>
      <c r="D49" s="91">
        <v>0.97352665662765503</v>
      </c>
    </row>
    <row r="50" spans="1:4" x14ac:dyDescent="0.2">
      <c r="A50" s="2" t="s">
        <v>56</v>
      </c>
      <c r="B50" s="94">
        <v>68</v>
      </c>
      <c r="C50" s="91">
        <v>8.9906916022300706E-2</v>
      </c>
      <c r="D50" s="91">
        <v>0.91009306907653797</v>
      </c>
    </row>
    <row r="51" spans="1:4" x14ac:dyDescent="0.2">
      <c r="A51" s="2" t="s">
        <v>57</v>
      </c>
      <c r="B51" s="94">
        <v>107</v>
      </c>
      <c r="C51" s="91">
        <v>4.49676178395748E-2</v>
      </c>
      <c r="D51" s="91">
        <v>0.95503240823745705</v>
      </c>
    </row>
    <row r="52" spans="1:4" x14ac:dyDescent="0.2">
      <c r="A52" s="2" t="s">
        <v>58</v>
      </c>
      <c r="B52" s="94">
        <v>81</v>
      </c>
      <c r="C52" s="91">
        <v>1.9771795719862002E-2</v>
      </c>
      <c r="D52" s="91">
        <v>0.98022818565368697</v>
      </c>
    </row>
    <row r="53" spans="1:4" x14ac:dyDescent="0.2">
      <c r="A53" s="2" t="s">
        <v>59</v>
      </c>
      <c r="B53" s="94">
        <v>101</v>
      </c>
      <c r="C53" s="91">
        <v>7.0210620760917705E-2</v>
      </c>
      <c r="D53" s="91">
        <v>0.92978936433792103</v>
      </c>
    </row>
    <row r="54" spans="1:4" x14ac:dyDescent="0.2">
      <c r="A54" s="2" t="s">
        <v>60</v>
      </c>
      <c r="B54" s="94">
        <v>100</v>
      </c>
      <c r="C54" s="91">
        <v>7.9127654433250399E-2</v>
      </c>
      <c r="D54" s="91">
        <v>0.92087233066558805</v>
      </c>
    </row>
    <row r="55" spans="1:4" x14ac:dyDescent="0.2">
      <c r="A55" s="2" t="s">
        <v>61</v>
      </c>
      <c r="B55" s="94">
        <v>94</v>
      </c>
      <c r="C55" s="91">
        <v>3.82639914751053E-2</v>
      </c>
      <c r="D55" s="91">
        <v>0.96173602342605602</v>
      </c>
    </row>
    <row r="56" spans="1:4" x14ac:dyDescent="0.2">
      <c r="A56" s="2" t="s">
        <v>62</v>
      </c>
      <c r="B56" s="94">
        <v>106</v>
      </c>
      <c r="C56" s="91">
        <v>2.38979402929544E-2</v>
      </c>
      <c r="D56" s="91">
        <v>0.97610205411911</v>
      </c>
    </row>
    <row r="57" spans="1:4" x14ac:dyDescent="0.2">
      <c r="A57" s="2" t="s">
        <v>63</v>
      </c>
      <c r="B57" s="94">
        <v>97</v>
      </c>
      <c r="C57" s="91">
        <v>2.6967206969857199E-2</v>
      </c>
      <c r="D57" s="91">
        <v>0.97303277254104603</v>
      </c>
    </row>
    <row r="58" spans="1:4" x14ac:dyDescent="0.2">
      <c r="A58" s="2" t="s">
        <v>64</v>
      </c>
      <c r="B58" s="94">
        <v>103</v>
      </c>
      <c r="C58" s="91">
        <v>3.9108239114284502E-2</v>
      </c>
      <c r="D58" s="91">
        <v>0.96089178323745705</v>
      </c>
    </row>
    <row r="59" spans="1:4" x14ac:dyDescent="0.2">
      <c r="A59" s="2" t="s">
        <v>65</v>
      </c>
      <c r="B59" s="94">
        <v>90</v>
      </c>
      <c r="C59" s="91">
        <v>3.1735863536596298E-2</v>
      </c>
      <c r="D59" s="91">
        <v>0.96826416254043601</v>
      </c>
    </row>
    <row r="60" spans="1:4" x14ac:dyDescent="0.2">
      <c r="A60" s="2" t="s">
        <v>66</v>
      </c>
      <c r="B60" s="94">
        <v>92</v>
      </c>
      <c r="C60" s="91">
        <v>6.36236974969506E-3</v>
      </c>
      <c r="D60" s="91">
        <v>0.99363762140274003</v>
      </c>
    </row>
    <row r="61" spans="1:4" x14ac:dyDescent="0.2">
      <c r="A61" s="2" t="s">
        <v>67</v>
      </c>
      <c r="B61" s="94">
        <v>89</v>
      </c>
      <c r="C61" s="91">
        <v>5.5037420243024798E-2</v>
      </c>
      <c r="D61" s="91">
        <v>0.94496256113052401</v>
      </c>
    </row>
    <row r="62" spans="1:4" x14ac:dyDescent="0.2">
      <c r="A62" s="2" t="s">
        <v>68</v>
      </c>
      <c r="B62" s="94">
        <v>121</v>
      </c>
      <c r="C62" s="91">
        <v>1.9352983683347699E-2</v>
      </c>
      <c r="D62" s="91">
        <v>0.98064702749252297</v>
      </c>
    </row>
    <row r="63" spans="1:4" x14ac:dyDescent="0.2">
      <c r="A63" s="2" t="s">
        <v>69</v>
      </c>
      <c r="B63" s="94">
        <v>90</v>
      </c>
      <c r="C63" s="91">
        <v>7.1669481694698306E-2</v>
      </c>
      <c r="D63" s="91">
        <v>0.92833054065704301</v>
      </c>
    </row>
    <row r="64" spans="1:4" x14ac:dyDescent="0.2">
      <c r="A64" s="2" t="s">
        <v>70</v>
      </c>
      <c r="B64" s="94">
        <v>98</v>
      </c>
      <c r="C64" s="91">
        <v>9.6866711974143996E-2</v>
      </c>
      <c r="D64" s="91">
        <v>0.90313327312469505</v>
      </c>
    </row>
    <row r="65" spans="1:4" x14ac:dyDescent="0.2">
      <c r="A65" s="2" t="s">
        <v>71</v>
      </c>
      <c r="B65" s="94">
        <v>84</v>
      </c>
      <c r="C65" s="91">
        <v>3.03672291338444E-2</v>
      </c>
      <c r="D65" s="91">
        <v>0.96963274478912398</v>
      </c>
    </row>
    <row r="66" spans="1:4" x14ac:dyDescent="0.2">
      <c r="A66" s="2" t="s">
        <v>72</v>
      </c>
      <c r="B66" s="94">
        <v>96</v>
      </c>
      <c r="C66" s="91">
        <v>4.7240823507309002E-2</v>
      </c>
      <c r="D66" s="91">
        <v>0.95275914669036899</v>
      </c>
    </row>
    <row r="67" spans="1:4" x14ac:dyDescent="0.2">
      <c r="A67" s="2" t="s">
        <v>73</v>
      </c>
      <c r="B67" s="94">
        <v>102</v>
      </c>
      <c r="C67" s="91">
        <v>2.3437535390257801E-2</v>
      </c>
      <c r="D67" s="91">
        <v>0.976562440395355</v>
      </c>
    </row>
    <row r="68" spans="1:4" x14ac:dyDescent="0.2">
      <c r="A68" s="2" t="s">
        <v>74</v>
      </c>
      <c r="B68" s="94">
        <v>92</v>
      </c>
      <c r="C68" s="91">
        <v>6.5764091908931704E-2</v>
      </c>
      <c r="D68" s="91">
        <v>0.93423593044280995</v>
      </c>
    </row>
    <row r="69" spans="1:4" x14ac:dyDescent="0.2">
      <c r="A69" s="2" t="s">
        <v>75</v>
      </c>
      <c r="B69" s="94">
        <v>108</v>
      </c>
      <c r="C69" s="91">
        <v>3.7041150033474003E-2</v>
      </c>
      <c r="D69" s="91">
        <v>0.96295887231826804</v>
      </c>
    </row>
    <row r="70" spans="1:4" x14ac:dyDescent="0.2">
      <c r="A70" s="2" t="s">
        <v>76</v>
      </c>
      <c r="B70" s="94">
        <v>100</v>
      </c>
      <c r="C70" s="91">
        <v>2.63578202575445E-2</v>
      </c>
      <c r="D70" s="91">
        <v>0.97364217042922996</v>
      </c>
    </row>
    <row r="71" spans="1:4" x14ac:dyDescent="0.2">
      <c r="A71" s="3" t="s">
        <v>77</v>
      </c>
      <c r="B71" s="95">
        <v>78</v>
      </c>
      <c r="C71" s="92">
        <v>2.2078914567828199E-2</v>
      </c>
      <c r="D71" s="92">
        <v>0.97792106866836503</v>
      </c>
    </row>
    <row r="73" spans="1: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146</v>
      </c>
    </row>
    <row r="4" spans="1:9" x14ac:dyDescent="0.2">
      <c r="A4" t="s">
        <v>147</v>
      </c>
    </row>
    <row r="5" spans="1:9" ht="38.25" x14ac:dyDescent="0.2">
      <c r="A5" s="4" t="s">
        <v>4</v>
      </c>
      <c r="B5" s="4" t="s">
        <v>5</v>
      </c>
      <c r="C5" s="4" t="s">
        <v>148</v>
      </c>
      <c r="D5" s="4" t="s">
        <v>149</v>
      </c>
      <c r="E5" s="4" t="s">
        <v>150</v>
      </c>
      <c r="F5" s="4" t="s">
        <v>151</v>
      </c>
      <c r="G5" s="4" t="s">
        <v>152</v>
      </c>
      <c r="H5" s="4" t="s">
        <v>153</v>
      </c>
      <c r="I5" s="4" t="s">
        <v>11</v>
      </c>
    </row>
    <row r="6" spans="1:9" x14ac:dyDescent="0.2">
      <c r="A6" s="5" t="s">
        <v>13</v>
      </c>
      <c r="B6" s="99" t="s">
        <v>1</v>
      </c>
      <c r="C6" s="96" t="s">
        <v>1</v>
      </c>
      <c r="D6" s="96" t="s">
        <v>1</v>
      </c>
      <c r="E6" s="96" t="s">
        <v>1</v>
      </c>
      <c r="F6" s="96" t="s">
        <v>1</v>
      </c>
      <c r="G6" s="96" t="s">
        <v>1</v>
      </c>
      <c r="H6" s="96" t="s">
        <v>1</v>
      </c>
      <c r="I6" s="102" t="s">
        <v>1</v>
      </c>
    </row>
    <row r="7" spans="1:9" x14ac:dyDescent="0.2">
      <c r="A7" s="2" t="s">
        <v>13</v>
      </c>
      <c r="B7" s="100">
        <v>257</v>
      </c>
      <c r="C7" s="97">
        <v>0.40032753348350503</v>
      </c>
      <c r="D7" s="97">
        <v>0.417043507099152</v>
      </c>
      <c r="E7" s="97">
        <v>2.3120351135730698E-2</v>
      </c>
      <c r="F7" s="97">
        <v>2.4994032457470901E-2</v>
      </c>
      <c r="G7" s="97">
        <v>1.6198644414544099E-2</v>
      </c>
      <c r="H7" s="97">
        <v>0.118315927684307</v>
      </c>
      <c r="I7" s="103">
        <v>24.483171463012699</v>
      </c>
    </row>
    <row r="8" spans="1:9" x14ac:dyDescent="0.2">
      <c r="A8" s="5" t="s">
        <v>14</v>
      </c>
      <c r="B8" s="99" t="s">
        <v>1</v>
      </c>
      <c r="C8" s="96" t="s">
        <v>1</v>
      </c>
      <c r="D8" s="96" t="s">
        <v>1</v>
      </c>
      <c r="E8" s="96" t="s">
        <v>1</v>
      </c>
      <c r="F8" s="96" t="s">
        <v>1</v>
      </c>
      <c r="G8" s="96" t="s">
        <v>1</v>
      </c>
      <c r="H8" s="96" t="s">
        <v>1</v>
      </c>
      <c r="I8" s="102" t="s">
        <v>1</v>
      </c>
    </row>
    <row r="9" spans="1:9" x14ac:dyDescent="0.2">
      <c r="A9" s="2" t="s">
        <v>15</v>
      </c>
      <c r="B9" s="100">
        <v>7</v>
      </c>
      <c r="C9" s="97" t="s">
        <v>1</v>
      </c>
      <c r="D9" s="97" t="s">
        <v>1</v>
      </c>
      <c r="E9" s="97" t="s">
        <v>1</v>
      </c>
      <c r="F9" s="97" t="s">
        <v>1</v>
      </c>
      <c r="G9" s="97" t="s">
        <v>1</v>
      </c>
      <c r="H9" s="97" t="s">
        <v>1</v>
      </c>
      <c r="I9" s="103" t="s">
        <v>1</v>
      </c>
    </row>
    <row r="10" spans="1:9" x14ac:dyDescent="0.2">
      <c r="A10" s="2" t="s">
        <v>16</v>
      </c>
      <c r="B10" s="100">
        <v>4</v>
      </c>
      <c r="C10" s="97" t="s">
        <v>1</v>
      </c>
      <c r="D10" s="97" t="s">
        <v>1</v>
      </c>
      <c r="E10" s="97" t="s">
        <v>1</v>
      </c>
      <c r="F10" s="97" t="s">
        <v>1</v>
      </c>
      <c r="G10" s="97" t="s">
        <v>1</v>
      </c>
      <c r="H10" s="97" t="s">
        <v>1</v>
      </c>
      <c r="I10" s="103" t="s">
        <v>1</v>
      </c>
    </row>
    <row r="11" spans="1:9" x14ac:dyDescent="0.2">
      <c r="A11" s="2" t="s">
        <v>17</v>
      </c>
      <c r="B11" s="100">
        <v>5</v>
      </c>
      <c r="C11" s="97" t="s">
        <v>1</v>
      </c>
      <c r="D11" s="97" t="s">
        <v>1</v>
      </c>
      <c r="E11" s="97" t="s">
        <v>1</v>
      </c>
      <c r="F11" s="97" t="s">
        <v>1</v>
      </c>
      <c r="G11" s="97" t="s">
        <v>1</v>
      </c>
      <c r="H11" s="97" t="s">
        <v>1</v>
      </c>
      <c r="I11" s="103" t="s">
        <v>1</v>
      </c>
    </row>
    <row r="12" spans="1:9" x14ac:dyDescent="0.2">
      <c r="A12" s="2" t="s">
        <v>18</v>
      </c>
      <c r="B12" s="100">
        <v>4</v>
      </c>
      <c r="C12" s="97" t="s">
        <v>1</v>
      </c>
      <c r="D12" s="97" t="s">
        <v>1</v>
      </c>
      <c r="E12" s="97" t="s">
        <v>1</v>
      </c>
      <c r="F12" s="97" t="s">
        <v>1</v>
      </c>
      <c r="G12" s="97" t="s">
        <v>1</v>
      </c>
      <c r="H12" s="97" t="s">
        <v>1</v>
      </c>
      <c r="I12" s="103" t="s">
        <v>1</v>
      </c>
    </row>
    <row r="13" spans="1:9" x14ac:dyDescent="0.2">
      <c r="A13" s="2" t="s">
        <v>19</v>
      </c>
      <c r="B13" s="100">
        <v>1</v>
      </c>
      <c r="C13" s="97" t="s">
        <v>1</v>
      </c>
      <c r="D13" s="97" t="s">
        <v>1</v>
      </c>
      <c r="E13" s="97" t="s">
        <v>1</v>
      </c>
      <c r="F13" s="97" t="s">
        <v>1</v>
      </c>
      <c r="G13" s="97" t="s">
        <v>1</v>
      </c>
      <c r="H13" s="97" t="s">
        <v>1</v>
      </c>
      <c r="I13" s="103" t="s">
        <v>1</v>
      </c>
    </row>
    <row r="14" spans="1:9" x14ac:dyDescent="0.2">
      <c r="A14" s="2" t="s">
        <v>20</v>
      </c>
      <c r="B14" s="100">
        <v>1</v>
      </c>
      <c r="C14" s="97" t="s">
        <v>1</v>
      </c>
      <c r="D14" s="97" t="s">
        <v>1</v>
      </c>
      <c r="E14" s="97" t="s">
        <v>1</v>
      </c>
      <c r="F14" s="97" t="s">
        <v>1</v>
      </c>
      <c r="G14" s="97" t="s">
        <v>1</v>
      </c>
      <c r="H14" s="97" t="s">
        <v>1</v>
      </c>
      <c r="I14" s="103" t="s">
        <v>1</v>
      </c>
    </row>
    <row r="15" spans="1:9" x14ac:dyDescent="0.2">
      <c r="A15" s="2" t="s">
        <v>21</v>
      </c>
      <c r="B15" s="100">
        <v>5</v>
      </c>
      <c r="C15" s="97" t="s">
        <v>1</v>
      </c>
      <c r="D15" s="97" t="s">
        <v>1</v>
      </c>
      <c r="E15" s="97" t="s">
        <v>1</v>
      </c>
      <c r="F15" s="97" t="s">
        <v>1</v>
      </c>
      <c r="G15" s="97" t="s">
        <v>1</v>
      </c>
      <c r="H15" s="97" t="s">
        <v>1</v>
      </c>
      <c r="I15" s="103" t="s">
        <v>1</v>
      </c>
    </row>
    <row r="16" spans="1:9" x14ac:dyDescent="0.2">
      <c r="A16" s="2" t="s">
        <v>22</v>
      </c>
      <c r="B16" s="100">
        <v>6</v>
      </c>
      <c r="C16" s="97" t="s">
        <v>1</v>
      </c>
      <c r="D16" s="97" t="s">
        <v>1</v>
      </c>
      <c r="E16" s="97" t="s">
        <v>1</v>
      </c>
      <c r="F16" s="97" t="s">
        <v>1</v>
      </c>
      <c r="G16" s="97" t="s">
        <v>1</v>
      </c>
      <c r="H16" s="97" t="s">
        <v>1</v>
      </c>
      <c r="I16" s="103" t="s">
        <v>1</v>
      </c>
    </row>
    <row r="17" spans="1:9" x14ac:dyDescent="0.2">
      <c r="A17" s="2" t="s">
        <v>23</v>
      </c>
      <c r="B17" s="100">
        <v>7</v>
      </c>
      <c r="C17" s="97" t="s">
        <v>1</v>
      </c>
      <c r="D17" s="97" t="s">
        <v>1</v>
      </c>
      <c r="E17" s="97" t="s">
        <v>1</v>
      </c>
      <c r="F17" s="97" t="s">
        <v>1</v>
      </c>
      <c r="G17" s="97" t="s">
        <v>1</v>
      </c>
      <c r="H17" s="97" t="s">
        <v>1</v>
      </c>
      <c r="I17" s="103" t="s">
        <v>1</v>
      </c>
    </row>
    <row r="18" spans="1:9" x14ac:dyDescent="0.2">
      <c r="A18" s="2" t="s">
        <v>24</v>
      </c>
      <c r="B18" s="100">
        <v>6</v>
      </c>
      <c r="C18" s="97" t="s">
        <v>1</v>
      </c>
      <c r="D18" s="97" t="s">
        <v>1</v>
      </c>
      <c r="E18" s="97" t="s">
        <v>1</v>
      </c>
      <c r="F18" s="97" t="s">
        <v>1</v>
      </c>
      <c r="G18" s="97" t="s">
        <v>1</v>
      </c>
      <c r="H18" s="97" t="s">
        <v>1</v>
      </c>
      <c r="I18" s="103" t="s">
        <v>1</v>
      </c>
    </row>
    <row r="19" spans="1:9" x14ac:dyDescent="0.2">
      <c r="A19" s="2" t="s">
        <v>25</v>
      </c>
      <c r="B19" s="100">
        <v>6</v>
      </c>
      <c r="C19" s="97" t="s">
        <v>1</v>
      </c>
      <c r="D19" s="97" t="s">
        <v>1</v>
      </c>
      <c r="E19" s="97" t="s">
        <v>1</v>
      </c>
      <c r="F19" s="97" t="s">
        <v>1</v>
      </c>
      <c r="G19" s="97" t="s">
        <v>1</v>
      </c>
      <c r="H19" s="97" t="s">
        <v>1</v>
      </c>
      <c r="I19" s="103" t="s">
        <v>1</v>
      </c>
    </row>
    <row r="20" spans="1:9" x14ac:dyDescent="0.2">
      <c r="A20" s="2" t="s">
        <v>26</v>
      </c>
      <c r="B20" s="100">
        <v>4</v>
      </c>
      <c r="C20" s="97" t="s">
        <v>1</v>
      </c>
      <c r="D20" s="97" t="s">
        <v>1</v>
      </c>
      <c r="E20" s="97" t="s">
        <v>1</v>
      </c>
      <c r="F20" s="97" t="s">
        <v>1</v>
      </c>
      <c r="G20" s="97" t="s">
        <v>1</v>
      </c>
      <c r="H20" s="97" t="s">
        <v>1</v>
      </c>
      <c r="I20" s="103" t="s">
        <v>1</v>
      </c>
    </row>
    <row r="21" spans="1:9" x14ac:dyDescent="0.2">
      <c r="A21" s="2" t="s">
        <v>27</v>
      </c>
      <c r="B21" s="100">
        <v>6</v>
      </c>
      <c r="C21" s="97" t="s">
        <v>1</v>
      </c>
      <c r="D21" s="97" t="s">
        <v>1</v>
      </c>
      <c r="E21" s="97" t="s">
        <v>1</v>
      </c>
      <c r="F21" s="97" t="s">
        <v>1</v>
      </c>
      <c r="G21" s="97" t="s">
        <v>1</v>
      </c>
      <c r="H21" s="97" t="s">
        <v>1</v>
      </c>
      <c r="I21" s="103" t="s">
        <v>1</v>
      </c>
    </row>
    <row r="22" spans="1:9" x14ac:dyDescent="0.2">
      <c r="A22" s="2" t="s">
        <v>28</v>
      </c>
      <c r="B22" s="100">
        <v>2</v>
      </c>
      <c r="C22" s="97" t="s">
        <v>1</v>
      </c>
      <c r="D22" s="97" t="s">
        <v>1</v>
      </c>
      <c r="E22" s="97" t="s">
        <v>1</v>
      </c>
      <c r="F22" s="97" t="s">
        <v>1</v>
      </c>
      <c r="G22" s="97" t="s">
        <v>1</v>
      </c>
      <c r="H22" s="97" t="s">
        <v>1</v>
      </c>
      <c r="I22" s="103" t="s">
        <v>1</v>
      </c>
    </row>
    <row r="23" spans="1:9" x14ac:dyDescent="0.2">
      <c r="A23" s="2" t="s">
        <v>29</v>
      </c>
      <c r="B23" s="100">
        <v>2</v>
      </c>
      <c r="C23" s="97" t="s">
        <v>1</v>
      </c>
      <c r="D23" s="97" t="s">
        <v>1</v>
      </c>
      <c r="E23" s="97" t="s">
        <v>1</v>
      </c>
      <c r="F23" s="97" t="s">
        <v>1</v>
      </c>
      <c r="G23" s="97" t="s">
        <v>1</v>
      </c>
      <c r="H23" s="97" t="s">
        <v>1</v>
      </c>
      <c r="I23" s="103" t="s">
        <v>1</v>
      </c>
    </row>
    <row r="24" spans="1:9" x14ac:dyDescent="0.2">
      <c r="A24" s="2" t="s">
        <v>30</v>
      </c>
      <c r="B24" s="100">
        <v>1</v>
      </c>
      <c r="C24" s="97" t="s">
        <v>1</v>
      </c>
      <c r="D24" s="97" t="s">
        <v>1</v>
      </c>
      <c r="E24" s="97" t="s">
        <v>1</v>
      </c>
      <c r="F24" s="97" t="s">
        <v>1</v>
      </c>
      <c r="G24" s="97" t="s">
        <v>1</v>
      </c>
      <c r="H24" s="97" t="s">
        <v>1</v>
      </c>
      <c r="I24" s="103" t="s">
        <v>1</v>
      </c>
    </row>
    <row r="25" spans="1:9" x14ac:dyDescent="0.2">
      <c r="A25" s="2" t="s">
        <v>31</v>
      </c>
      <c r="B25" s="100">
        <v>5</v>
      </c>
      <c r="C25" s="97" t="s">
        <v>1</v>
      </c>
      <c r="D25" s="97" t="s">
        <v>1</v>
      </c>
      <c r="E25" s="97" t="s">
        <v>1</v>
      </c>
      <c r="F25" s="97" t="s">
        <v>1</v>
      </c>
      <c r="G25" s="97" t="s">
        <v>1</v>
      </c>
      <c r="H25" s="97" t="s">
        <v>1</v>
      </c>
      <c r="I25" s="103" t="s">
        <v>1</v>
      </c>
    </row>
    <row r="26" spans="1:9" x14ac:dyDescent="0.2">
      <c r="A26" s="2" t="s">
        <v>32</v>
      </c>
      <c r="B26" s="100">
        <v>9</v>
      </c>
      <c r="C26" s="97" t="s">
        <v>1</v>
      </c>
      <c r="D26" s="97" t="s">
        <v>1</v>
      </c>
      <c r="E26" s="97" t="s">
        <v>1</v>
      </c>
      <c r="F26" s="97" t="s">
        <v>1</v>
      </c>
      <c r="G26" s="97" t="s">
        <v>1</v>
      </c>
      <c r="H26" s="97" t="s">
        <v>1</v>
      </c>
      <c r="I26" s="103" t="s">
        <v>1</v>
      </c>
    </row>
    <row r="27" spans="1:9" x14ac:dyDescent="0.2">
      <c r="A27" s="2" t="s">
        <v>33</v>
      </c>
      <c r="B27" s="100">
        <v>6</v>
      </c>
      <c r="C27" s="97" t="s">
        <v>1</v>
      </c>
      <c r="D27" s="97" t="s">
        <v>1</v>
      </c>
      <c r="E27" s="97" t="s">
        <v>1</v>
      </c>
      <c r="F27" s="97" t="s">
        <v>1</v>
      </c>
      <c r="G27" s="97" t="s">
        <v>1</v>
      </c>
      <c r="H27" s="97" t="s">
        <v>1</v>
      </c>
      <c r="I27" s="103" t="s">
        <v>1</v>
      </c>
    </row>
    <row r="28" spans="1:9" x14ac:dyDescent="0.2">
      <c r="A28" s="2" t="s">
        <v>34</v>
      </c>
      <c r="B28" s="100">
        <v>4</v>
      </c>
      <c r="C28" s="97" t="s">
        <v>1</v>
      </c>
      <c r="D28" s="97" t="s">
        <v>1</v>
      </c>
      <c r="E28" s="97" t="s">
        <v>1</v>
      </c>
      <c r="F28" s="97" t="s">
        <v>1</v>
      </c>
      <c r="G28" s="97" t="s">
        <v>1</v>
      </c>
      <c r="H28" s="97" t="s">
        <v>1</v>
      </c>
      <c r="I28" s="103" t="s">
        <v>1</v>
      </c>
    </row>
    <row r="29" spans="1:9" x14ac:dyDescent="0.2">
      <c r="A29" s="2" t="s">
        <v>35</v>
      </c>
      <c r="B29" s="100">
        <v>1</v>
      </c>
      <c r="C29" s="97" t="s">
        <v>1</v>
      </c>
      <c r="D29" s="97" t="s">
        <v>1</v>
      </c>
      <c r="E29" s="97" t="s">
        <v>1</v>
      </c>
      <c r="F29" s="97" t="s">
        <v>1</v>
      </c>
      <c r="G29" s="97" t="s">
        <v>1</v>
      </c>
      <c r="H29" s="97" t="s">
        <v>1</v>
      </c>
      <c r="I29" s="103" t="s">
        <v>1</v>
      </c>
    </row>
    <row r="30" spans="1:9" x14ac:dyDescent="0.2">
      <c r="A30" s="2" t="s">
        <v>36</v>
      </c>
      <c r="B30" s="100">
        <v>5</v>
      </c>
      <c r="C30" s="97" t="s">
        <v>1</v>
      </c>
      <c r="D30" s="97" t="s">
        <v>1</v>
      </c>
      <c r="E30" s="97" t="s">
        <v>1</v>
      </c>
      <c r="F30" s="97" t="s">
        <v>1</v>
      </c>
      <c r="G30" s="97" t="s">
        <v>1</v>
      </c>
      <c r="H30" s="97" t="s">
        <v>1</v>
      </c>
      <c r="I30" s="103" t="s">
        <v>1</v>
      </c>
    </row>
    <row r="31" spans="1:9" x14ac:dyDescent="0.2">
      <c r="A31" s="2" t="s">
        <v>37</v>
      </c>
      <c r="B31" s="100">
        <v>4</v>
      </c>
      <c r="C31" s="97" t="s">
        <v>1</v>
      </c>
      <c r="D31" s="97" t="s">
        <v>1</v>
      </c>
      <c r="E31" s="97" t="s">
        <v>1</v>
      </c>
      <c r="F31" s="97" t="s">
        <v>1</v>
      </c>
      <c r="G31" s="97" t="s">
        <v>1</v>
      </c>
      <c r="H31" s="97" t="s">
        <v>1</v>
      </c>
      <c r="I31" s="103" t="s">
        <v>1</v>
      </c>
    </row>
    <row r="32" spans="1:9" x14ac:dyDescent="0.2">
      <c r="A32" s="2" t="s">
        <v>38</v>
      </c>
      <c r="B32" s="100">
        <v>1</v>
      </c>
      <c r="C32" s="97" t="s">
        <v>1</v>
      </c>
      <c r="D32" s="97" t="s">
        <v>1</v>
      </c>
      <c r="E32" s="97" t="s">
        <v>1</v>
      </c>
      <c r="F32" s="97" t="s">
        <v>1</v>
      </c>
      <c r="G32" s="97" t="s">
        <v>1</v>
      </c>
      <c r="H32" s="97" t="s">
        <v>1</v>
      </c>
      <c r="I32" s="103" t="s">
        <v>1</v>
      </c>
    </row>
    <row r="33" spans="1:9" x14ac:dyDescent="0.2">
      <c r="A33" s="2" t="s">
        <v>39</v>
      </c>
      <c r="B33" s="100">
        <v>4</v>
      </c>
      <c r="C33" s="97" t="s">
        <v>1</v>
      </c>
      <c r="D33" s="97" t="s">
        <v>1</v>
      </c>
      <c r="E33" s="97" t="s">
        <v>1</v>
      </c>
      <c r="F33" s="97" t="s">
        <v>1</v>
      </c>
      <c r="G33" s="97" t="s">
        <v>1</v>
      </c>
      <c r="H33" s="97" t="s">
        <v>1</v>
      </c>
      <c r="I33" s="103" t="s">
        <v>1</v>
      </c>
    </row>
    <row r="34" spans="1:9" x14ac:dyDescent="0.2">
      <c r="A34" s="2" t="s">
        <v>40</v>
      </c>
      <c r="B34" s="100">
        <v>3</v>
      </c>
      <c r="C34" s="97" t="s">
        <v>1</v>
      </c>
      <c r="D34" s="97" t="s">
        <v>1</v>
      </c>
      <c r="E34" s="97" t="s">
        <v>1</v>
      </c>
      <c r="F34" s="97" t="s">
        <v>1</v>
      </c>
      <c r="G34" s="97" t="s">
        <v>1</v>
      </c>
      <c r="H34" s="97" t="s">
        <v>1</v>
      </c>
      <c r="I34" s="103" t="s">
        <v>1</v>
      </c>
    </row>
    <row r="35" spans="1:9" x14ac:dyDescent="0.2">
      <c r="A35" s="2" t="s">
        <v>41</v>
      </c>
      <c r="B35" s="100">
        <v>11</v>
      </c>
      <c r="C35" s="97" t="s">
        <v>1</v>
      </c>
      <c r="D35" s="97" t="s">
        <v>1</v>
      </c>
      <c r="E35" s="97" t="s">
        <v>1</v>
      </c>
      <c r="F35" s="97" t="s">
        <v>1</v>
      </c>
      <c r="G35" s="97" t="s">
        <v>1</v>
      </c>
      <c r="H35" s="97" t="s">
        <v>1</v>
      </c>
      <c r="I35" s="103" t="s">
        <v>1</v>
      </c>
    </row>
    <row r="36" spans="1:9" x14ac:dyDescent="0.2">
      <c r="A36" s="2" t="s">
        <v>42</v>
      </c>
      <c r="B36" s="100">
        <v>2</v>
      </c>
      <c r="C36" s="97" t="s">
        <v>1</v>
      </c>
      <c r="D36" s="97" t="s">
        <v>1</v>
      </c>
      <c r="E36" s="97" t="s">
        <v>1</v>
      </c>
      <c r="F36" s="97" t="s">
        <v>1</v>
      </c>
      <c r="G36" s="97" t="s">
        <v>1</v>
      </c>
      <c r="H36" s="97" t="s">
        <v>1</v>
      </c>
      <c r="I36" s="103" t="s">
        <v>1</v>
      </c>
    </row>
    <row r="37" spans="1:9" x14ac:dyDescent="0.2">
      <c r="A37" s="2" t="s">
        <v>43</v>
      </c>
      <c r="B37" s="100">
        <v>7</v>
      </c>
      <c r="C37" s="97" t="s">
        <v>1</v>
      </c>
      <c r="D37" s="97" t="s">
        <v>1</v>
      </c>
      <c r="E37" s="97" t="s">
        <v>1</v>
      </c>
      <c r="F37" s="97" t="s">
        <v>1</v>
      </c>
      <c r="G37" s="97" t="s">
        <v>1</v>
      </c>
      <c r="H37" s="97" t="s">
        <v>1</v>
      </c>
      <c r="I37" s="103" t="s">
        <v>1</v>
      </c>
    </row>
    <row r="38" spans="1:9" x14ac:dyDescent="0.2">
      <c r="A38" s="2" t="s">
        <v>44</v>
      </c>
      <c r="B38" s="100">
        <v>1</v>
      </c>
      <c r="C38" s="97" t="s">
        <v>1</v>
      </c>
      <c r="D38" s="97" t="s">
        <v>1</v>
      </c>
      <c r="E38" s="97" t="s">
        <v>1</v>
      </c>
      <c r="F38" s="97" t="s">
        <v>1</v>
      </c>
      <c r="G38" s="97" t="s">
        <v>1</v>
      </c>
      <c r="H38" s="97" t="s">
        <v>1</v>
      </c>
      <c r="I38" s="103" t="s">
        <v>1</v>
      </c>
    </row>
    <row r="39" spans="1:9" x14ac:dyDescent="0.2">
      <c r="A39" s="2" t="s">
        <v>45</v>
      </c>
      <c r="B39" s="100">
        <v>0</v>
      </c>
      <c r="C39" s="97" t="s">
        <v>1</v>
      </c>
      <c r="D39" s="97" t="s">
        <v>1</v>
      </c>
      <c r="E39" s="97" t="s">
        <v>1</v>
      </c>
      <c r="F39" s="97" t="s">
        <v>1</v>
      </c>
      <c r="G39" s="97" t="s">
        <v>1</v>
      </c>
      <c r="H39" s="97" t="s">
        <v>1</v>
      </c>
      <c r="I39" s="103" t="s">
        <v>1</v>
      </c>
    </row>
    <row r="40" spans="1:9" x14ac:dyDescent="0.2">
      <c r="A40" s="2" t="s">
        <v>46</v>
      </c>
      <c r="B40" s="100">
        <v>6</v>
      </c>
      <c r="C40" s="97" t="s">
        <v>1</v>
      </c>
      <c r="D40" s="97" t="s">
        <v>1</v>
      </c>
      <c r="E40" s="97" t="s">
        <v>1</v>
      </c>
      <c r="F40" s="97" t="s">
        <v>1</v>
      </c>
      <c r="G40" s="97" t="s">
        <v>1</v>
      </c>
      <c r="H40" s="97" t="s">
        <v>1</v>
      </c>
      <c r="I40" s="103" t="s">
        <v>1</v>
      </c>
    </row>
    <row r="41" spans="1:9" x14ac:dyDescent="0.2">
      <c r="A41" s="2" t="s">
        <v>47</v>
      </c>
      <c r="B41" s="100">
        <v>5</v>
      </c>
      <c r="C41" s="97" t="s">
        <v>1</v>
      </c>
      <c r="D41" s="97" t="s">
        <v>1</v>
      </c>
      <c r="E41" s="97" t="s">
        <v>1</v>
      </c>
      <c r="F41" s="97" t="s">
        <v>1</v>
      </c>
      <c r="G41" s="97" t="s">
        <v>1</v>
      </c>
      <c r="H41" s="97" t="s">
        <v>1</v>
      </c>
      <c r="I41" s="103" t="s">
        <v>1</v>
      </c>
    </row>
    <row r="42" spans="1:9" x14ac:dyDescent="0.2">
      <c r="A42" s="2" t="s">
        <v>48</v>
      </c>
      <c r="B42" s="100">
        <v>3</v>
      </c>
      <c r="C42" s="97" t="s">
        <v>1</v>
      </c>
      <c r="D42" s="97" t="s">
        <v>1</v>
      </c>
      <c r="E42" s="97" t="s">
        <v>1</v>
      </c>
      <c r="F42" s="97" t="s">
        <v>1</v>
      </c>
      <c r="G42" s="97" t="s">
        <v>1</v>
      </c>
      <c r="H42" s="97" t="s">
        <v>1</v>
      </c>
      <c r="I42" s="103" t="s">
        <v>1</v>
      </c>
    </row>
    <row r="43" spans="1:9" x14ac:dyDescent="0.2">
      <c r="A43" s="2" t="s">
        <v>49</v>
      </c>
      <c r="B43" s="100">
        <v>4</v>
      </c>
      <c r="C43" s="97" t="s">
        <v>1</v>
      </c>
      <c r="D43" s="97" t="s">
        <v>1</v>
      </c>
      <c r="E43" s="97" t="s">
        <v>1</v>
      </c>
      <c r="F43" s="97" t="s">
        <v>1</v>
      </c>
      <c r="G43" s="97" t="s">
        <v>1</v>
      </c>
      <c r="H43" s="97" t="s">
        <v>1</v>
      </c>
      <c r="I43" s="103" t="s">
        <v>1</v>
      </c>
    </row>
    <row r="44" spans="1:9" x14ac:dyDescent="0.2">
      <c r="A44" s="2" t="s">
        <v>50</v>
      </c>
      <c r="B44" s="100">
        <v>1</v>
      </c>
      <c r="C44" s="97" t="s">
        <v>1</v>
      </c>
      <c r="D44" s="97" t="s">
        <v>1</v>
      </c>
      <c r="E44" s="97" t="s">
        <v>1</v>
      </c>
      <c r="F44" s="97" t="s">
        <v>1</v>
      </c>
      <c r="G44" s="97" t="s">
        <v>1</v>
      </c>
      <c r="H44" s="97" t="s">
        <v>1</v>
      </c>
      <c r="I44" s="103" t="s">
        <v>1</v>
      </c>
    </row>
    <row r="45" spans="1:9" x14ac:dyDescent="0.2">
      <c r="A45" s="2" t="s">
        <v>51</v>
      </c>
      <c r="B45" s="100">
        <v>3</v>
      </c>
      <c r="C45" s="97" t="s">
        <v>1</v>
      </c>
      <c r="D45" s="97" t="s">
        <v>1</v>
      </c>
      <c r="E45" s="97" t="s">
        <v>1</v>
      </c>
      <c r="F45" s="97" t="s">
        <v>1</v>
      </c>
      <c r="G45" s="97" t="s">
        <v>1</v>
      </c>
      <c r="H45" s="97" t="s">
        <v>1</v>
      </c>
      <c r="I45" s="103" t="s">
        <v>1</v>
      </c>
    </row>
    <row r="46" spans="1:9" x14ac:dyDescent="0.2">
      <c r="A46" s="2" t="s">
        <v>52</v>
      </c>
      <c r="B46" s="100">
        <v>5</v>
      </c>
      <c r="C46" s="97" t="s">
        <v>1</v>
      </c>
      <c r="D46" s="97" t="s">
        <v>1</v>
      </c>
      <c r="E46" s="97" t="s">
        <v>1</v>
      </c>
      <c r="F46" s="97" t="s">
        <v>1</v>
      </c>
      <c r="G46" s="97" t="s">
        <v>1</v>
      </c>
      <c r="H46" s="97" t="s">
        <v>1</v>
      </c>
      <c r="I46" s="103" t="s">
        <v>1</v>
      </c>
    </row>
    <row r="47" spans="1:9" x14ac:dyDescent="0.2">
      <c r="A47" s="2" t="s">
        <v>53</v>
      </c>
      <c r="B47" s="100">
        <v>2</v>
      </c>
      <c r="C47" s="97" t="s">
        <v>1</v>
      </c>
      <c r="D47" s="97" t="s">
        <v>1</v>
      </c>
      <c r="E47" s="97" t="s">
        <v>1</v>
      </c>
      <c r="F47" s="97" t="s">
        <v>1</v>
      </c>
      <c r="G47" s="97" t="s">
        <v>1</v>
      </c>
      <c r="H47" s="97" t="s">
        <v>1</v>
      </c>
      <c r="I47" s="103" t="s">
        <v>1</v>
      </c>
    </row>
    <row r="48" spans="1:9" x14ac:dyDescent="0.2">
      <c r="A48" s="2" t="s">
        <v>54</v>
      </c>
      <c r="B48" s="100">
        <v>2</v>
      </c>
      <c r="C48" s="97" t="s">
        <v>1</v>
      </c>
      <c r="D48" s="97" t="s">
        <v>1</v>
      </c>
      <c r="E48" s="97" t="s">
        <v>1</v>
      </c>
      <c r="F48" s="97" t="s">
        <v>1</v>
      </c>
      <c r="G48" s="97" t="s">
        <v>1</v>
      </c>
      <c r="H48" s="97" t="s">
        <v>1</v>
      </c>
      <c r="I48" s="103" t="s">
        <v>1</v>
      </c>
    </row>
    <row r="49" spans="1:9" x14ac:dyDescent="0.2">
      <c r="A49" s="2" t="s">
        <v>55</v>
      </c>
      <c r="B49" s="100">
        <v>3</v>
      </c>
      <c r="C49" s="97" t="s">
        <v>1</v>
      </c>
      <c r="D49" s="97" t="s">
        <v>1</v>
      </c>
      <c r="E49" s="97" t="s">
        <v>1</v>
      </c>
      <c r="F49" s="97" t="s">
        <v>1</v>
      </c>
      <c r="G49" s="97" t="s">
        <v>1</v>
      </c>
      <c r="H49" s="97" t="s">
        <v>1</v>
      </c>
      <c r="I49" s="103" t="s">
        <v>1</v>
      </c>
    </row>
    <row r="50" spans="1:9" x14ac:dyDescent="0.2">
      <c r="A50" s="2" t="s">
        <v>56</v>
      </c>
      <c r="B50" s="100">
        <v>7</v>
      </c>
      <c r="C50" s="97" t="s">
        <v>1</v>
      </c>
      <c r="D50" s="97" t="s">
        <v>1</v>
      </c>
      <c r="E50" s="97" t="s">
        <v>1</v>
      </c>
      <c r="F50" s="97" t="s">
        <v>1</v>
      </c>
      <c r="G50" s="97" t="s">
        <v>1</v>
      </c>
      <c r="H50" s="97" t="s">
        <v>1</v>
      </c>
      <c r="I50" s="103" t="s">
        <v>1</v>
      </c>
    </row>
    <row r="51" spans="1:9" x14ac:dyDescent="0.2">
      <c r="A51" s="2" t="s">
        <v>57</v>
      </c>
      <c r="B51" s="100">
        <v>6</v>
      </c>
      <c r="C51" s="97" t="s">
        <v>1</v>
      </c>
      <c r="D51" s="97" t="s">
        <v>1</v>
      </c>
      <c r="E51" s="97" t="s">
        <v>1</v>
      </c>
      <c r="F51" s="97" t="s">
        <v>1</v>
      </c>
      <c r="G51" s="97" t="s">
        <v>1</v>
      </c>
      <c r="H51" s="97" t="s">
        <v>1</v>
      </c>
      <c r="I51" s="103" t="s">
        <v>1</v>
      </c>
    </row>
    <row r="52" spans="1:9" x14ac:dyDescent="0.2">
      <c r="A52" s="2" t="s">
        <v>58</v>
      </c>
      <c r="B52" s="100">
        <v>2</v>
      </c>
      <c r="C52" s="97" t="s">
        <v>1</v>
      </c>
      <c r="D52" s="97" t="s">
        <v>1</v>
      </c>
      <c r="E52" s="97" t="s">
        <v>1</v>
      </c>
      <c r="F52" s="97" t="s">
        <v>1</v>
      </c>
      <c r="G52" s="97" t="s">
        <v>1</v>
      </c>
      <c r="H52" s="97" t="s">
        <v>1</v>
      </c>
      <c r="I52" s="103" t="s">
        <v>1</v>
      </c>
    </row>
    <row r="53" spans="1:9" x14ac:dyDescent="0.2">
      <c r="A53" s="2" t="s">
        <v>59</v>
      </c>
      <c r="B53" s="100">
        <v>5</v>
      </c>
      <c r="C53" s="97" t="s">
        <v>1</v>
      </c>
      <c r="D53" s="97" t="s">
        <v>1</v>
      </c>
      <c r="E53" s="97" t="s">
        <v>1</v>
      </c>
      <c r="F53" s="97" t="s">
        <v>1</v>
      </c>
      <c r="G53" s="97" t="s">
        <v>1</v>
      </c>
      <c r="H53" s="97" t="s">
        <v>1</v>
      </c>
      <c r="I53" s="103" t="s">
        <v>1</v>
      </c>
    </row>
    <row r="54" spans="1:9" x14ac:dyDescent="0.2">
      <c r="A54" s="2" t="s">
        <v>60</v>
      </c>
      <c r="B54" s="100">
        <v>8</v>
      </c>
      <c r="C54" s="97" t="s">
        <v>1</v>
      </c>
      <c r="D54" s="97" t="s">
        <v>1</v>
      </c>
      <c r="E54" s="97" t="s">
        <v>1</v>
      </c>
      <c r="F54" s="97" t="s">
        <v>1</v>
      </c>
      <c r="G54" s="97" t="s">
        <v>1</v>
      </c>
      <c r="H54" s="97" t="s">
        <v>1</v>
      </c>
      <c r="I54" s="103" t="s">
        <v>1</v>
      </c>
    </row>
    <row r="55" spans="1:9" x14ac:dyDescent="0.2">
      <c r="A55" s="2" t="s">
        <v>61</v>
      </c>
      <c r="B55" s="100">
        <v>4</v>
      </c>
      <c r="C55" s="97" t="s">
        <v>1</v>
      </c>
      <c r="D55" s="97" t="s">
        <v>1</v>
      </c>
      <c r="E55" s="97" t="s">
        <v>1</v>
      </c>
      <c r="F55" s="97" t="s">
        <v>1</v>
      </c>
      <c r="G55" s="97" t="s">
        <v>1</v>
      </c>
      <c r="H55" s="97" t="s">
        <v>1</v>
      </c>
      <c r="I55" s="103" t="s">
        <v>1</v>
      </c>
    </row>
    <row r="56" spans="1:9" x14ac:dyDescent="0.2">
      <c r="A56" s="2" t="s">
        <v>62</v>
      </c>
      <c r="B56" s="100">
        <v>2</v>
      </c>
      <c r="C56" s="97" t="s">
        <v>1</v>
      </c>
      <c r="D56" s="97" t="s">
        <v>1</v>
      </c>
      <c r="E56" s="97" t="s">
        <v>1</v>
      </c>
      <c r="F56" s="97" t="s">
        <v>1</v>
      </c>
      <c r="G56" s="97" t="s">
        <v>1</v>
      </c>
      <c r="H56" s="97" t="s">
        <v>1</v>
      </c>
      <c r="I56" s="103" t="s">
        <v>1</v>
      </c>
    </row>
    <row r="57" spans="1:9" x14ac:dyDescent="0.2">
      <c r="A57" s="2" t="s">
        <v>63</v>
      </c>
      <c r="B57" s="100">
        <v>2</v>
      </c>
      <c r="C57" s="97" t="s">
        <v>1</v>
      </c>
      <c r="D57" s="97" t="s">
        <v>1</v>
      </c>
      <c r="E57" s="97" t="s">
        <v>1</v>
      </c>
      <c r="F57" s="97" t="s">
        <v>1</v>
      </c>
      <c r="G57" s="97" t="s">
        <v>1</v>
      </c>
      <c r="H57" s="97" t="s">
        <v>1</v>
      </c>
      <c r="I57" s="103" t="s">
        <v>1</v>
      </c>
    </row>
    <row r="58" spans="1:9" x14ac:dyDescent="0.2">
      <c r="A58" s="2" t="s">
        <v>64</v>
      </c>
      <c r="B58" s="100">
        <v>5</v>
      </c>
      <c r="C58" s="97" t="s">
        <v>1</v>
      </c>
      <c r="D58" s="97" t="s">
        <v>1</v>
      </c>
      <c r="E58" s="97" t="s">
        <v>1</v>
      </c>
      <c r="F58" s="97" t="s">
        <v>1</v>
      </c>
      <c r="G58" s="97" t="s">
        <v>1</v>
      </c>
      <c r="H58" s="97" t="s">
        <v>1</v>
      </c>
      <c r="I58" s="103" t="s">
        <v>1</v>
      </c>
    </row>
    <row r="59" spans="1:9" x14ac:dyDescent="0.2">
      <c r="A59" s="2" t="s">
        <v>65</v>
      </c>
      <c r="B59" s="100">
        <v>3</v>
      </c>
      <c r="C59" s="97" t="s">
        <v>1</v>
      </c>
      <c r="D59" s="97" t="s">
        <v>1</v>
      </c>
      <c r="E59" s="97" t="s">
        <v>1</v>
      </c>
      <c r="F59" s="97" t="s">
        <v>1</v>
      </c>
      <c r="G59" s="97" t="s">
        <v>1</v>
      </c>
      <c r="H59" s="97" t="s">
        <v>1</v>
      </c>
      <c r="I59" s="103" t="s">
        <v>1</v>
      </c>
    </row>
    <row r="60" spans="1:9" x14ac:dyDescent="0.2">
      <c r="A60" s="2" t="s">
        <v>66</v>
      </c>
      <c r="B60" s="100">
        <v>1</v>
      </c>
      <c r="C60" s="97" t="s">
        <v>1</v>
      </c>
      <c r="D60" s="97" t="s">
        <v>1</v>
      </c>
      <c r="E60" s="97" t="s">
        <v>1</v>
      </c>
      <c r="F60" s="97" t="s">
        <v>1</v>
      </c>
      <c r="G60" s="97" t="s">
        <v>1</v>
      </c>
      <c r="H60" s="97" t="s">
        <v>1</v>
      </c>
      <c r="I60" s="103" t="s">
        <v>1</v>
      </c>
    </row>
    <row r="61" spans="1:9" x14ac:dyDescent="0.2">
      <c r="A61" s="2" t="s">
        <v>67</v>
      </c>
      <c r="B61" s="100">
        <v>4</v>
      </c>
      <c r="C61" s="97" t="s">
        <v>1</v>
      </c>
      <c r="D61" s="97" t="s">
        <v>1</v>
      </c>
      <c r="E61" s="97" t="s">
        <v>1</v>
      </c>
      <c r="F61" s="97" t="s">
        <v>1</v>
      </c>
      <c r="G61" s="97" t="s">
        <v>1</v>
      </c>
      <c r="H61" s="97" t="s">
        <v>1</v>
      </c>
      <c r="I61" s="103" t="s">
        <v>1</v>
      </c>
    </row>
    <row r="62" spans="1:9" x14ac:dyDescent="0.2">
      <c r="A62" s="2" t="s">
        <v>68</v>
      </c>
      <c r="B62" s="100">
        <v>2</v>
      </c>
      <c r="C62" s="97" t="s">
        <v>1</v>
      </c>
      <c r="D62" s="97" t="s">
        <v>1</v>
      </c>
      <c r="E62" s="97" t="s">
        <v>1</v>
      </c>
      <c r="F62" s="97" t="s">
        <v>1</v>
      </c>
      <c r="G62" s="97" t="s">
        <v>1</v>
      </c>
      <c r="H62" s="97" t="s">
        <v>1</v>
      </c>
      <c r="I62" s="103" t="s">
        <v>1</v>
      </c>
    </row>
    <row r="63" spans="1:9" x14ac:dyDescent="0.2">
      <c r="A63" s="2" t="s">
        <v>69</v>
      </c>
      <c r="B63" s="100">
        <v>7</v>
      </c>
      <c r="C63" s="97" t="s">
        <v>1</v>
      </c>
      <c r="D63" s="97" t="s">
        <v>1</v>
      </c>
      <c r="E63" s="97" t="s">
        <v>1</v>
      </c>
      <c r="F63" s="97" t="s">
        <v>1</v>
      </c>
      <c r="G63" s="97" t="s">
        <v>1</v>
      </c>
      <c r="H63" s="97" t="s">
        <v>1</v>
      </c>
      <c r="I63" s="103" t="s">
        <v>1</v>
      </c>
    </row>
    <row r="64" spans="1:9" x14ac:dyDescent="0.2">
      <c r="A64" s="2" t="s">
        <v>70</v>
      </c>
      <c r="B64" s="100">
        <v>10</v>
      </c>
      <c r="C64" s="97" t="s">
        <v>1</v>
      </c>
      <c r="D64" s="97" t="s">
        <v>1</v>
      </c>
      <c r="E64" s="97" t="s">
        <v>1</v>
      </c>
      <c r="F64" s="97" t="s">
        <v>1</v>
      </c>
      <c r="G64" s="97" t="s">
        <v>1</v>
      </c>
      <c r="H64" s="97" t="s">
        <v>1</v>
      </c>
      <c r="I64" s="103" t="s">
        <v>1</v>
      </c>
    </row>
    <row r="65" spans="1:9" x14ac:dyDescent="0.2">
      <c r="A65" s="2" t="s">
        <v>71</v>
      </c>
      <c r="B65" s="100">
        <v>3</v>
      </c>
      <c r="C65" s="97" t="s">
        <v>1</v>
      </c>
      <c r="D65" s="97" t="s">
        <v>1</v>
      </c>
      <c r="E65" s="97" t="s">
        <v>1</v>
      </c>
      <c r="F65" s="97" t="s">
        <v>1</v>
      </c>
      <c r="G65" s="97" t="s">
        <v>1</v>
      </c>
      <c r="H65" s="97" t="s">
        <v>1</v>
      </c>
      <c r="I65" s="103" t="s">
        <v>1</v>
      </c>
    </row>
    <row r="66" spans="1:9" x14ac:dyDescent="0.2">
      <c r="A66" s="2" t="s">
        <v>72</v>
      </c>
      <c r="B66" s="100">
        <v>4</v>
      </c>
      <c r="C66" s="97" t="s">
        <v>1</v>
      </c>
      <c r="D66" s="97" t="s">
        <v>1</v>
      </c>
      <c r="E66" s="97" t="s">
        <v>1</v>
      </c>
      <c r="F66" s="97" t="s">
        <v>1</v>
      </c>
      <c r="G66" s="97" t="s">
        <v>1</v>
      </c>
      <c r="H66" s="97" t="s">
        <v>1</v>
      </c>
      <c r="I66" s="103" t="s">
        <v>1</v>
      </c>
    </row>
    <row r="67" spans="1:9" x14ac:dyDescent="0.2">
      <c r="A67" s="2" t="s">
        <v>73</v>
      </c>
      <c r="B67" s="100">
        <v>3</v>
      </c>
      <c r="C67" s="97" t="s">
        <v>1</v>
      </c>
      <c r="D67" s="97" t="s">
        <v>1</v>
      </c>
      <c r="E67" s="97" t="s">
        <v>1</v>
      </c>
      <c r="F67" s="97" t="s">
        <v>1</v>
      </c>
      <c r="G67" s="97" t="s">
        <v>1</v>
      </c>
      <c r="H67" s="97" t="s">
        <v>1</v>
      </c>
      <c r="I67" s="103" t="s">
        <v>1</v>
      </c>
    </row>
    <row r="68" spans="1:9" x14ac:dyDescent="0.2">
      <c r="A68" s="2" t="s">
        <v>74</v>
      </c>
      <c r="B68" s="100">
        <v>5</v>
      </c>
      <c r="C68" s="97" t="s">
        <v>1</v>
      </c>
      <c r="D68" s="97" t="s">
        <v>1</v>
      </c>
      <c r="E68" s="97" t="s">
        <v>1</v>
      </c>
      <c r="F68" s="97" t="s">
        <v>1</v>
      </c>
      <c r="G68" s="97" t="s">
        <v>1</v>
      </c>
      <c r="H68" s="97" t="s">
        <v>1</v>
      </c>
      <c r="I68" s="103" t="s">
        <v>1</v>
      </c>
    </row>
    <row r="69" spans="1:9" x14ac:dyDescent="0.2">
      <c r="A69" s="2" t="s">
        <v>75</v>
      </c>
      <c r="B69" s="100">
        <v>5</v>
      </c>
      <c r="C69" s="97" t="s">
        <v>1</v>
      </c>
      <c r="D69" s="97" t="s">
        <v>1</v>
      </c>
      <c r="E69" s="97" t="s">
        <v>1</v>
      </c>
      <c r="F69" s="97" t="s">
        <v>1</v>
      </c>
      <c r="G69" s="97" t="s">
        <v>1</v>
      </c>
      <c r="H69" s="97" t="s">
        <v>1</v>
      </c>
      <c r="I69" s="103" t="s">
        <v>1</v>
      </c>
    </row>
    <row r="70" spans="1:9" x14ac:dyDescent="0.2">
      <c r="A70" s="2" t="s">
        <v>76</v>
      </c>
      <c r="B70" s="100">
        <v>3</v>
      </c>
      <c r="C70" s="97" t="s">
        <v>1</v>
      </c>
      <c r="D70" s="97" t="s">
        <v>1</v>
      </c>
      <c r="E70" s="97" t="s">
        <v>1</v>
      </c>
      <c r="F70" s="97" t="s">
        <v>1</v>
      </c>
      <c r="G70" s="97" t="s">
        <v>1</v>
      </c>
      <c r="H70" s="97" t="s">
        <v>1</v>
      </c>
      <c r="I70" s="103" t="s">
        <v>1</v>
      </c>
    </row>
    <row r="71" spans="1:9" x14ac:dyDescent="0.2">
      <c r="A71" s="3" t="s">
        <v>77</v>
      </c>
      <c r="B71" s="101">
        <v>2</v>
      </c>
      <c r="C71" s="98" t="s">
        <v>1</v>
      </c>
      <c r="D71" s="98" t="s">
        <v>1</v>
      </c>
      <c r="E71" s="98" t="s">
        <v>1</v>
      </c>
      <c r="F71" s="98" t="s">
        <v>1</v>
      </c>
      <c r="G71" s="98" t="s">
        <v>1</v>
      </c>
      <c r="H71" s="98" t="s">
        <v>1</v>
      </c>
      <c r="I71" s="104" t="s">
        <v>1</v>
      </c>
    </row>
    <row r="73" spans="1:9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154</v>
      </c>
    </row>
    <row r="4" spans="1:8" x14ac:dyDescent="0.2">
      <c r="A4" t="s">
        <v>3</v>
      </c>
    </row>
    <row r="5" spans="1:8" ht="89.25" x14ac:dyDescent="0.2">
      <c r="A5" s="4" t="s">
        <v>4</v>
      </c>
      <c r="B5" s="4" t="s">
        <v>5</v>
      </c>
      <c r="C5" s="4" t="s">
        <v>155</v>
      </c>
      <c r="D5" s="4" t="s">
        <v>156</v>
      </c>
      <c r="E5" s="4" t="s">
        <v>157</v>
      </c>
      <c r="F5" s="4" t="s">
        <v>158</v>
      </c>
      <c r="G5" s="4" t="s">
        <v>159</v>
      </c>
      <c r="H5" s="4" t="s">
        <v>160</v>
      </c>
    </row>
    <row r="6" spans="1:8" x14ac:dyDescent="0.2">
      <c r="A6" s="5" t="s">
        <v>13</v>
      </c>
      <c r="B6" s="108" t="s">
        <v>1</v>
      </c>
      <c r="C6" s="105" t="s">
        <v>1</v>
      </c>
      <c r="D6" s="105" t="s">
        <v>1</v>
      </c>
      <c r="E6" s="105" t="s">
        <v>1</v>
      </c>
      <c r="F6" s="105" t="s">
        <v>1</v>
      </c>
      <c r="G6" s="105" t="s">
        <v>1</v>
      </c>
      <c r="H6" s="105" t="s">
        <v>1</v>
      </c>
    </row>
    <row r="7" spans="1:8" x14ac:dyDescent="0.2">
      <c r="A7" s="2" t="s">
        <v>13</v>
      </c>
      <c r="B7" s="109">
        <v>4427</v>
      </c>
      <c r="C7" s="106">
        <v>0.28375771641731301</v>
      </c>
      <c r="D7" s="106">
        <v>0.21789091825485199</v>
      </c>
      <c r="E7" s="106">
        <v>0.50295573472976696</v>
      </c>
      <c r="F7" s="106">
        <v>0.23446255922317499</v>
      </c>
      <c r="G7" s="106">
        <v>0.57300329208374001</v>
      </c>
      <c r="H7" s="106">
        <v>0.35722944140434298</v>
      </c>
    </row>
    <row r="8" spans="1:8" x14ac:dyDescent="0.2">
      <c r="A8" s="5" t="s">
        <v>14</v>
      </c>
      <c r="B8" s="108" t="s">
        <v>1</v>
      </c>
      <c r="C8" s="105" t="s">
        <v>1</v>
      </c>
      <c r="D8" s="105" t="s">
        <v>1</v>
      </c>
      <c r="E8" s="105" t="s">
        <v>1</v>
      </c>
      <c r="F8" s="105" t="s">
        <v>1</v>
      </c>
      <c r="G8" s="105" t="s">
        <v>1</v>
      </c>
      <c r="H8" s="105" t="s">
        <v>1</v>
      </c>
    </row>
    <row r="9" spans="1:8" x14ac:dyDescent="0.2">
      <c r="A9" s="2" t="s">
        <v>15</v>
      </c>
      <c r="B9" s="109">
        <v>91</v>
      </c>
      <c r="C9" s="106">
        <v>0.75053936243057295</v>
      </c>
      <c r="D9" s="106">
        <v>0.550803422927856</v>
      </c>
      <c r="E9" s="106">
        <v>0.65278959274292003</v>
      </c>
      <c r="F9" s="106">
        <v>0.27831912040710399</v>
      </c>
      <c r="G9" s="106">
        <v>0.55712223052978505</v>
      </c>
      <c r="H9" s="106">
        <v>0.473083555698395</v>
      </c>
    </row>
    <row r="10" spans="1:8" x14ac:dyDescent="0.2">
      <c r="A10" s="2" t="s">
        <v>16</v>
      </c>
      <c r="B10" s="109">
        <v>93</v>
      </c>
      <c r="C10" s="106">
        <v>0.50720179080963101</v>
      </c>
      <c r="D10" s="106">
        <v>0.47655615210533098</v>
      </c>
      <c r="E10" s="106">
        <v>0.59689563512802102</v>
      </c>
      <c r="F10" s="106">
        <v>0.47679531574249301</v>
      </c>
      <c r="G10" s="106">
        <v>0.65919852256774902</v>
      </c>
      <c r="H10" s="106">
        <v>0.45749640464782698</v>
      </c>
    </row>
    <row r="11" spans="1:8" x14ac:dyDescent="0.2">
      <c r="A11" s="2" t="s">
        <v>17</v>
      </c>
      <c r="B11" s="109">
        <v>94</v>
      </c>
      <c r="C11" s="106">
        <v>0.39690175652504001</v>
      </c>
      <c r="D11" s="106">
        <v>0.36121889948844899</v>
      </c>
      <c r="E11" s="106">
        <v>0.56570279598236095</v>
      </c>
      <c r="F11" s="106">
        <v>0.31470376253128102</v>
      </c>
      <c r="G11" s="106">
        <v>0.55250930786132801</v>
      </c>
      <c r="H11" s="106">
        <v>0.39161160588264499</v>
      </c>
    </row>
    <row r="12" spans="1:8" x14ac:dyDescent="0.2">
      <c r="A12" s="2" t="s">
        <v>18</v>
      </c>
      <c r="B12" s="109">
        <v>86</v>
      </c>
      <c r="C12" s="106">
        <v>0.41852748394012501</v>
      </c>
      <c r="D12" s="106">
        <v>0.27925860881805398</v>
      </c>
      <c r="E12" s="106">
        <v>0.57695323228836104</v>
      </c>
      <c r="F12" s="106">
        <v>0.28138208389282199</v>
      </c>
      <c r="G12" s="106">
        <v>0.52674758434295699</v>
      </c>
      <c r="H12" s="106">
        <v>0.43317496776580799</v>
      </c>
    </row>
    <row r="13" spans="1:8" x14ac:dyDescent="0.2">
      <c r="A13" s="2" t="s">
        <v>19</v>
      </c>
      <c r="B13" s="109">
        <v>83</v>
      </c>
      <c r="C13" s="106">
        <v>0.32954287528991699</v>
      </c>
      <c r="D13" s="106">
        <v>0.17251674830913499</v>
      </c>
      <c r="E13" s="106">
        <v>0.58530163764953602</v>
      </c>
      <c r="F13" s="106">
        <v>0.22959774732589699</v>
      </c>
      <c r="G13" s="106">
        <v>0.58291673660278298</v>
      </c>
      <c r="H13" s="106">
        <v>0.41843399405479398</v>
      </c>
    </row>
    <row r="14" spans="1:8" x14ac:dyDescent="0.2">
      <c r="A14" s="2" t="s">
        <v>20</v>
      </c>
      <c r="B14" s="109">
        <v>72</v>
      </c>
      <c r="C14" s="106">
        <v>0.21365609765052801</v>
      </c>
      <c r="D14" s="106">
        <v>0.13659630715846999</v>
      </c>
      <c r="E14" s="106">
        <v>0.401376992464066</v>
      </c>
      <c r="F14" s="106">
        <v>0.23103582859039301</v>
      </c>
      <c r="G14" s="106">
        <v>0.60070127248764005</v>
      </c>
      <c r="H14" s="106">
        <v>0.57760500907897905</v>
      </c>
    </row>
    <row r="15" spans="1:8" x14ac:dyDescent="0.2">
      <c r="A15" s="2" t="s">
        <v>21</v>
      </c>
      <c r="B15" s="109">
        <v>74</v>
      </c>
      <c r="C15" s="106">
        <v>0.39030438661575301</v>
      </c>
      <c r="D15" s="106">
        <v>0.28762355446815502</v>
      </c>
      <c r="E15" s="106">
        <v>0.60050314664840698</v>
      </c>
      <c r="F15" s="106">
        <v>0.29315942525863598</v>
      </c>
      <c r="G15" s="106">
        <v>0.65549397468566895</v>
      </c>
      <c r="H15" s="106">
        <v>0.46706840395927401</v>
      </c>
    </row>
    <row r="16" spans="1:8" x14ac:dyDescent="0.2">
      <c r="A16" s="2" t="s">
        <v>22</v>
      </c>
      <c r="B16" s="109">
        <v>70</v>
      </c>
      <c r="C16" s="106">
        <v>0.22805717587471</v>
      </c>
      <c r="D16" s="106">
        <v>0.20191358029842399</v>
      </c>
      <c r="E16" s="106">
        <v>0.43575003743171697</v>
      </c>
      <c r="F16" s="106">
        <v>0.20527322590351099</v>
      </c>
      <c r="G16" s="106">
        <v>0.71407359838485696</v>
      </c>
      <c r="H16" s="106">
        <v>0.37951362133026101</v>
      </c>
    </row>
    <row r="17" spans="1:8" x14ac:dyDescent="0.2">
      <c r="A17" s="2" t="s">
        <v>23</v>
      </c>
      <c r="B17" s="109">
        <v>61</v>
      </c>
      <c r="C17" s="106">
        <v>0.30746755003929099</v>
      </c>
      <c r="D17" s="106">
        <v>0.17042286694049799</v>
      </c>
      <c r="E17" s="106">
        <v>0.50415700674056996</v>
      </c>
      <c r="F17" s="106">
        <v>0.11075196415185901</v>
      </c>
      <c r="G17" s="106">
        <v>0.43120881915092502</v>
      </c>
      <c r="H17" s="106">
        <v>0.17234927415847801</v>
      </c>
    </row>
    <row r="18" spans="1:8" x14ac:dyDescent="0.2">
      <c r="A18" s="2" t="s">
        <v>24</v>
      </c>
      <c r="B18" s="109">
        <v>48</v>
      </c>
      <c r="C18" s="106">
        <v>0.122323140501976</v>
      </c>
      <c r="D18" s="106">
        <v>0.17245312035083801</v>
      </c>
      <c r="E18" s="106">
        <v>0.50605523586273204</v>
      </c>
      <c r="F18" s="106">
        <v>0.175472617149353</v>
      </c>
      <c r="G18" s="106">
        <v>0.57519215345382702</v>
      </c>
      <c r="H18" s="106">
        <v>0.29619708657264698</v>
      </c>
    </row>
    <row r="19" spans="1:8" x14ac:dyDescent="0.2">
      <c r="A19" s="2" t="s">
        <v>25</v>
      </c>
      <c r="B19" s="109">
        <v>69</v>
      </c>
      <c r="C19" s="106">
        <v>0.20144535601139099</v>
      </c>
      <c r="D19" s="106">
        <v>0.227082759141922</v>
      </c>
      <c r="E19" s="106">
        <v>0.42456901073455799</v>
      </c>
      <c r="F19" s="106">
        <v>0.25243058800697299</v>
      </c>
      <c r="G19" s="106">
        <v>0.55242586135864302</v>
      </c>
      <c r="H19" s="106">
        <v>0.336606115102768</v>
      </c>
    </row>
    <row r="20" spans="1:8" x14ac:dyDescent="0.2">
      <c r="A20" s="2" t="s">
        <v>26</v>
      </c>
      <c r="B20" s="109">
        <v>67</v>
      </c>
      <c r="C20" s="106">
        <v>0.117548190057278</v>
      </c>
      <c r="D20" s="106">
        <v>0.25419282913208002</v>
      </c>
      <c r="E20" s="106">
        <v>0.42992535233497597</v>
      </c>
      <c r="F20" s="106">
        <v>0.347392737865448</v>
      </c>
      <c r="G20" s="106">
        <v>0.51507544517517101</v>
      </c>
      <c r="H20" s="106">
        <v>0.37307295203208901</v>
      </c>
    </row>
    <row r="21" spans="1:8" x14ac:dyDescent="0.2">
      <c r="A21" s="2" t="s">
        <v>27</v>
      </c>
      <c r="B21" s="109">
        <v>66</v>
      </c>
      <c r="C21" s="106">
        <v>0.12929999828338601</v>
      </c>
      <c r="D21" s="106">
        <v>0.37408065795898399</v>
      </c>
      <c r="E21" s="106">
        <v>0.22921836376190199</v>
      </c>
      <c r="F21" s="106">
        <v>0.60796678066253695</v>
      </c>
      <c r="G21" s="106">
        <v>0.56594085693359397</v>
      </c>
      <c r="H21" s="106">
        <v>0.514093637466431</v>
      </c>
    </row>
    <row r="22" spans="1:8" x14ac:dyDescent="0.2">
      <c r="A22" s="2" t="s">
        <v>28</v>
      </c>
      <c r="B22" s="109">
        <v>72</v>
      </c>
      <c r="C22" s="106">
        <v>0.29614919424057001</v>
      </c>
      <c r="D22" s="106">
        <v>0.174838006496429</v>
      </c>
      <c r="E22" s="106">
        <v>0.51370674371719405</v>
      </c>
      <c r="F22" s="106">
        <v>0.16139580309391</v>
      </c>
      <c r="G22" s="106">
        <v>0.46222424507141102</v>
      </c>
      <c r="H22" s="106">
        <v>0.36849924921989402</v>
      </c>
    </row>
    <row r="23" spans="1:8" x14ac:dyDescent="0.2">
      <c r="A23" s="2" t="s">
        <v>29</v>
      </c>
      <c r="B23" s="109">
        <v>65</v>
      </c>
      <c r="C23" s="106">
        <v>0.25530889630317699</v>
      </c>
      <c r="D23" s="106">
        <v>8.9153282344341306E-2</v>
      </c>
      <c r="E23" s="106">
        <v>0.46086713671684298</v>
      </c>
      <c r="F23" s="106">
        <v>0.24523869156837499</v>
      </c>
      <c r="G23" s="106">
        <v>0.59700459241867099</v>
      </c>
      <c r="H23" s="106">
        <v>0.26772457361221302</v>
      </c>
    </row>
    <row r="24" spans="1:8" x14ac:dyDescent="0.2">
      <c r="A24" s="2" t="s">
        <v>30</v>
      </c>
      <c r="B24" s="109">
        <v>63</v>
      </c>
      <c r="C24" s="106">
        <v>9.8140783607959706E-2</v>
      </c>
      <c r="D24" s="106">
        <v>0.16222698986530301</v>
      </c>
      <c r="E24" s="106">
        <v>0.50378400087356601</v>
      </c>
      <c r="F24" s="106">
        <v>0.206491708755493</v>
      </c>
      <c r="G24" s="106">
        <v>0.616990625858307</v>
      </c>
      <c r="H24" s="106">
        <v>0.32831406593322798</v>
      </c>
    </row>
    <row r="25" spans="1:8" x14ac:dyDescent="0.2">
      <c r="A25" s="2" t="s">
        <v>31</v>
      </c>
      <c r="B25" s="109">
        <v>73</v>
      </c>
      <c r="C25" s="106">
        <v>0.23674473166465801</v>
      </c>
      <c r="D25" s="106">
        <v>0.19998417794704401</v>
      </c>
      <c r="E25" s="106">
        <v>0.57630425691604603</v>
      </c>
      <c r="F25" s="106">
        <v>0.31620842218398998</v>
      </c>
      <c r="G25" s="106">
        <v>0.56403744220733598</v>
      </c>
      <c r="H25" s="106">
        <v>0.31024926900863598</v>
      </c>
    </row>
    <row r="26" spans="1:8" x14ac:dyDescent="0.2">
      <c r="A26" s="2" t="s">
        <v>32</v>
      </c>
      <c r="B26" s="109">
        <v>63</v>
      </c>
      <c r="C26" s="106">
        <v>0.23901455104350999</v>
      </c>
      <c r="D26" s="106">
        <v>0.24885663390159601</v>
      </c>
      <c r="E26" s="106">
        <v>0.59212815761566195</v>
      </c>
      <c r="F26" s="106">
        <v>0.21675819158554099</v>
      </c>
      <c r="G26" s="106">
        <v>0.57772785425186202</v>
      </c>
      <c r="H26" s="106">
        <v>0.22040435671806299</v>
      </c>
    </row>
    <row r="27" spans="1:8" x14ac:dyDescent="0.2">
      <c r="A27" s="2" t="s">
        <v>33</v>
      </c>
      <c r="B27" s="109">
        <v>63</v>
      </c>
      <c r="C27" s="106">
        <v>0.41616460680961598</v>
      </c>
      <c r="D27" s="106">
        <v>0.40968236327171298</v>
      </c>
      <c r="E27" s="106">
        <v>0.63320142030715898</v>
      </c>
      <c r="F27" s="106">
        <v>0.17605406045913699</v>
      </c>
      <c r="G27" s="106">
        <v>0.53263467550277699</v>
      </c>
      <c r="H27" s="106">
        <v>0.48385110497474698</v>
      </c>
    </row>
    <row r="28" spans="1:8" x14ac:dyDescent="0.2">
      <c r="A28" s="2" t="s">
        <v>34</v>
      </c>
      <c r="B28" s="109">
        <v>77</v>
      </c>
      <c r="C28" s="106">
        <v>0.17807023227214799</v>
      </c>
      <c r="D28" s="106">
        <v>0.239548355340958</v>
      </c>
      <c r="E28" s="106">
        <v>0.42873817682266202</v>
      </c>
      <c r="F28" s="106">
        <v>0.39682072401046797</v>
      </c>
      <c r="G28" s="106">
        <v>0.47213006019592302</v>
      </c>
      <c r="H28" s="106">
        <v>0.38788321614265397</v>
      </c>
    </row>
    <row r="29" spans="1:8" x14ac:dyDescent="0.2">
      <c r="A29" s="2" t="s">
        <v>35</v>
      </c>
      <c r="B29" s="109">
        <v>72</v>
      </c>
      <c r="C29" s="106">
        <v>0.208387866616249</v>
      </c>
      <c r="D29" s="106">
        <v>0.27140203118324302</v>
      </c>
      <c r="E29" s="106">
        <v>0.39160087704658503</v>
      </c>
      <c r="F29" s="106">
        <v>0.25940093398094199</v>
      </c>
      <c r="G29" s="106">
        <v>0.50013703107833896</v>
      </c>
      <c r="H29" s="106">
        <v>0.44041538238525402</v>
      </c>
    </row>
    <row r="30" spans="1:8" x14ac:dyDescent="0.2">
      <c r="A30" s="2" t="s">
        <v>36</v>
      </c>
      <c r="B30" s="109">
        <v>69</v>
      </c>
      <c r="C30" s="106">
        <v>0.21312493085861201</v>
      </c>
      <c r="D30" s="106">
        <v>0.28600189089775102</v>
      </c>
      <c r="E30" s="106">
        <v>0.32530599832534801</v>
      </c>
      <c r="F30" s="106">
        <v>0.59773170948028598</v>
      </c>
      <c r="G30" s="106">
        <v>0.582996666431427</v>
      </c>
      <c r="H30" s="106">
        <v>0.440736144781113</v>
      </c>
    </row>
    <row r="31" spans="1:8" x14ac:dyDescent="0.2">
      <c r="A31" s="2" t="s">
        <v>37</v>
      </c>
      <c r="B31" s="109">
        <v>63</v>
      </c>
      <c r="C31" s="106">
        <v>0.15913482010364499</v>
      </c>
      <c r="D31" s="106">
        <v>0.22204229235649101</v>
      </c>
      <c r="E31" s="106">
        <v>0.29782438278198198</v>
      </c>
      <c r="F31" s="106">
        <v>0.44724586606025701</v>
      </c>
      <c r="G31" s="106">
        <v>0.51716071367263805</v>
      </c>
      <c r="H31" s="106">
        <v>0.48828628659248402</v>
      </c>
    </row>
    <row r="32" spans="1:8" x14ac:dyDescent="0.2">
      <c r="A32" s="2" t="s">
        <v>38</v>
      </c>
      <c r="B32" s="109">
        <v>72</v>
      </c>
      <c r="C32" s="106">
        <v>0.31210380792617798</v>
      </c>
      <c r="D32" s="106">
        <v>0.15343651175499001</v>
      </c>
      <c r="E32" s="106">
        <v>0.425964385271072</v>
      </c>
      <c r="F32" s="106">
        <v>0.19129836559295699</v>
      </c>
      <c r="G32" s="106">
        <v>0.55750799179077104</v>
      </c>
      <c r="H32" s="106">
        <v>0.32800647616386402</v>
      </c>
    </row>
    <row r="33" spans="1:8" x14ac:dyDescent="0.2">
      <c r="A33" s="2" t="s">
        <v>39</v>
      </c>
      <c r="B33" s="109">
        <v>69</v>
      </c>
      <c r="C33" s="106">
        <v>0.20889502763748199</v>
      </c>
      <c r="D33" s="106">
        <v>0.12168712168932</v>
      </c>
      <c r="E33" s="106">
        <v>0.53477936983108498</v>
      </c>
      <c r="F33" s="106">
        <v>0.33204752206802401</v>
      </c>
      <c r="G33" s="106">
        <v>0.44737631082534801</v>
      </c>
      <c r="H33" s="106">
        <v>0.35445716977119401</v>
      </c>
    </row>
    <row r="34" spans="1:8" x14ac:dyDescent="0.2">
      <c r="A34" s="2" t="s">
        <v>40</v>
      </c>
      <c r="B34" s="109">
        <v>74</v>
      </c>
      <c r="C34" s="106">
        <v>0.36825758218765298</v>
      </c>
      <c r="D34" s="106">
        <v>0.33294838666915899</v>
      </c>
      <c r="E34" s="106">
        <v>0.40868881344795199</v>
      </c>
      <c r="F34" s="106">
        <v>0.335752904415131</v>
      </c>
      <c r="G34" s="106">
        <v>0.62994754314422596</v>
      </c>
      <c r="H34" s="106">
        <v>0.43036937713623002</v>
      </c>
    </row>
    <row r="35" spans="1:8" x14ac:dyDescent="0.2">
      <c r="A35" s="2" t="s">
        <v>41</v>
      </c>
      <c r="B35" s="109">
        <v>83</v>
      </c>
      <c r="C35" s="106">
        <v>0.29483938217163103</v>
      </c>
      <c r="D35" s="106">
        <v>0.41481664776802102</v>
      </c>
      <c r="E35" s="106">
        <v>0.40622845292091397</v>
      </c>
      <c r="F35" s="106">
        <v>0.56849849224090598</v>
      </c>
      <c r="G35" s="106">
        <v>0.471989125013351</v>
      </c>
      <c r="H35" s="106">
        <v>0.48332664370536799</v>
      </c>
    </row>
    <row r="36" spans="1:8" x14ac:dyDescent="0.2">
      <c r="A36" s="2" t="s">
        <v>42</v>
      </c>
      <c r="B36" s="109">
        <v>74</v>
      </c>
      <c r="C36" s="106">
        <v>0.226501405239105</v>
      </c>
      <c r="D36" s="106">
        <v>0.41798940300941501</v>
      </c>
      <c r="E36" s="106">
        <v>0.32830002903938299</v>
      </c>
      <c r="F36" s="106">
        <v>0.50237011909484897</v>
      </c>
      <c r="G36" s="106">
        <v>0.49007722735405002</v>
      </c>
      <c r="H36" s="106">
        <v>0.40144878625869801</v>
      </c>
    </row>
    <row r="37" spans="1:8" x14ac:dyDescent="0.2">
      <c r="A37" s="2" t="s">
        <v>43</v>
      </c>
      <c r="B37" s="109">
        <v>69</v>
      </c>
      <c r="C37" s="106">
        <v>0.251639634370804</v>
      </c>
      <c r="D37" s="106">
        <v>0.238424852490425</v>
      </c>
      <c r="E37" s="106">
        <v>0.38363540172576899</v>
      </c>
      <c r="F37" s="106">
        <v>0.483223527669907</v>
      </c>
      <c r="G37" s="106">
        <v>0.54927998781204201</v>
      </c>
      <c r="H37" s="106">
        <v>0.42038598656654402</v>
      </c>
    </row>
    <row r="38" spans="1:8" x14ac:dyDescent="0.2">
      <c r="A38" s="2" t="s">
        <v>44</v>
      </c>
      <c r="B38" s="109">
        <v>75</v>
      </c>
      <c r="C38" s="106">
        <v>0.20620286464691201</v>
      </c>
      <c r="D38" s="106">
        <v>0.148640066385269</v>
      </c>
      <c r="E38" s="106">
        <v>0.55443727970123302</v>
      </c>
      <c r="F38" s="106">
        <v>0.20665293931961101</v>
      </c>
      <c r="G38" s="106">
        <v>0.66494965553283703</v>
      </c>
      <c r="H38" s="106">
        <v>0.52086752653121904</v>
      </c>
    </row>
    <row r="39" spans="1:8" x14ac:dyDescent="0.2">
      <c r="A39" s="2" t="s">
        <v>45</v>
      </c>
      <c r="B39" s="109">
        <v>75</v>
      </c>
      <c r="C39" s="106">
        <v>0.30002558231353799</v>
      </c>
      <c r="D39" s="106">
        <v>0.177659496665001</v>
      </c>
      <c r="E39" s="106">
        <v>0.43854248523712203</v>
      </c>
      <c r="F39" s="106">
        <v>0.184134155511856</v>
      </c>
      <c r="G39" s="106">
        <v>0.66022920608520497</v>
      </c>
      <c r="H39" s="106">
        <v>0.354854255914688</v>
      </c>
    </row>
    <row r="40" spans="1:8" x14ac:dyDescent="0.2">
      <c r="A40" s="2" t="s">
        <v>46</v>
      </c>
      <c r="B40" s="109">
        <v>66</v>
      </c>
      <c r="C40" s="106">
        <v>0.14884069561958299</v>
      </c>
      <c r="D40" s="106">
        <v>0.116755291819572</v>
      </c>
      <c r="E40" s="106">
        <v>0.52551442384719804</v>
      </c>
      <c r="F40" s="106">
        <v>0.27447459101676902</v>
      </c>
      <c r="G40" s="106">
        <v>0.55208081007003795</v>
      </c>
      <c r="H40" s="106">
        <v>0.43367683887481701</v>
      </c>
    </row>
    <row r="41" spans="1:8" x14ac:dyDescent="0.2">
      <c r="A41" s="2" t="s">
        <v>47</v>
      </c>
      <c r="B41" s="109">
        <v>67</v>
      </c>
      <c r="C41" s="106">
        <v>0.14840590953826899</v>
      </c>
      <c r="D41" s="106">
        <v>0.154412046074867</v>
      </c>
      <c r="E41" s="106">
        <v>0.47838562726974498</v>
      </c>
      <c r="F41" s="106">
        <v>0.12643556296825401</v>
      </c>
      <c r="G41" s="106">
        <v>0.69329535961151101</v>
      </c>
      <c r="H41" s="106">
        <v>0.30019566416740401</v>
      </c>
    </row>
    <row r="42" spans="1:8" x14ac:dyDescent="0.2">
      <c r="A42" s="2" t="s">
        <v>48</v>
      </c>
      <c r="B42" s="109">
        <v>55</v>
      </c>
      <c r="C42" s="106">
        <v>0.35958358645439098</v>
      </c>
      <c r="D42" s="106">
        <v>0.19344633817672699</v>
      </c>
      <c r="E42" s="106">
        <v>0.52399742603302002</v>
      </c>
      <c r="F42" s="106">
        <v>0.31402927637100198</v>
      </c>
      <c r="G42" s="106">
        <v>0.376285940408707</v>
      </c>
      <c r="H42" s="106">
        <v>0.37039482593536399</v>
      </c>
    </row>
    <row r="43" spans="1:8" x14ac:dyDescent="0.2">
      <c r="A43" s="2" t="s">
        <v>49</v>
      </c>
      <c r="B43" s="109">
        <v>60</v>
      </c>
      <c r="C43" s="106">
        <v>0.20294415950775099</v>
      </c>
      <c r="D43" s="106">
        <v>9.6756272017955794E-2</v>
      </c>
      <c r="E43" s="106">
        <v>0.379520684480667</v>
      </c>
      <c r="F43" s="106">
        <v>0.190148189663887</v>
      </c>
      <c r="G43" s="106">
        <v>0.64590227603912398</v>
      </c>
      <c r="H43" s="106">
        <v>0.38790881633758501</v>
      </c>
    </row>
    <row r="44" spans="1:8" x14ac:dyDescent="0.2">
      <c r="A44" s="2" t="s">
        <v>50</v>
      </c>
      <c r="B44" s="109">
        <v>64</v>
      </c>
      <c r="C44" s="106">
        <v>0.403256595134735</v>
      </c>
      <c r="D44" s="106">
        <v>8.8675647974014296E-2</v>
      </c>
      <c r="E44" s="106">
        <v>0.55410116910934404</v>
      </c>
      <c r="F44" s="106">
        <v>0.26618322730064398</v>
      </c>
      <c r="G44" s="106">
        <v>0.51195847988128695</v>
      </c>
      <c r="H44" s="106">
        <v>0.38375476002693198</v>
      </c>
    </row>
    <row r="45" spans="1:8" x14ac:dyDescent="0.2">
      <c r="A45" s="2" t="s">
        <v>51</v>
      </c>
      <c r="B45" s="109">
        <v>58</v>
      </c>
      <c r="C45" s="106">
        <v>0.27328887581825301</v>
      </c>
      <c r="D45" s="106">
        <v>0.13845938444137601</v>
      </c>
      <c r="E45" s="106">
        <v>0.51526337862014804</v>
      </c>
      <c r="F45" s="106">
        <v>0.102878980338573</v>
      </c>
      <c r="G45" s="106">
        <v>0.61856776475906405</v>
      </c>
      <c r="H45" s="106">
        <v>0.35017511248588601</v>
      </c>
    </row>
    <row r="46" spans="1:8" x14ac:dyDescent="0.2">
      <c r="A46" s="2" t="s">
        <v>52</v>
      </c>
      <c r="B46" s="109">
        <v>78</v>
      </c>
      <c r="C46" s="106">
        <v>0.19778425991535201</v>
      </c>
      <c r="D46" s="106">
        <v>0.18360325694084201</v>
      </c>
      <c r="E46" s="106">
        <v>0.45817813277244601</v>
      </c>
      <c r="F46" s="106">
        <v>0.26908707618713401</v>
      </c>
      <c r="G46" s="106">
        <v>0.41161194443702698</v>
      </c>
      <c r="H46" s="106">
        <v>0.32329511642456099</v>
      </c>
    </row>
    <row r="47" spans="1:8" x14ac:dyDescent="0.2">
      <c r="A47" s="2" t="s">
        <v>53</v>
      </c>
      <c r="B47" s="109">
        <v>74</v>
      </c>
      <c r="C47" s="106">
        <v>0.28920695185661299</v>
      </c>
      <c r="D47" s="106">
        <v>0.30610170960426297</v>
      </c>
      <c r="E47" s="106">
        <v>0.29234948754310602</v>
      </c>
      <c r="F47" s="106">
        <v>0.56395292282104503</v>
      </c>
      <c r="G47" s="106">
        <v>0.53261148929595903</v>
      </c>
      <c r="H47" s="106">
        <v>0.39569589495658902</v>
      </c>
    </row>
    <row r="48" spans="1:8" x14ac:dyDescent="0.2">
      <c r="A48" s="2" t="s">
        <v>54</v>
      </c>
      <c r="B48" s="109">
        <v>74</v>
      </c>
      <c r="C48" s="106">
        <v>9.7757793962955503E-2</v>
      </c>
      <c r="D48" s="106">
        <v>0.37936970591545099</v>
      </c>
      <c r="E48" s="106">
        <v>0.30904287099838301</v>
      </c>
      <c r="F48" s="106">
        <v>0.54407072067260698</v>
      </c>
      <c r="G48" s="106">
        <v>0.54108792543411299</v>
      </c>
      <c r="H48" s="106">
        <v>0.45730623602867099</v>
      </c>
    </row>
    <row r="49" spans="1:8" x14ac:dyDescent="0.2">
      <c r="A49" s="2" t="s">
        <v>55</v>
      </c>
      <c r="B49" s="109">
        <v>70</v>
      </c>
      <c r="C49" s="106">
        <v>0.39692467451095598</v>
      </c>
      <c r="D49" s="106">
        <v>0.46560773253440901</v>
      </c>
      <c r="E49" s="106">
        <v>0.55207145214080799</v>
      </c>
      <c r="F49" s="106">
        <v>0.50225090980529796</v>
      </c>
      <c r="G49" s="106">
        <v>0.62486654520034801</v>
      </c>
      <c r="H49" s="106">
        <v>0.47247686982154802</v>
      </c>
    </row>
    <row r="50" spans="1:8" x14ac:dyDescent="0.2">
      <c r="A50" s="2" t="s">
        <v>56</v>
      </c>
      <c r="B50" s="109">
        <v>42</v>
      </c>
      <c r="C50" s="106">
        <v>0.31699821352958701</v>
      </c>
      <c r="D50" s="106">
        <v>0.30256572365760798</v>
      </c>
      <c r="E50" s="106">
        <v>0.404607623815536</v>
      </c>
      <c r="F50" s="106">
        <v>7.3805890977382702E-2</v>
      </c>
      <c r="G50" s="106">
        <v>0.47020033001899703</v>
      </c>
      <c r="H50" s="106">
        <v>0.25192373991012601</v>
      </c>
    </row>
    <row r="51" spans="1:8" x14ac:dyDescent="0.2">
      <c r="A51" s="2" t="s">
        <v>57</v>
      </c>
      <c r="B51" s="109">
        <v>70</v>
      </c>
      <c r="C51" s="106">
        <v>0.39134964346885698</v>
      </c>
      <c r="D51" s="106">
        <v>0.31122583150863598</v>
      </c>
      <c r="E51" s="106">
        <v>0.40913221240043601</v>
      </c>
      <c r="F51" s="106">
        <v>5.6867949664592701E-2</v>
      </c>
      <c r="G51" s="106">
        <v>0.41772356629371599</v>
      </c>
      <c r="H51" s="106">
        <v>0.26735123991966198</v>
      </c>
    </row>
    <row r="52" spans="1:8" x14ac:dyDescent="0.2">
      <c r="A52" s="2" t="s">
        <v>58</v>
      </c>
      <c r="B52" s="109">
        <v>64</v>
      </c>
      <c r="C52" s="106">
        <v>0.17489767074585</v>
      </c>
      <c r="D52" s="106">
        <v>0.31981703639030501</v>
      </c>
      <c r="E52" s="106">
        <v>0.275348901748657</v>
      </c>
      <c r="F52" s="106">
        <v>0.390831738710403</v>
      </c>
      <c r="G52" s="106">
        <v>0.460207790136337</v>
      </c>
      <c r="H52" s="106">
        <v>0.46078538894653298</v>
      </c>
    </row>
    <row r="53" spans="1:8" x14ac:dyDescent="0.2">
      <c r="A53" s="2" t="s">
        <v>59</v>
      </c>
      <c r="B53" s="109">
        <v>76</v>
      </c>
      <c r="C53" s="106">
        <v>0.323065996170044</v>
      </c>
      <c r="D53" s="106">
        <v>0.26780998706817599</v>
      </c>
      <c r="E53" s="106">
        <v>0.53062427043914795</v>
      </c>
      <c r="F53" s="106">
        <v>0.34052670001983598</v>
      </c>
      <c r="G53" s="106">
        <v>0.47323763370513899</v>
      </c>
      <c r="H53" s="106">
        <v>0.38538393378257801</v>
      </c>
    </row>
    <row r="54" spans="1:8" x14ac:dyDescent="0.2">
      <c r="A54" s="2" t="s">
        <v>60</v>
      </c>
      <c r="B54" s="109">
        <v>55</v>
      </c>
      <c r="C54" s="106">
        <v>0.45219326019287098</v>
      </c>
      <c r="D54" s="106">
        <v>0.315142422914505</v>
      </c>
      <c r="E54" s="106">
        <v>0.347545385360718</v>
      </c>
      <c r="F54" s="106">
        <v>0.25943350791931202</v>
      </c>
      <c r="G54" s="106">
        <v>0.43749773502349898</v>
      </c>
      <c r="H54" s="106">
        <v>0.41881188750267001</v>
      </c>
    </row>
    <row r="55" spans="1:8" x14ac:dyDescent="0.2">
      <c r="A55" s="2" t="s">
        <v>61</v>
      </c>
      <c r="B55" s="109">
        <v>73</v>
      </c>
      <c r="C55" s="106">
        <v>0.16962663829326599</v>
      </c>
      <c r="D55" s="106">
        <v>0.204142510890961</v>
      </c>
      <c r="E55" s="106">
        <v>0.45996493101120001</v>
      </c>
      <c r="F55" s="106">
        <v>0.30936279892921398</v>
      </c>
      <c r="G55" s="106">
        <v>0.51081651449203502</v>
      </c>
      <c r="H55" s="106">
        <v>0.475323647260666</v>
      </c>
    </row>
    <row r="56" spans="1:8" x14ac:dyDescent="0.2">
      <c r="A56" s="2" t="s">
        <v>62</v>
      </c>
      <c r="B56" s="109">
        <v>79</v>
      </c>
      <c r="C56" s="106">
        <v>0.45495998859405501</v>
      </c>
      <c r="D56" s="106">
        <v>0.22731611132621801</v>
      </c>
      <c r="E56" s="106">
        <v>0.54322612285614003</v>
      </c>
      <c r="F56" s="106">
        <v>0.28681361675262501</v>
      </c>
      <c r="G56" s="106">
        <v>0.52996027469634999</v>
      </c>
      <c r="H56" s="106">
        <v>0.43851473927497903</v>
      </c>
    </row>
    <row r="57" spans="1:8" x14ac:dyDescent="0.2">
      <c r="A57" s="2" t="s">
        <v>63</v>
      </c>
      <c r="B57" s="109">
        <v>64</v>
      </c>
      <c r="C57" s="106">
        <v>0.21281871199607799</v>
      </c>
      <c r="D57" s="106">
        <v>7.6137512922287001E-2</v>
      </c>
      <c r="E57" s="106">
        <v>0.40084484219551098</v>
      </c>
      <c r="F57" s="106">
        <v>0.248321548104286</v>
      </c>
      <c r="G57" s="106">
        <v>0.627077877521515</v>
      </c>
      <c r="H57" s="106">
        <v>0.25043860077857999</v>
      </c>
    </row>
    <row r="58" spans="1:8" x14ac:dyDescent="0.2">
      <c r="A58" s="2" t="s">
        <v>64</v>
      </c>
      <c r="B58" s="109">
        <v>67</v>
      </c>
      <c r="C58" s="106">
        <v>0.27933517098426802</v>
      </c>
      <c r="D58" s="106">
        <v>0.31170299649238598</v>
      </c>
      <c r="E58" s="106">
        <v>0.46592408418655401</v>
      </c>
      <c r="F58" s="106">
        <v>0.26359254121780401</v>
      </c>
      <c r="G58" s="106">
        <v>0.61589664220809903</v>
      </c>
      <c r="H58" s="106">
        <v>0.24525980651378601</v>
      </c>
    </row>
    <row r="59" spans="1:8" x14ac:dyDescent="0.2">
      <c r="A59" s="2" t="s">
        <v>65</v>
      </c>
      <c r="B59" s="109">
        <v>68</v>
      </c>
      <c r="C59" s="106">
        <v>0.27464273571968101</v>
      </c>
      <c r="D59" s="106">
        <v>0.16340403258800501</v>
      </c>
      <c r="E59" s="106">
        <v>0.45011585950851402</v>
      </c>
      <c r="F59" s="106">
        <v>0.19471028447151201</v>
      </c>
      <c r="G59" s="106">
        <v>0.56240332126617398</v>
      </c>
      <c r="H59" s="106">
        <v>0.35115796327590898</v>
      </c>
    </row>
    <row r="60" spans="1:8" x14ac:dyDescent="0.2">
      <c r="A60" s="2" t="s">
        <v>66</v>
      </c>
      <c r="B60" s="109">
        <v>64</v>
      </c>
      <c r="C60" s="106">
        <v>0.12587414681911499</v>
      </c>
      <c r="D60" s="106">
        <v>8.6635723710060106E-2</v>
      </c>
      <c r="E60" s="106">
        <v>0.42335617542266801</v>
      </c>
      <c r="F60" s="106">
        <v>0.18480671942234</v>
      </c>
      <c r="G60" s="106">
        <v>0.55306571722030595</v>
      </c>
      <c r="H60" s="106">
        <v>0.45847839117050199</v>
      </c>
    </row>
    <row r="61" spans="1:8" x14ac:dyDescent="0.2">
      <c r="A61" s="2" t="s">
        <v>67</v>
      </c>
      <c r="B61" s="109">
        <v>73</v>
      </c>
      <c r="C61" s="106">
        <v>0.10203501582145701</v>
      </c>
      <c r="D61" s="106">
        <v>0.33683151006698597</v>
      </c>
      <c r="E61" s="106">
        <v>0.34481972455978399</v>
      </c>
      <c r="F61" s="106">
        <v>0.493535876274109</v>
      </c>
      <c r="G61" s="106">
        <v>0.59625148773193404</v>
      </c>
      <c r="H61" s="106">
        <v>0.52824980020523105</v>
      </c>
    </row>
    <row r="62" spans="1:8" x14ac:dyDescent="0.2">
      <c r="A62" s="2" t="s">
        <v>68</v>
      </c>
      <c r="B62" s="109">
        <v>83</v>
      </c>
      <c r="C62" s="106">
        <v>0.30848914384841902</v>
      </c>
      <c r="D62" s="106">
        <v>0.27762886881828303</v>
      </c>
      <c r="E62" s="106">
        <v>0.48637568950653098</v>
      </c>
      <c r="F62" s="106">
        <v>0.315969347953796</v>
      </c>
      <c r="G62" s="106">
        <v>0.57837921380996704</v>
      </c>
      <c r="H62" s="106">
        <v>0.35701614618301403</v>
      </c>
    </row>
    <row r="63" spans="1:8" x14ac:dyDescent="0.2">
      <c r="A63" s="2" t="s">
        <v>69</v>
      </c>
      <c r="B63" s="109">
        <v>66</v>
      </c>
      <c r="C63" s="106">
        <v>0.15101775527000399</v>
      </c>
      <c r="D63" s="106">
        <v>0.17776446044444999</v>
      </c>
      <c r="E63" s="106">
        <v>0.45271274447441101</v>
      </c>
      <c r="F63" s="106">
        <v>0.297759920358658</v>
      </c>
      <c r="G63" s="106">
        <v>0.50347685813903797</v>
      </c>
      <c r="H63" s="106">
        <v>0.32696878910064697</v>
      </c>
    </row>
    <row r="64" spans="1:8" x14ac:dyDescent="0.2">
      <c r="A64" s="2" t="s">
        <v>70</v>
      </c>
      <c r="B64" s="109">
        <v>77</v>
      </c>
      <c r="C64" s="106">
        <v>0.24160321056842801</v>
      </c>
      <c r="D64" s="106">
        <v>0.37573882937431302</v>
      </c>
      <c r="E64" s="106">
        <v>0.349878370761871</v>
      </c>
      <c r="F64" s="106">
        <v>0.53098720312118497</v>
      </c>
      <c r="G64" s="106">
        <v>0.57866632938384999</v>
      </c>
      <c r="H64" s="106">
        <v>0.56560122966766402</v>
      </c>
    </row>
    <row r="65" spans="1:8" x14ac:dyDescent="0.2">
      <c r="A65" s="2" t="s">
        <v>71</v>
      </c>
      <c r="B65" s="109">
        <v>58</v>
      </c>
      <c r="C65" s="106">
        <v>0.28459599614143399</v>
      </c>
      <c r="D65" s="106">
        <v>0.33315244317054699</v>
      </c>
      <c r="E65" s="106">
        <v>0.541803419589996</v>
      </c>
      <c r="F65" s="106">
        <v>0.26757240295410201</v>
      </c>
      <c r="G65" s="106">
        <v>0.75911200046539296</v>
      </c>
      <c r="H65" s="106">
        <v>0.53653138875961304</v>
      </c>
    </row>
    <row r="66" spans="1:8" x14ac:dyDescent="0.2">
      <c r="A66" s="2" t="s">
        <v>72</v>
      </c>
      <c r="B66" s="109">
        <v>78</v>
      </c>
      <c r="C66" s="106">
        <v>0.15423080325126601</v>
      </c>
      <c r="D66" s="106">
        <v>0.11420322954654701</v>
      </c>
      <c r="E66" s="106">
        <v>0.52123063802719105</v>
      </c>
      <c r="F66" s="106">
        <v>0.17682218551635701</v>
      </c>
      <c r="G66" s="106">
        <v>0.60130935907363903</v>
      </c>
      <c r="H66" s="106">
        <v>0.49119809269905101</v>
      </c>
    </row>
    <row r="67" spans="1:8" x14ac:dyDescent="0.2">
      <c r="A67" s="2" t="s">
        <v>73</v>
      </c>
      <c r="B67" s="109">
        <v>72</v>
      </c>
      <c r="C67" s="106">
        <v>0.108433924615383</v>
      </c>
      <c r="D67" s="106">
        <v>7.1220368146896404E-2</v>
      </c>
      <c r="E67" s="106">
        <v>0.48056024312973</v>
      </c>
      <c r="F67" s="106">
        <v>0.20553329586982699</v>
      </c>
      <c r="G67" s="106">
        <v>0.65713971853256203</v>
      </c>
      <c r="H67" s="106">
        <v>0.32181027531623801</v>
      </c>
    </row>
    <row r="68" spans="1:8" x14ac:dyDescent="0.2">
      <c r="A68" s="2" t="s">
        <v>74</v>
      </c>
      <c r="B68" s="109">
        <v>62</v>
      </c>
      <c r="C68" s="106">
        <v>0.39906287193298301</v>
      </c>
      <c r="D68" s="106">
        <v>0.21304409205913499</v>
      </c>
      <c r="E68" s="106">
        <v>0.66097283363342296</v>
      </c>
      <c r="F68" s="106">
        <v>0.19042393565177901</v>
      </c>
      <c r="G68" s="106">
        <v>0.61839276552200295</v>
      </c>
      <c r="H68" s="106">
        <v>0.33724361658096302</v>
      </c>
    </row>
    <row r="69" spans="1:8" x14ac:dyDescent="0.2">
      <c r="A69" s="2" t="s">
        <v>75</v>
      </c>
      <c r="B69" s="109">
        <v>80</v>
      </c>
      <c r="C69" s="106">
        <v>0.25216481089592002</v>
      </c>
      <c r="D69" s="106">
        <v>0.13695067167282099</v>
      </c>
      <c r="E69" s="106">
        <v>0.50383859872818004</v>
      </c>
      <c r="F69" s="106">
        <v>0.261276215314865</v>
      </c>
      <c r="G69" s="106">
        <v>0.69083875417709395</v>
      </c>
      <c r="H69" s="106">
        <v>0.413399368524551</v>
      </c>
    </row>
    <row r="70" spans="1:8" x14ac:dyDescent="0.2">
      <c r="A70" s="2" t="s">
        <v>76</v>
      </c>
      <c r="B70" s="109">
        <v>74</v>
      </c>
      <c r="C70" s="106">
        <v>0.31323048472404502</v>
      </c>
      <c r="D70" s="106">
        <v>0.29488536715507502</v>
      </c>
      <c r="E70" s="106">
        <v>0.39279428124427801</v>
      </c>
      <c r="F70" s="106">
        <v>0.481916904449463</v>
      </c>
      <c r="G70" s="106">
        <v>0.58834308385848999</v>
      </c>
      <c r="H70" s="106">
        <v>0.44026345014572099</v>
      </c>
    </row>
    <row r="71" spans="1:8" x14ac:dyDescent="0.2">
      <c r="A71" s="3" t="s">
        <v>77</v>
      </c>
      <c r="B71" s="110">
        <v>71</v>
      </c>
      <c r="C71" s="107">
        <v>0.297241270542145</v>
      </c>
      <c r="D71" s="107">
        <v>0.33429622650146501</v>
      </c>
      <c r="E71" s="107">
        <v>0.44265678524971003</v>
      </c>
      <c r="F71" s="107">
        <v>0.441983431577682</v>
      </c>
      <c r="G71" s="107">
        <v>0.57288300991058305</v>
      </c>
      <c r="H71" s="107">
        <v>0.49101924896240201</v>
      </c>
    </row>
    <row r="73" spans="1:8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9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161</v>
      </c>
    </row>
    <row r="5" spans="1:9" x14ac:dyDescent="0.2">
      <c r="A5" s="4" t="s">
        <v>88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9</v>
      </c>
      <c r="G5" s="4" t="s">
        <v>10</v>
      </c>
      <c r="H5" s="4" t="s">
        <v>162</v>
      </c>
      <c r="I5" s="4" t="s">
        <v>94</v>
      </c>
    </row>
    <row r="6" spans="1:9" x14ac:dyDescent="0.2">
      <c r="A6" s="44" t="s">
        <v>163</v>
      </c>
      <c r="B6" s="148">
        <v>5889</v>
      </c>
      <c r="C6" s="147">
        <v>7.1891061961650807E-2</v>
      </c>
      <c r="D6" s="147">
        <v>0.33081042766571001</v>
      </c>
      <c r="E6" s="147">
        <v>0.18478621542453799</v>
      </c>
      <c r="F6" s="147">
        <v>6.5473780035972595E-2</v>
      </c>
      <c r="G6" s="147">
        <v>1.6818320378661201E-2</v>
      </c>
      <c r="H6" s="147">
        <v>0.33022019267082198</v>
      </c>
      <c r="I6" s="149">
        <v>2.4393947124481201</v>
      </c>
    </row>
    <row r="7" spans="1:9" x14ac:dyDescent="0.2">
      <c r="A7" s="44" t="s">
        <v>164</v>
      </c>
      <c r="B7" s="148">
        <v>5851</v>
      </c>
      <c r="C7" s="147">
        <v>3.7982232868671403E-2</v>
      </c>
      <c r="D7" s="147">
        <v>0.24331699311733199</v>
      </c>
      <c r="E7" s="147">
        <v>0.27027174830436701</v>
      </c>
      <c r="F7" s="147">
        <v>8.4461770951747894E-2</v>
      </c>
      <c r="G7" s="147">
        <v>2.18238011002541E-2</v>
      </c>
      <c r="H7" s="147">
        <v>0.34214347600936901</v>
      </c>
      <c r="I7" s="149">
        <v>2.70940160751343</v>
      </c>
    </row>
    <row r="8" spans="1:9" x14ac:dyDescent="0.2">
      <c r="A8" s="44" t="s">
        <v>165</v>
      </c>
      <c r="B8" s="148">
        <v>5918</v>
      </c>
      <c r="C8" s="147">
        <v>7.5738362967968001E-2</v>
      </c>
      <c r="D8" s="147">
        <v>0.31451925635337802</v>
      </c>
      <c r="E8" s="147">
        <v>0.17356422543525701</v>
      </c>
      <c r="F8" s="147">
        <v>0.123840339481831</v>
      </c>
      <c r="G8" s="147">
        <v>4.7837670892477001E-2</v>
      </c>
      <c r="H8" s="147">
        <v>0.26450014114379899</v>
      </c>
      <c r="I8" s="149">
        <v>2.6648805141449001</v>
      </c>
    </row>
    <row r="9" spans="1:9" x14ac:dyDescent="0.2">
      <c r="A9" s="44" t="s">
        <v>166</v>
      </c>
      <c r="B9" s="148">
        <v>5897</v>
      </c>
      <c r="C9" s="147">
        <v>5.7942472398281097E-2</v>
      </c>
      <c r="D9" s="147">
        <v>0.30397748947143599</v>
      </c>
      <c r="E9" s="147">
        <v>0.20677633583545699</v>
      </c>
      <c r="F9" s="147">
        <v>9.9037714302539798E-2</v>
      </c>
      <c r="G9" s="147">
        <v>4.24626134335995E-2</v>
      </c>
      <c r="H9" s="147">
        <v>0.28980338573455799</v>
      </c>
      <c r="I9" s="149">
        <v>2.6678392887115501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163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9</v>
      </c>
      <c r="G5" s="4" t="s">
        <v>10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14" t="s">
        <v>1</v>
      </c>
      <c r="C6" s="111" t="s">
        <v>1</v>
      </c>
      <c r="D6" s="111" t="s">
        <v>1</v>
      </c>
      <c r="E6" s="111" t="s">
        <v>1</v>
      </c>
      <c r="F6" s="111" t="s">
        <v>1</v>
      </c>
      <c r="G6" s="111" t="s">
        <v>1</v>
      </c>
      <c r="H6" s="111" t="s">
        <v>1</v>
      </c>
      <c r="I6" s="117" t="s">
        <v>1</v>
      </c>
      <c r="J6" s="111" t="s">
        <v>1</v>
      </c>
    </row>
    <row r="7" spans="1:10" x14ac:dyDescent="0.2">
      <c r="A7" s="2" t="s">
        <v>13</v>
      </c>
      <c r="B7" s="115">
        <v>5889</v>
      </c>
      <c r="C7" s="112">
        <v>7.1891061961650807E-2</v>
      </c>
      <c r="D7" s="112">
        <v>0.33081042766571001</v>
      </c>
      <c r="E7" s="112">
        <v>0.18478621542453799</v>
      </c>
      <c r="F7" s="112">
        <v>6.5473780035972595E-2</v>
      </c>
      <c r="G7" s="112">
        <v>1.6818320378661201E-2</v>
      </c>
      <c r="H7" s="112">
        <v>0.33022019267082198</v>
      </c>
      <c r="I7" s="118">
        <v>2.4393947124481201</v>
      </c>
      <c r="J7" s="112">
        <v>0.60124459761348104</v>
      </c>
    </row>
    <row r="8" spans="1:10" x14ac:dyDescent="0.2">
      <c r="A8" s="5" t="s">
        <v>14</v>
      </c>
      <c r="B8" s="114" t="s">
        <v>1</v>
      </c>
      <c r="C8" s="111" t="s">
        <v>1</v>
      </c>
      <c r="D8" s="111" t="s">
        <v>1</v>
      </c>
      <c r="E8" s="111" t="s">
        <v>1</v>
      </c>
      <c r="F8" s="111" t="s">
        <v>1</v>
      </c>
      <c r="G8" s="111" t="s">
        <v>1</v>
      </c>
      <c r="H8" s="111" t="s">
        <v>1</v>
      </c>
      <c r="I8" s="117" t="s">
        <v>1</v>
      </c>
      <c r="J8" s="111" t="s">
        <v>1</v>
      </c>
    </row>
    <row r="9" spans="1:10" x14ac:dyDescent="0.2">
      <c r="A9" s="2" t="s">
        <v>15</v>
      </c>
      <c r="B9" s="115">
        <v>101</v>
      </c>
      <c r="C9" s="112">
        <v>4.4868484139442402E-2</v>
      </c>
      <c r="D9" s="112">
        <v>0.19760847091674799</v>
      </c>
      <c r="E9" s="112">
        <v>0.150143682956696</v>
      </c>
      <c r="F9" s="112">
        <v>9.2135079205036205E-2</v>
      </c>
      <c r="G9" s="112">
        <v>0</v>
      </c>
      <c r="H9" s="112">
        <v>0.51524424552917503</v>
      </c>
      <c r="I9" s="118">
        <v>2.5973014831543</v>
      </c>
      <c r="J9" s="112">
        <v>0.50020442553581002</v>
      </c>
    </row>
    <row r="10" spans="1:10" x14ac:dyDescent="0.2">
      <c r="A10" s="2" t="s">
        <v>16</v>
      </c>
      <c r="B10" s="115">
        <v>104</v>
      </c>
      <c r="C10" s="112">
        <v>7.9034157097339602E-2</v>
      </c>
      <c r="D10" s="112">
        <v>0.26909878849983199</v>
      </c>
      <c r="E10" s="112">
        <v>0.13582806289196001</v>
      </c>
      <c r="F10" s="112">
        <v>6.5459825098514599E-2</v>
      </c>
      <c r="G10" s="112">
        <v>3.6989748477935798E-2</v>
      </c>
      <c r="H10" s="112">
        <v>0.413589417934418</v>
      </c>
      <c r="I10" s="118">
        <v>2.5093407630920401</v>
      </c>
      <c r="J10" s="112">
        <v>0.59366757054571295</v>
      </c>
    </row>
    <row r="11" spans="1:10" x14ac:dyDescent="0.2">
      <c r="A11" s="2" t="s">
        <v>17</v>
      </c>
      <c r="B11" s="115">
        <v>125</v>
      </c>
      <c r="C11" s="112">
        <v>5.3479760885238599E-2</v>
      </c>
      <c r="D11" s="112">
        <v>0.26131266355514499</v>
      </c>
      <c r="E11" s="112">
        <v>0.17610126733779899</v>
      </c>
      <c r="F11" s="112">
        <v>7.6776295900344793E-2</v>
      </c>
      <c r="G11" s="112">
        <v>2.9245730489492399E-2</v>
      </c>
      <c r="H11" s="112">
        <v>0.40308427810668901</v>
      </c>
      <c r="I11" s="118">
        <v>2.6096527576446502</v>
      </c>
      <c r="J11" s="112">
        <v>0.52736494426131997</v>
      </c>
    </row>
    <row r="12" spans="1:10" x14ac:dyDescent="0.2">
      <c r="A12" s="2" t="s">
        <v>18</v>
      </c>
      <c r="B12" s="115">
        <v>107</v>
      </c>
      <c r="C12" s="112">
        <v>7.4295647442340906E-2</v>
      </c>
      <c r="D12" s="112">
        <v>0.297741949558258</v>
      </c>
      <c r="E12" s="112">
        <v>0.223775714635849</v>
      </c>
      <c r="F12" s="112">
        <v>2.0445771515369401E-2</v>
      </c>
      <c r="G12" s="112">
        <v>0</v>
      </c>
      <c r="H12" s="112">
        <v>0.38374090194702098</v>
      </c>
      <c r="I12" s="118">
        <v>2.3089148998260498</v>
      </c>
      <c r="J12" s="112">
        <v>0.60370322673028498</v>
      </c>
    </row>
    <row r="13" spans="1:10" x14ac:dyDescent="0.2">
      <c r="A13" s="2" t="s">
        <v>19</v>
      </c>
      <c r="B13" s="115">
        <v>107</v>
      </c>
      <c r="C13" s="112">
        <v>9.55816060304642E-2</v>
      </c>
      <c r="D13" s="112">
        <v>0.36732232570648199</v>
      </c>
      <c r="E13" s="112">
        <v>0.13766163587570199</v>
      </c>
      <c r="F13" s="112">
        <v>2.2194363176822701E-2</v>
      </c>
      <c r="G13" s="112">
        <v>7.56840547546744E-3</v>
      </c>
      <c r="H13" s="112">
        <v>0.36967167258262601</v>
      </c>
      <c r="I13" s="118">
        <v>2.1732017993927002</v>
      </c>
      <c r="J13" s="112">
        <v>0.73438540694508703</v>
      </c>
    </row>
    <row r="14" spans="1:10" x14ac:dyDescent="0.2">
      <c r="A14" s="2" t="s">
        <v>20</v>
      </c>
      <c r="B14" s="115">
        <v>97</v>
      </c>
      <c r="C14" s="112">
        <v>0.14010795950889601</v>
      </c>
      <c r="D14" s="112">
        <v>0.301684349775314</v>
      </c>
      <c r="E14" s="112">
        <v>0.17830464243888899</v>
      </c>
      <c r="F14" s="112">
        <v>7.8288041055202498E-2</v>
      </c>
      <c r="G14" s="112">
        <v>0</v>
      </c>
      <c r="H14" s="112">
        <v>0.301615029573441</v>
      </c>
      <c r="I14" s="118">
        <v>2.2788901329040501</v>
      </c>
      <c r="J14" s="112">
        <v>0.63259135555974799</v>
      </c>
    </row>
    <row r="15" spans="1:10" x14ac:dyDescent="0.2">
      <c r="A15" s="2" t="s">
        <v>21</v>
      </c>
      <c r="B15" s="115">
        <v>93</v>
      </c>
      <c r="C15" s="112">
        <v>9.3939647078514099E-2</v>
      </c>
      <c r="D15" s="112">
        <v>0.26436004042625399</v>
      </c>
      <c r="E15" s="112">
        <v>0.19066329300403601</v>
      </c>
      <c r="F15" s="112">
        <v>5.8909259736537899E-2</v>
      </c>
      <c r="G15" s="112">
        <v>8.6791785433888401E-3</v>
      </c>
      <c r="H15" s="112">
        <v>0.38344857096672103</v>
      </c>
      <c r="I15" s="118">
        <v>2.3902022838592498</v>
      </c>
      <c r="J15" s="112">
        <v>0.58113512772167397</v>
      </c>
    </row>
    <row r="16" spans="1:10" x14ac:dyDescent="0.2">
      <c r="A16" s="2" t="s">
        <v>22</v>
      </c>
      <c r="B16" s="115">
        <v>101</v>
      </c>
      <c r="C16" s="112">
        <v>2.58016437292099E-2</v>
      </c>
      <c r="D16" s="112">
        <v>0.33852526545524603</v>
      </c>
      <c r="E16" s="112">
        <v>0.21872057020664201</v>
      </c>
      <c r="F16" s="112">
        <v>8.9853912591934204E-2</v>
      </c>
      <c r="G16" s="112">
        <v>1.36855468153954E-2</v>
      </c>
      <c r="H16" s="112">
        <v>0.31341305375099199</v>
      </c>
      <c r="I16" s="118">
        <v>2.60252141952515</v>
      </c>
      <c r="J16" s="112">
        <v>0.53063477994797303</v>
      </c>
    </row>
    <row r="17" spans="1:10" x14ac:dyDescent="0.2">
      <c r="A17" s="2" t="s">
        <v>23</v>
      </c>
      <c r="B17" s="115">
        <v>72</v>
      </c>
      <c r="C17" s="112">
        <v>8.0827035009861006E-2</v>
      </c>
      <c r="D17" s="112">
        <v>0.31047850847244302</v>
      </c>
      <c r="E17" s="112">
        <v>0.16309726238250699</v>
      </c>
      <c r="F17" s="112">
        <v>8.5178740322589902E-2</v>
      </c>
      <c r="G17" s="112">
        <v>4.5159380882978398E-2</v>
      </c>
      <c r="H17" s="112">
        <v>0.31525906920433</v>
      </c>
      <c r="I17" s="118">
        <v>2.5667922496795699</v>
      </c>
      <c r="J17" s="112">
        <v>0.57146510163556297</v>
      </c>
    </row>
    <row r="18" spans="1:10" x14ac:dyDescent="0.2">
      <c r="A18" s="2" t="s">
        <v>24</v>
      </c>
      <c r="B18" s="115">
        <v>72</v>
      </c>
      <c r="C18" s="112">
        <v>2.83389408141375E-2</v>
      </c>
      <c r="D18" s="112">
        <v>0.226544365286827</v>
      </c>
      <c r="E18" s="112">
        <v>0.20448046922683699</v>
      </c>
      <c r="F18" s="112">
        <v>6.6339962184429196E-2</v>
      </c>
      <c r="G18" s="112">
        <v>1.41694704070687E-2</v>
      </c>
      <c r="H18" s="112">
        <v>0.46012678742408802</v>
      </c>
      <c r="I18" s="118">
        <v>2.6507637500762899</v>
      </c>
      <c r="J18" s="112">
        <v>0.472116975545607</v>
      </c>
    </row>
    <row r="19" spans="1:10" x14ac:dyDescent="0.2">
      <c r="A19" s="2" t="s">
        <v>25</v>
      </c>
      <c r="B19" s="115">
        <v>92</v>
      </c>
      <c r="C19" s="112">
        <v>4.2863205075263998E-2</v>
      </c>
      <c r="D19" s="112">
        <v>0.28608131408691401</v>
      </c>
      <c r="E19" s="112">
        <v>0.20241354405879999</v>
      </c>
      <c r="F19" s="112">
        <v>0.12697270512580899</v>
      </c>
      <c r="G19" s="112">
        <v>7.4571175500750498E-3</v>
      </c>
      <c r="H19" s="112">
        <v>0.33421209454536399</v>
      </c>
      <c r="I19" s="118">
        <v>2.65466356277466</v>
      </c>
      <c r="J19" s="112">
        <v>0.49406804498863399</v>
      </c>
    </row>
    <row r="20" spans="1:10" x14ac:dyDescent="0.2">
      <c r="A20" s="2" t="s">
        <v>26</v>
      </c>
      <c r="B20" s="115">
        <v>91</v>
      </c>
      <c r="C20" s="112">
        <v>9.45112109184265E-2</v>
      </c>
      <c r="D20" s="112">
        <v>0.36978736519813499</v>
      </c>
      <c r="E20" s="112">
        <v>0.148827880620956</v>
      </c>
      <c r="F20" s="112">
        <v>3.9574492722749703E-2</v>
      </c>
      <c r="G20" s="112">
        <v>8.9190127328038198E-3</v>
      </c>
      <c r="H20" s="112">
        <v>0.33838003873825101</v>
      </c>
      <c r="I20" s="118">
        <v>2.2421672344207799</v>
      </c>
      <c r="J20" s="112">
        <v>0.70176022890474998</v>
      </c>
    </row>
    <row r="21" spans="1:10" x14ac:dyDescent="0.2">
      <c r="A21" s="2" t="s">
        <v>27</v>
      </c>
      <c r="B21" s="115">
        <v>81</v>
      </c>
      <c r="C21" s="112">
        <v>6.4302824437618297E-2</v>
      </c>
      <c r="D21" s="112">
        <v>0.34295839071273798</v>
      </c>
      <c r="E21" s="112">
        <v>0.16412915289402</v>
      </c>
      <c r="F21" s="112">
        <v>6.1112523078918499E-2</v>
      </c>
      <c r="G21" s="112">
        <v>1.2781588360667199E-2</v>
      </c>
      <c r="H21" s="112">
        <v>0.354715526103973</v>
      </c>
      <c r="I21" s="118">
        <v>2.4035370349884002</v>
      </c>
      <c r="J21" s="112">
        <v>0.63113437266621597</v>
      </c>
    </row>
    <row r="22" spans="1:10" x14ac:dyDescent="0.2">
      <c r="A22" s="2" t="s">
        <v>28</v>
      </c>
      <c r="B22" s="115">
        <v>103</v>
      </c>
      <c r="C22" s="112">
        <v>3.1059041619300801E-2</v>
      </c>
      <c r="D22" s="112">
        <v>0.35933282971382102</v>
      </c>
      <c r="E22" s="112">
        <v>0.141315102577209</v>
      </c>
      <c r="F22" s="112">
        <v>3.9944976568221997E-2</v>
      </c>
      <c r="G22" s="112">
        <v>3.2271277159452397E-2</v>
      </c>
      <c r="H22" s="112">
        <v>0.39607676863670299</v>
      </c>
      <c r="I22" s="118">
        <v>2.47515940666199</v>
      </c>
      <c r="J22" s="112">
        <v>0.64642632286222401</v>
      </c>
    </row>
    <row r="23" spans="1:10" x14ac:dyDescent="0.2">
      <c r="A23" s="2" t="s">
        <v>29</v>
      </c>
      <c r="B23" s="115">
        <v>100</v>
      </c>
      <c r="C23" s="112">
        <v>4.7091465443372699E-2</v>
      </c>
      <c r="D23" s="112">
        <v>0.36922976374626199</v>
      </c>
      <c r="E23" s="112">
        <v>0.135275349020958</v>
      </c>
      <c r="F23" s="112">
        <v>7.1591258049011203E-2</v>
      </c>
      <c r="G23" s="112">
        <v>2.8319099918007899E-2</v>
      </c>
      <c r="H23" s="112">
        <v>0.34849306941032399</v>
      </c>
      <c r="I23" s="118">
        <v>2.4855263233184801</v>
      </c>
      <c r="J23" s="112">
        <v>0.639012735048055</v>
      </c>
    </row>
    <row r="24" spans="1:10" x14ac:dyDescent="0.2">
      <c r="A24" s="2" t="s">
        <v>30</v>
      </c>
      <c r="B24" s="115">
        <v>97</v>
      </c>
      <c r="C24" s="112">
        <v>4.9431178718805299E-2</v>
      </c>
      <c r="D24" s="112">
        <v>0.45137882232665999</v>
      </c>
      <c r="E24" s="112">
        <v>0.114165984094143</v>
      </c>
      <c r="F24" s="112">
        <v>6.7099228501319899E-2</v>
      </c>
      <c r="G24" s="112">
        <v>2.12590582668781E-2</v>
      </c>
      <c r="H24" s="112">
        <v>0.29666572809219399</v>
      </c>
      <c r="I24" s="118">
        <v>2.3735215663909899</v>
      </c>
      <c r="J24" s="112">
        <v>0.71205118397971701</v>
      </c>
    </row>
    <row r="25" spans="1:10" x14ac:dyDescent="0.2">
      <c r="A25" s="2" t="s">
        <v>31</v>
      </c>
      <c r="B25" s="115">
        <v>99</v>
      </c>
      <c r="C25" s="112">
        <v>7.8544639050960499E-2</v>
      </c>
      <c r="D25" s="112">
        <v>0.23830015957355499</v>
      </c>
      <c r="E25" s="112">
        <v>0.208964228630066</v>
      </c>
      <c r="F25" s="112">
        <v>8.5875406861305195E-2</v>
      </c>
      <c r="G25" s="112">
        <v>0</v>
      </c>
      <c r="H25" s="112">
        <v>0.38831558823585499</v>
      </c>
      <c r="I25" s="118">
        <v>2.49399733543396</v>
      </c>
      <c r="J25" s="112">
        <v>0.51798734928161905</v>
      </c>
    </row>
    <row r="26" spans="1:10" x14ac:dyDescent="0.2">
      <c r="A26" s="2" t="s">
        <v>32</v>
      </c>
      <c r="B26" s="115">
        <v>85</v>
      </c>
      <c r="C26" s="112">
        <v>0.111637927591801</v>
      </c>
      <c r="D26" s="112">
        <v>0.36671507358550998</v>
      </c>
      <c r="E26" s="112">
        <v>0.16913010179996499</v>
      </c>
      <c r="F26" s="112">
        <v>4.3699391186237301E-2</v>
      </c>
      <c r="G26" s="112">
        <v>7.2556193917989696E-3</v>
      </c>
      <c r="H26" s="112">
        <v>0.30156189203262301</v>
      </c>
      <c r="I26" s="118">
        <v>2.23861503601074</v>
      </c>
      <c r="J26" s="112">
        <v>0.68488960137400701</v>
      </c>
    </row>
    <row r="27" spans="1:10" x14ac:dyDescent="0.2">
      <c r="A27" s="2" t="s">
        <v>33</v>
      </c>
      <c r="B27" s="115">
        <v>84</v>
      </c>
      <c r="C27" s="112">
        <v>3.7514649331569699E-2</v>
      </c>
      <c r="D27" s="112">
        <v>0.33033019304275502</v>
      </c>
      <c r="E27" s="112">
        <v>0.17776501178741499</v>
      </c>
      <c r="F27" s="112">
        <v>3.7622407078743002E-2</v>
      </c>
      <c r="G27" s="112">
        <v>1.2406836263835401E-2</v>
      </c>
      <c r="H27" s="112">
        <v>0.40436089038848899</v>
      </c>
      <c r="I27" s="118">
        <v>2.42427659034729</v>
      </c>
      <c r="J27" s="112">
        <v>0.61756329279855304</v>
      </c>
    </row>
    <row r="28" spans="1:10" x14ac:dyDescent="0.2">
      <c r="A28" s="2" t="s">
        <v>34</v>
      </c>
      <c r="B28" s="115">
        <v>101</v>
      </c>
      <c r="C28" s="112">
        <v>4.4059719890356099E-2</v>
      </c>
      <c r="D28" s="112">
        <v>0.291352778673172</v>
      </c>
      <c r="E28" s="112">
        <v>0.1974106580019</v>
      </c>
      <c r="F28" s="112">
        <v>6.3475541770458194E-2</v>
      </c>
      <c r="G28" s="112">
        <v>1.91954616457224E-2</v>
      </c>
      <c r="H28" s="112">
        <v>0.38450580835342402</v>
      </c>
      <c r="I28" s="118">
        <v>2.5489709377288801</v>
      </c>
      <c r="J28" s="112">
        <v>0.54494830393443605</v>
      </c>
    </row>
    <row r="29" spans="1:10" x14ac:dyDescent="0.2">
      <c r="A29" s="2" t="s">
        <v>35</v>
      </c>
      <c r="B29" s="115">
        <v>95</v>
      </c>
      <c r="C29" s="112">
        <v>6.4230814576149001E-2</v>
      </c>
      <c r="D29" s="112">
        <v>0.41161918640136702</v>
      </c>
      <c r="E29" s="112">
        <v>0.187021344900131</v>
      </c>
      <c r="F29" s="112">
        <v>2.8896961361169801E-2</v>
      </c>
      <c r="G29" s="112">
        <v>0</v>
      </c>
      <c r="H29" s="112">
        <v>0.308231681585312</v>
      </c>
      <c r="I29" s="118">
        <v>2.26104760169983</v>
      </c>
      <c r="J29" s="112">
        <v>0.68787482166805902</v>
      </c>
    </row>
    <row r="30" spans="1:10" x14ac:dyDescent="0.2">
      <c r="A30" s="2" t="s">
        <v>36</v>
      </c>
      <c r="B30" s="115">
        <v>86</v>
      </c>
      <c r="C30" s="112">
        <v>7.2800412774085999E-2</v>
      </c>
      <c r="D30" s="112">
        <v>0.45926141738891602</v>
      </c>
      <c r="E30" s="112">
        <v>0.14251199364662201</v>
      </c>
      <c r="F30" s="112">
        <v>1.1305145919323E-2</v>
      </c>
      <c r="G30" s="112">
        <v>0</v>
      </c>
      <c r="H30" s="112">
        <v>0.31412103772163402</v>
      </c>
      <c r="I30" s="118">
        <v>2.13460373878479</v>
      </c>
      <c r="J30" s="112">
        <v>0.77573719802674201</v>
      </c>
    </row>
    <row r="31" spans="1:10" x14ac:dyDescent="0.2">
      <c r="A31" s="2" t="s">
        <v>37</v>
      </c>
      <c r="B31" s="115">
        <v>77</v>
      </c>
      <c r="C31" s="112">
        <v>2.7938490733504299E-2</v>
      </c>
      <c r="D31" s="112">
        <v>0.39640825986862199</v>
      </c>
      <c r="E31" s="112">
        <v>0.10976288467645599</v>
      </c>
      <c r="F31" s="112">
        <v>7.94035568833351E-2</v>
      </c>
      <c r="G31" s="112">
        <v>5.3798235952854198E-2</v>
      </c>
      <c r="H31" s="112">
        <v>0.33268857002258301</v>
      </c>
      <c r="I31" s="118">
        <v>2.60245656967163</v>
      </c>
      <c r="J31" s="112">
        <v>0.63590511524874105</v>
      </c>
    </row>
    <row r="32" spans="1:10" x14ac:dyDescent="0.2">
      <c r="A32" s="2" t="s">
        <v>38</v>
      </c>
      <c r="B32" s="115">
        <v>104</v>
      </c>
      <c r="C32" s="112">
        <v>7.0723496377468095E-2</v>
      </c>
      <c r="D32" s="112">
        <v>0.40189239382743802</v>
      </c>
      <c r="E32" s="112">
        <v>0.13297036290168801</v>
      </c>
      <c r="F32" s="112">
        <v>1.80993042886257E-2</v>
      </c>
      <c r="G32" s="112">
        <v>7.0996815338730803E-3</v>
      </c>
      <c r="H32" s="112">
        <v>0.36921474337577798</v>
      </c>
      <c r="I32" s="118">
        <v>2.1898341178893999</v>
      </c>
      <c r="J32" s="112">
        <v>0.74925007916685504</v>
      </c>
    </row>
    <row r="33" spans="1:10" x14ac:dyDescent="0.2">
      <c r="A33" s="2" t="s">
        <v>39</v>
      </c>
      <c r="B33" s="115">
        <v>95</v>
      </c>
      <c r="C33" s="112">
        <v>0.116035781800747</v>
      </c>
      <c r="D33" s="112">
        <v>0.389064371585846</v>
      </c>
      <c r="E33" s="112">
        <v>0.181202873587608</v>
      </c>
      <c r="F33" s="112">
        <v>7.4582607485353903E-3</v>
      </c>
      <c r="G33" s="112">
        <v>3.1504113227129003E-2</v>
      </c>
      <c r="H33" s="112">
        <v>0.27473458647728</v>
      </c>
      <c r="I33" s="118">
        <v>2.24073386192322</v>
      </c>
      <c r="J33" s="112">
        <v>0.69643492261601503</v>
      </c>
    </row>
    <row r="34" spans="1:10" x14ac:dyDescent="0.2">
      <c r="A34" s="2" t="s">
        <v>40</v>
      </c>
      <c r="B34" s="115">
        <v>91</v>
      </c>
      <c r="C34" s="112">
        <v>5.2400968968868297E-2</v>
      </c>
      <c r="D34" s="112">
        <v>0.44270965456962602</v>
      </c>
      <c r="E34" s="112">
        <v>0.23995341360569</v>
      </c>
      <c r="F34" s="112">
        <v>9.2012779787182808E-3</v>
      </c>
      <c r="G34" s="112">
        <v>2.1898375824093801E-2</v>
      </c>
      <c r="H34" s="112">
        <v>0.23383630812168099</v>
      </c>
      <c r="I34" s="118">
        <v>2.3545589447021502</v>
      </c>
      <c r="J34" s="112">
        <v>0.64622042180898198</v>
      </c>
    </row>
    <row r="35" spans="1:10" x14ac:dyDescent="0.2">
      <c r="A35" s="2" t="s">
        <v>41</v>
      </c>
      <c r="B35" s="115">
        <v>101</v>
      </c>
      <c r="C35" s="112">
        <v>5.5775869637727703E-2</v>
      </c>
      <c r="D35" s="112">
        <v>0.35041692852973899</v>
      </c>
      <c r="E35" s="112">
        <v>0.21828415989875799</v>
      </c>
      <c r="F35" s="112">
        <v>4.4215843081474297E-2</v>
      </c>
      <c r="G35" s="112">
        <v>2.98135224729776E-2</v>
      </c>
      <c r="H35" s="112">
        <v>0.30149367451667802</v>
      </c>
      <c r="I35" s="118">
        <v>2.4872977733612101</v>
      </c>
      <c r="J35" s="112">
        <v>0.58151627899656599</v>
      </c>
    </row>
    <row r="36" spans="1:10" x14ac:dyDescent="0.2">
      <c r="A36" s="2" t="s">
        <v>42</v>
      </c>
      <c r="B36" s="115">
        <v>84</v>
      </c>
      <c r="C36" s="112">
        <v>6.4214639365673107E-2</v>
      </c>
      <c r="D36" s="112">
        <v>0.31190708279609702</v>
      </c>
      <c r="E36" s="112">
        <v>0.184350460767746</v>
      </c>
      <c r="F36" s="112">
        <v>6.4163111150264698E-2</v>
      </c>
      <c r="G36" s="112">
        <v>4.83413971960545E-2</v>
      </c>
      <c r="H36" s="112">
        <v>0.32702329754829401</v>
      </c>
      <c r="I36" s="118">
        <v>2.5846951007843</v>
      </c>
      <c r="J36" s="112">
        <v>0.55889264373884195</v>
      </c>
    </row>
    <row r="37" spans="1:10" x14ac:dyDescent="0.2">
      <c r="A37" s="2" t="s">
        <v>43</v>
      </c>
      <c r="B37" s="115">
        <v>86</v>
      </c>
      <c r="C37" s="112">
        <v>9.70491468906403E-2</v>
      </c>
      <c r="D37" s="112">
        <v>0.31433129310607899</v>
      </c>
      <c r="E37" s="112">
        <v>0.22981594502925901</v>
      </c>
      <c r="F37" s="112">
        <v>5.5222090333700201E-2</v>
      </c>
      <c r="G37" s="112">
        <v>0</v>
      </c>
      <c r="H37" s="112">
        <v>0.30358153581619302</v>
      </c>
      <c r="I37" s="118">
        <v>2.3492310047149698</v>
      </c>
      <c r="J37" s="112">
        <v>0.59070868242582797</v>
      </c>
    </row>
    <row r="38" spans="1:10" x14ac:dyDescent="0.2">
      <c r="A38" s="2" t="s">
        <v>44</v>
      </c>
      <c r="B38" s="115">
        <v>103</v>
      </c>
      <c r="C38" s="112">
        <v>0.13314352929592099</v>
      </c>
      <c r="D38" s="112">
        <v>0.30451044440269498</v>
      </c>
      <c r="E38" s="112">
        <v>0.21395689249038699</v>
      </c>
      <c r="F38" s="112">
        <v>9.7260773181915301E-3</v>
      </c>
      <c r="G38" s="112">
        <v>9.7260773181915301E-3</v>
      </c>
      <c r="H38" s="112">
        <v>0.32893699407577498</v>
      </c>
      <c r="I38" s="118">
        <v>2.19289350509644</v>
      </c>
      <c r="J38" s="112">
        <v>0.65218013825335797</v>
      </c>
    </row>
    <row r="39" spans="1:10" x14ac:dyDescent="0.2">
      <c r="A39" s="2" t="s">
        <v>45</v>
      </c>
      <c r="B39" s="115">
        <v>103</v>
      </c>
      <c r="C39" s="112">
        <v>0.103651612997055</v>
      </c>
      <c r="D39" s="112">
        <v>0.45011702179908802</v>
      </c>
      <c r="E39" s="112">
        <v>8.2629263401031494E-2</v>
      </c>
      <c r="F39" s="112">
        <v>4.2523100972175598E-2</v>
      </c>
      <c r="G39" s="112">
        <v>0</v>
      </c>
      <c r="H39" s="112">
        <v>0.32107898592948902</v>
      </c>
      <c r="I39" s="118">
        <v>2.0943024158477801</v>
      </c>
      <c r="J39" s="112">
        <v>0.81565990074496297</v>
      </c>
    </row>
    <row r="40" spans="1:10" x14ac:dyDescent="0.2">
      <c r="A40" s="2" t="s">
        <v>46</v>
      </c>
      <c r="B40" s="115">
        <v>98</v>
      </c>
      <c r="C40" s="112">
        <v>0.15571516752243</v>
      </c>
      <c r="D40" s="112">
        <v>0.35334542393684398</v>
      </c>
      <c r="E40" s="112">
        <v>0.147800013422966</v>
      </c>
      <c r="F40" s="112">
        <v>4.8791859298944501E-2</v>
      </c>
      <c r="G40" s="112">
        <v>0</v>
      </c>
      <c r="H40" s="112">
        <v>0.294347554445267</v>
      </c>
      <c r="I40" s="118">
        <v>2.1270718574523899</v>
      </c>
      <c r="J40" s="112">
        <v>0.72140411505537805</v>
      </c>
    </row>
    <row r="41" spans="1:10" x14ac:dyDescent="0.2">
      <c r="A41" s="2" t="s">
        <v>47</v>
      </c>
      <c r="B41" s="115">
        <v>90</v>
      </c>
      <c r="C41" s="112">
        <v>0.16019666194915799</v>
      </c>
      <c r="D41" s="112">
        <v>0.382044017314911</v>
      </c>
      <c r="E41" s="112">
        <v>0.12097875773906699</v>
      </c>
      <c r="F41" s="112">
        <v>9.5758646726608304E-2</v>
      </c>
      <c r="G41" s="112">
        <v>1.42527716234326E-2</v>
      </c>
      <c r="H41" s="112">
        <v>0.226769164204597</v>
      </c>
      <c r="I41" s="118">
        <v>2.2522633075714098</v>
      </c>
      <c r="J41" s="112">
        <v>0.70126622018517104</v>
      </c>
    </row>
    <row r="42" spans="1:10" x14ac:dyDescent="0.2">
      <c r="A42" s="2" t="s">
        <v>48</v>
      </c>
      <c r="B42" s="115">
        <v>98</v>
      </c>
      <c r="C42" s="112">
        <v>0.103091165423393</v>
      </c>
      <c r="D42" s="112">
        <v>0.30272063612937899</v>
      </c>
      <c r="E42" s="112">
        <v>0.16895520687103299</v>
      </c>
      <c r="F42" s="112">
        <v>4.4007971882820102E-2</v>
      </c>
      <c r="G42" s="112">
        <v>8.8706081733107602E-3</v>
      </c>
      <c r="H42" s="112">
        <v>0.37235441803932201</v>
      </c>
      <c r="I42" s="118">
        <v>2.28756952285767</v>
      </c>
      <c r="J42" s="112">
        <v>0.64656202322012302</v>
      </c>
    </row>
    <row r="43" spans="1:10" x14ac:dyDescent="0.2">
      <c r="A43" s="2" t="s">
        <v>49</v>
      </c>
      <c r="B43" s="115">
        <v>88</v>
      </c>
      <c r="C43" s="112">
        <v>8.4333568811416598E-2</v>
      </c>
      <c r="D43" s="112">
        <v>0.40377721190452598</v>
      </c>
      <c r="E43" s="112">
        <v>0.10357993096113199</v>
      </c>
      <c r="F43" s="112">
        <v>1.7397215589880902E-2</v>
      </c>
      <c r="G43" s="112">
        <v>0</v>
      </c>
      <c r="H43" s="112">
        <v>0.390912085771561</v>
      </c>
      <c r="I43" s="118">
        <v>2.08872413635254</v>
      </c>
      <c r="J43" s="112">
        <v>0.80137983181861605</v>
      </c>
    </row>
    <row r="44" spans="1:10" x14ac:dyDescent="0.2">
      <c r="A44" s="2" t="s">
        <v>50</v>
      </c>
      <c r="B44" s="115">
        <v>97</v>
      </c>
      <c r="C44" s="112">
        <v>7.5764492154121399E-2</v>
      </c>
      <c r="D44" s="112">
        <v>0.321637272834778</v>
      </c>
      <c r="E44" s="112">
        <v>0.14455223083496099</v>
      </c>
      <c r="F44" s="112">
        <v>5.9839740395546001E-2</v>
      </c>
      <c r="G44" s="112">
        <v>2.5816662237048101E-2</v>
      </c>
      <c r="H44" s="112">
        <v>0.37238961458206199</v>
      </c>
      <c r="I44" s="118">
        <v>2.4236979484558101</v>
      </c>
      <c r="J44" s="112">
        <v>0.63319818467997002</v>
      </c>
    </row>
    <row r="45" spans="1:10" x14ac:dyDescent="0.2">
      <c r="A45" s="2" t="s">
        <v>51</v>
      </c>
      <c r="B45" s="115">
        <v>98</v>
      </c>
      <c r="C45" s="112">
        <v>4.3984480202198001E-2</v>
      </c>
      <c r="D45" s="112">
        <v>0.36955517530441301</v>
      </c>
      <c r="E45" s="112">
        <v>0.22751122713089</v>
      </c>
      <c r="F45" s="112">
        <v>4.3518736958503702E-2</v>
      </c>
      <c r="G45" s="112">
        <v>0</v>
      </c>
      <c r="H45" s="112">
        <v>0.31543040275573703</v>
      </c>
      <c r="I45" s="118">
        <v>2.3952326774597199</v>
      </c>
      <c r="J45" s="112">
        <v>0.60408706969885595</v>
      </c>
    </row>
    <row r="46" spans="1:10" x14ac:dyDescent="0.2">
      <c r="A46" s="2" t="s">
        <v>52</v>
      </c>
      <c r="B46" s="115">
        <v>105</v>
      </c>
      <c r="C46" s="112">
        <v>2.7596311643719701E-2</v>
      </c>
      <c r="D46" s="112">
        <v>0.17993009090423601</v>
      </c>
      <c r="E46" s="112">
        <v>0.26737925410270702</v>
      </c>
      <c r="F46" s="112">
        <v>0.16705636680126201</v>
      </c>
      <c r="G46" s="112">
        <v>6.6930286586284596E-2</v>
      </c>
      <c r="H46" s="112">
        <v>0.29110768437385598</v>
      </c>
      <c r="I46" s="118">
        <v>3.09281277656555</v>
      </c>
      <c r="J46" s="112">
        <v>0.2927474308993</v>
      </c>
    </row>
    <row r="47" spans="1:10" x14ac:dyDescent="0.2">
      <c r="A47" s="2" t="s">
        <v>53</v>
      </c>
      <c r="B47" s="115">
        <v>94</v>
      </c>
      <c r="C47" s="112">
        <v>2.7910787612199801E-2</v>
      </c>
      <c r="D47" s="112">
        <v>0.34104460477829002</v>
      </c>
      <c r="E47" s="112">
        <v>0.19178269803524001</v>
      </c>
      <c r="F47" s="112">
        <v>9.4375506043434101E-2</v>
      </c>
      <c r="G47" s="112">
        <v>8.2286577671766298E-3</v>
      </c>
      <c r="H47" s="112">
        <v>0.33665776252746599</v>
      </c>
      <c r="I47" s="118">
        <v>2.5687997341156001</v>
      </c>
      <c r="J47" s="112">
        <v>0.55620667918289302</v>
      </c>
    </row>
    <row r="48" spans="1:10" x14ac:dyDescent="0.2">
      <c r="A48" s="2" t="s">
        <v>54</v>
      </c>
      <c r="B48" s="115">
        <v>89</v>
      </c>
      <c r="C48" s="112">
        <v>4.1494227945804603E-2</v>
      </c>
      <c r="D48" s="112">
        <v>0.401443362236023</v>
      </c>
      <c r="E48" s="112">
        <v>0.12606926262378701</v>
      </c>
      <c r="F48" s="112">
        <v>7.4612945318222004E-2</v>
      </c>
      <c r="G48" s="112">
        <v>0</v>
      </c>
      <c r="H48" s="112">
        <v>0.356380194425583</v>
      </c>
      <c r="I48" s="118">
        <v>2.36325931549072</v>
      </c>
      <c r="J48" s="112">
        <v>0.68819758415294097</v>
      </c>
    </row>
    <row r="49" spans="1:10" x14ac:dyDescent="0.2">
      <c r="A49" s="2" t="s">
        <v>55</v>
      </c>
      <c r="B49" s="115">
        <v>85</v>
      </c>
      <c r="C49" s="112">
        <v>0.10200310498476001</v>
      </c>
      <c r="D49" s="112">
        <v>0.38089385628700301</v>
      </c>
      <c r="E49" s="112">
        <v>0.120975755155087</v>
      </c>
      <c r="F49" s="112">
        <v>2.7642734348774001E-2</v>
      </c>
      <c r="G49" s="112">
        <v>4.5725900679826702E-2</v>
      </c>
      <c r="H49" s="112">
        <v>0.32275864481925998</v>
      </c>
      <c r="I49" s="118">
        <v>2.31220149993896</v>
      </c>
      <c r="J49" s="112">
        <v>0.71303525727419903</v>
      </c>
    </row>
    <row r="50" spans="1:10" x14ac:dyDescent="0.2">
      <c r="A50" s="2" t="s">
        <v>56</v>
      </c>
      <c r="B50" s="115">
        <v>62</v>
      </c>
      <c r="C50" s="112">
        <v>3.7159826606512097E-2</v>
      </c>
      <c r="D50" s="112">
        <v>0.26930987834930398</v>
      </c>
      <c r="E50" s="112">
        <v>0.18246836960315699</v>
      </c>
      <c r="F50" s="112">
        <v>4.4310066848993301E-2</v>
      </c>
      <c r="G50" s="112">
        <v>5.5721148848533603E-2</v>
      </c>
      <c r="H50" s="112">
        <v>0.41103067994117698</v>
      </c>
      <c r="I50" s="118">
        <v>2.6810069084167498</v>
      </c>
      <c r="J50" s="112">
        <v>0.52034921009607604</v>
      </c>
    </row>
    <row r="51" spans="1:10" x14ac:dyDescent="0.2">
      <c r="A51" s="2" t="s">
        <v>57</v>
      </c>
      <c r="B51" s="115">
        <v>97</v>
      </c>
      <c r="C51" s="112">
        <v>2.8493167832493799E-2</v>
      </c>
      <c r="D51" s="112">
        <v>0.37571808695793202</v>
      </c>
      <c r="E51" s="112">
        <v>0.25090518593788103</v>
      </c>
      <c r="F51" s="112">
        <v>5.0702493637800203E-2</v>
      </c>
      <c r="G51" s="112">
        <v>5.4379291832447104E-3</v>
      </c>
      <c r="H51" s="112">
        <v>0.28874313831329301</v>
      </c>
      <c r="I51" s="118">
        <v>2.47821092605591</v>
      </c>
      <c r="J51" s="112">
        <v>0.56830559465297603</v>
      </c>
    </row>
    <row r="52" spans="1:10" x14ac:dyDescent="0.2">
      <c r="A52" s="2" t="s">
        <v>58</v>
      </c>
      <c r="B52" s="115">
        <v>81</v>
      </c>
      <c r="C52" s="112">
        <v>2.9657693579793001E-2</v>
      </c>
      <c r="D52" s="112">
        <v>0.25832602381706199</v>
      </c>
      <c r="E52" s="112">
        <v>0.228549674153328</v>
      </c>
      <c r="F52" s="112">
        <v>3.2521124929189703E-2</v>
      </c>
      <c r="G52" s="112">
        <v>0</v>
      </c>
      <c r="H52" s="112">
        <v>0.45094549655914301</v>
      </c>
      <c r="I52" s="118">
        <v>2.4807066917419398</v>
      </c>
      <c r="J52" s="112">
        <v>0.52450842084580895</v>
      </c>
    </row>
    <row r="53" spans="1:10" x14ac:dyDescent="0.2">
      <c r="A53" s="2" t="s">
        <v>59</v>
      </c>
      <c r="B53" s="115">
        <v>92</v>
      </c>
      <c r="C53" s="112">
        <v>8.8200278580188807E-2</v>
      </c>
      <c r="D53" s="112">
        <v>0.30492407083511402</v>
      </c>
      <c r="E53" s="112">
        <v>0.247363597154617</v>
      </c>
      <c r="F53" s="112">
        <v>0.13548751175403601</v>
      </c>
      <c r="G53" s="112">
        <v>0</v>
      </c>
      <c r="H53" s="112">
        <v>0.22402453422546401</v>
      </c>
      <c r="I53" s="118">
        <v>2.5543196201324498</v>
      </c>
      <c r="J53" s="112">
        <v>0.506619565346073</v>
      </c>
    </row>
    <row r="54" spans="1:10" x14ac:dyDescent="0.2">
      <c r="A54" s="2" t="s">
        <v>60</v>
      </c>
      <c r="B54" s="115">
        <v>94</v>
      </c>
      <c r="C54" s="112">
        <v>2.11931858211756E-2</v>
      </c>
      <c r="D54" s="112">
        <v>0.24647158384323101</v>
      </c>
      <c r="E54" s="112">
        <v>0.276313185691833</v>
      </c>
      <c r="F54" s="112">
        <v>8.9546307921409607E-2</v>
      </c>
      <c r="G54" s="112">
        <v>3.5598140209913302E-2</v>
      </c>
      <c r="H54" s="112">
        <v>0.33087760210037198</v>
      </c>
      <c r="I54" s="118">
        <v>2.80853223800659</v>
      </c>
      <c r="J54" s="112">
        <v>0.40002362537750802</v>
      </c>
    </row>
    <row r="55" spans="1:10" x14ac:dyDescent="0.2">
      <c r="A55" s="2" t="s">
        <v>61</v>
      </c>
      <c r="B55" s="115">
        <v>92</v>
      </c>
      <c r="C55" s="112">
        <v>6.33562877774239E-2</v>
      </c>
      <c r="D55" s="112">
        <v>0.25591027736663802</v>
      </c>
      <c r="E55" s="112">
        <v>0.13069264590740201</v>
      </c>
      <c r="F55" s="112">
        <v>8.8089175522327395E-2</v>
      </c>
      <c r="G55" s="112">
        <v>0</v>
      </c>
      <c r="H55" s="112">
        <v>0.461951613426208</v>
      </c>
      <c r="I55" s="118">
        <v>2.4525887966156001</v>
      </c>
      <c r="J55" s="112">
        <v>0.59337890998447496</v>
      </c>
    </row>
    <row r="56" spans="1:10" x14ac:dyDescent="0.2">
      <c r="A56" s="2" t="s">
        <v>62</v>
      </c>
      <c r="B56" s="115">
        <v>103</v>
      </c>
      <c r="C56" s="112">
        <v>6.9494150578975705E-2</v>
      </c>
      <c r="D56" s="112">
        <v>0.37616127729415899</v>
      </c>
      <c r="E56" s="112">
        <v>0.167243912816048</v>
      </c>
      <c r="F56" s="112">
        <v>2.39643156528473E-2</v>
      </c>
      <c r="G56" s="112">
        <v>7.9249022528529202E-3</v>
      </c>
      <c r="H56" s="112">
        <v>0.35521143674850503</v>
      </c>
      <c r="I56" s="118">
        <v>2.2628040313720699</v>
      </c>
      <c r="J56" s="112">
        <v>0.69116522297526894</v>
      </c>
    </row>
    <row r="57" spans="1:10" x14ac:dyDescent="0.2">
      <c r="A57" s="2" t="s">
        <v>63</v>
      </c>
      <c r="B57" s="115">
        <v>96</v>
      </c>
      <c r="C57" s="112">
        <v>8.1331752240657806E-2</v>
      </c>
      <c r="D57" s="112">
        <v>0.342761039733887</v>
      </c>
      <c r="E57" s="112">
        <v>0.144019946455956</v>
      </c>
      <c r="F57" s="112">
        <v>7.0073522627353696E-2</v>
      </c>
      <c r="G57" s="112">
        <v>0</v>
      </c>
      <c r="H57" s="112">
        <v>0.361813724040985</v>
      </c>
      <c r="I57" s="118">
        <v>2.3178308010101301</v>
      </c>
      <c r="J57" s="112">
        <v>0.66452823862358101</v>
      </c>
    </row>
    <row r="58" spans="1:10" x14ac:dyDescent="0.2">
      <c r="A58" s="2" t="s">
        <v>64</v>
      </c>
      <c r="B58" s="115">
        <v>97</v>
      </c>
      <c r="C58" s="112">
        <v>3.9488900452852201E-2</v>
      </c>
      <c r="D58" s="112">
        <v>0.42782559990882901</v>
      </c>
      <c r="E58" s="112">
        <v>0.18247626721859</v>
      </c>
      <c r="F58" s="112">
        <v>5.5198814719915397E-2</v>
      </c>
      <c r="G58" s="112">
        <v>2.1222362294793101E-2</v>
      </c>
      <c r="H58" s="112">
        <v>0.27378806471824602</v>
      </c>
      <c r="I58" s="118">
        <v>2.43658351898193</v>
      </c>
      <c r="J58" s="112">
        <v>0.64349602597394695</v>
      </c>
    </row>
    <row r="59" spans="1:10" x14ac:dyDescent="0.2">
      <c r="A59" s="2" t="s">
        <v>65</v>
      </c>
      <c r="B59" s="115">
        <v>89</v>
      </c>
      <c r="C59" s="112">
        <v>2.8577983379364E-2</v>
      </c>
      <c r="D59" s="112">
        <v>0.34275922179222101</v>
      </c>
      <c r="E59" s="112">
        <v>0.180651560425758</v>
      </c>
      <c r="F59" s="112">
        <v>8.1689268350601196E-2</v>
      </c>
      <c r="G59" s="112">
        <v>2.4910271167755099E-2</v>
      </c>
      <c r="H59" s="112">
        <v>0.34141167998313898</v>
      </c>
      <c r="I59" s="118">
        <v>2.5924534797668501</v>
      </c>
      <c r="J59" s="112">
        <v>0.56383814028757895</v>
      </c>
    </row>
    <row r="60" spans="1:10" x14ac:dyDescent="0.2">
      <c r="A60" s="2" t="s">
        <v>66</v>
      </c>
      <c r="B60" s="115">
        <v>86</v>
      </c>
      <c r="C60" s="112">
        <v>0.11405929177999501</v>
      </c>
      <c r="D60" s="112">
        <v>0.23704989254474601</v>
      </c>
      <c r="E60" s="112">
        <v>0.190216079354286</v>
      </c>
      <c r="F60" s="112">
        <v>0.165445536375046</v>
      </c>
      <c r="G60" s="112">
        <v>0</v>
      </c>
      <c r="H60" s="112">
        <v>0.29322919249534601</v>
      </c>
      <c r="I60" s="118">
        <v>2.5759263038635298</v>
      </c>
      <c r="J60" s="112">
        <v>0.49677941462476799</v>
      </c>
    </row>
    <row r="61" spans="1:10" x14ac:dyDescent="0.2">
      <c r="A61" s="2" t="s">
        <v>67</v>
      </c>
      <c r="B61" s="115">
        <v>83</v>
      </c>
      <c r="C61" s="112">
        <v>7.5030662119388594E-2</v>
      </c>
      <c r="D61" s="112">
        <v>0.31857946515083302</v>
      </c>
      <c r="E61" s="112">
        <v>0.17745989561080899</v>
      </c>
      <c r="F61" s="112">
        <v>3.5733778029680301E-2</v>
      </c>
      <c r="G61" s="112">
        <v>1.16107081994414E-2</v>
      </c>
      <c r="H61" s="112">
        <v>0.38158547878265398</v>
      </c>
      <c r="I61" s="118">
        <v>2.3375227451324498</v>
      </c>
      <c r="J61" s="112">
        <v>0.63648268511130801</v>
      </c>
    </row>
    <row r="62" spans="1:10" x14ac:dyDescent="0.2">
      <c r="A62" s="2" t="s">
        <v>68</v>
      </c>
      <c r="B62" s="115">
        <v>120</v>
      </c>
      <c r="C62" s="112">
        <v>7.6999016106128707E-2</v>
      </c>
      <c r="D62" s="112">
        <v>0.35038563609123202</v>
      </c>
      <c r="E62" s="112">
        <v>0.183516830205917</v>
      </c>
      <c r="F62" s="112">
        <v>9.2504151165485396E-2</v>
      </c>
      <c r="G62" s="112">
        <v>1.8438288941979401E-2</v>
      </c>
      <c r="H62" s="112">
        <v>0.27815607190132102</v>
      </c>
      <c r="I62" s="118">
        <v>2.4804930686950701</v>
      </c>
      <c r="J62" s="112">
        <v>0.59207349243977403</v>
      </c>
    </row>
    <row r="63" spans="1:10" x14ac:dyDescent="0.2">
      <c r="A63" s="2" t="s">
        <v>69</v>
      </c>
      <c r="B63" s="115">
        <v>89</v>
      </c>
      <c r="C63" s="112">
        <v>4.08108457922935E-2</v>
      </c>
      <c r="D63" s="112">
        <v>0.28671327233314498</v>
      </c>
      <c r="E63" s="112">
        <v>0.194760352373123</v>
      </c>
      <c r="F63" s="112">
        <v>5.6246004998683902E-2</v>
      </c>
      <c r="G63" s="112">
        <v>3.53163965046406E-2</v>
      </c>
      <c r="H63" s="112">
        <v>0.38615313172340399</v>
      </c>
      <c r="I63" s="118">
        <v>2.60665082931519</v>
      </c>
      <c r="J63" s="112">
        <v>0.533559969210745</v>
      </c>
    </row>
    <row r="64" spans="1:10" x14ac:dyDescent="0.2">
      <c r="A64" s="2" t="s">
        <v>70</v>
      </c>
      <c r="B64" s="115">
        <v>92</v>
      </c>
      <c r="C64" s="112">
        <v>8.8891170918941498E-2</v>
      </c>
      <c r="D64" s="112">
        <v>0.390315681695938</v>
      </c>
      <c r="E64" s="112">
        <v>0.16262160241603901</v>
      </c>
      <c r="F64" s="112">
        <v>2.0477661862969398E-2</v>
      </c>
      <c r="G64" s="112">
        <v>3.19480635225773E-2</v>
      </c>
      <c r="H64" s="112">
        <v>0.305745840072632</v>
      </c>
      <c r="I64" s="118">
        <v>2.3032462596893302</v>
      </c>
      <c r="J64" s="112">
        <v>0.69024698177174204</v>
      </c>
    </row>
    <row r="65" spans="1:10" x14ac:dyDescent="0.2">
      <c r="A65" s="2" t="s">
        <v>71</v>
      </c>
      <c r="B65" s="115">
        <v>80</v>
      </c>
      <c r="C65" s="112">
        <v>2.0605146884918199E-2</v>
      </c>
      <c r="D65" s="112">
        <v>0.277267456054688</v>
      </c>
      <c r="E65" s="112">
        <v>0.22254057228565199</v>
      </c>
      <c r="F65" s="112">
        <v>9.5848068594932598E-2</v>
      </c>
      <c r="G65" s="112">
        <v>0</v>
      </c>
      <c r="H65" s="112">
        <v>0.38373875617981001</v>
      </c>
      <c r="I65" s="118">
        <v>2.6387414932250999</v>
      </c>
      <c r="J65" s="112">
        <v>0.48335443113881299</v>
      </c>
    </row>
    <row r="66" spans="1:10" x14ac:dyDescent="0.2">
      <c r="A66" s="2" t="s">
        <v>72</v>
      </c>
      <c r="B66" s="115">
        <v>94</v>
      </c>
      <c r="C66" s="112">
        <v>6.4855270087719005E-2</v>
      </c>
      <c r="D66" s="112">
        <v>0.29731720685958901</v>
      </c>
      <c r="E66" s="112">
        <v>0.214345052838326</v>
      </c>
      <c r="F66" s="112">
        <v>5.0652682781219503E-2</v>
      </c>
      <c r="G66" s="112">
        <v>1.24194752424955E-2</v>
      </c>
      <c r="H66" s="112">
        <v>0.36041030287742598</v>
      </c>
      <c r="I66" s="118">
        <v>2.4503724575042698</v>
      </c>
      <c r="J66" s="112">
        <v>0.56625753017966995</v>
      </c>
    </row>
    <row r="67" spans="1:10" x14ac:dyDescent="0.2">
      <c r="A67" s="2" t="s">
        <v>73</v>
      </c>
      <c r="B67" s="115">
        <v>97</v>
      </c>
      <c r="C67" s="112">
        <v>9.3707077205181094E-2</v>
      </c>
      <c r="D67" s="112">
        <v>0.45556443929672202</v>
      </c>
      <c r="E67" s="112">
        <v>0.190380424261093</v>
      </c>
      <c r="F67" s="112">
        <v>2.4416878819465599E-2</v>
      </c>
      <c r="G67" s="112">
        <v>1.9813027232885399E-2</v>
      </c>
      <c r="H67" s="112">
        <v>0.21611815690994299</v>
      </c>
      <c r="I67" s="118">
        <v>2.2614502906799299</v>
      </c>
      <c r="J67" s="112">
        <v>0.70070702457699696</v>
      </c>
    </row>
    <row r="68" spans="1:10" x14ac:dyDescent="0.2">
      <c r="A68" s="2" t="s">
        <v>74</v>
      </c>
      <c r="B68" s="115">
        <v>86</v>
      </c>
      <c r="C68" s="112">
        <v>4.31480817496777E-2</v>
      </c>
      <c r="D68" s="112">
        <v>0.359818965196609</v>
      </c>
      <c r="E68" s="112">
        <v>0.18489535152912101</v>
      </c>
      <c r="F68" s="112">
        <v>9.0311765670776395E-2</v>
      </c>
      <c r="G68" s="112">
        <v>1.23221483081579E-2</v>
      </c>
      <c r="H68" s="112">
        <v>0.309503704309464</v>
      </c>
      <c r="I68" s="118">
        <v>2.5204043388366699</v>
      </c>
      <c r="J68" s="112">
        <v>0.58359044020663398</v>
      </c>
    </row>
    <row r="69" spans="1:10" x14ac:dyDescent="0.2">
      <c r="A69" s="2" t="s">
        <v>75</v>
      </c>
      <c r="B69" s="115">
        <v>108</v>
      </c>
      <c r="C69" s="112">
        <v>2.0850293338298801E-2</v>
      </c>
      <c r="D69" s="112">
        <v>0.24119034409522999</v>
      </c>
      <c r="E69" s="112">
        <v>0.25574210286140397</v>
      </c>
      <c r="F69" s="112">
        <v>8.7823197245597798E-2</v>
      </c>
      <c r="G69" s="112">
        <v>1.7325835302472101E-2</v>
      </c>
      <c r="H69" s="112">
        <v>0.377068221569061</v>
      </c>
      <c r="I69" s="118">
        <v>2.74248218536377</v>
      </c>
      <c r="J69" s="112">
        <v>0.42065704280518501</v>
      </c>
    </row>
    <row r="70" spans="1:10" x14ac:dyDescent="0.2">
      <c r="A70" s="2" t="s">
        <v>76</v>
      </c>
      <c r="B70" s="115">
        <v>94</v>
      </c>
      <c r="C70" s="112">
        <v>7.7100284397602095E-2</v>
      </c>
      <c r="D70" s="112">
        <v>0.37871542572975198</v>
      </c>
      <c r="E70" s="112">
        <v>0.14135448634624501</v>
      </c>
      <c r="F70" s="112">
        <v>3.25231775641441E-2</v>
      </c>
      <c r="G70" s="112">
        <v>0</v>
      </c>
      <c r="H70" s="112">
        <v>0.37030664086341902</v>
      </c>
      <c r="I70" s="118">
        <v>2.2053389549255402</v>
      </c>
      <c r="J70" s="112">
        <v>0.72386931309846203</v>
      </c>
    </row>
    <row r="71" spans="1:10" x14ac:dyDescent="0.2">
      <c r="A71" s="3" t="s">
        <v>77</v>
      </c>
      <c r="B71" s="116">
        <v>78</v>
      </c>
      <c r="C71" s="113">
        <v>6.6497310996055603E-2</v>
      </c>
      <c r="D71" s="113">
        <v>0.28303936123848</v>
      </c>
      <c r="E71" s="113">
        <v>0.185462146997452</v>
      </c>
      <c r="F71" s="113">
        <v>8.1921912729740101E-2</v>
      </c>
      <c r="G71" s="113">
        <v>0</v>
      </c>
      <c r="H71" s="113">
        <v>0.38307926058769198</v>
      </c>
      <c r="I71" s="119">
        <v>2.4584197998046902</v>
      </c>
      <c r="J71" s="113">
        <v>0.56658279439410997</v>
      </c>
    </row>
    <row r="73" spans="1:10" x14ac:dyDescent="0.2">
      <c r="A73" t="s">
        <v>168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164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9</v>
      </c>
      <c r="G5" s="4" t="s">
        <v>10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23" t="s">
        <v>1</v>
      </c>
      <c r="C6" s="120" t="s">
        <v>1</v>
      </c>
      <c r="D6" s="120" t="s">
        <v>1</v>
      </c>
      <c r="E6" s="120" t="s">
        <v>1</v>
      </c>
      <c r="F6" s="120" t="s">
        <v>1</v>
      </c>
      <c r="G6" s="120" t="s">
        <v>1</v>
      </c>
      <c r="H6" s="120" t="s">
        <v>1</v>
      </c>
      <c r="I6" s="126" t="s">
        <v>1</v>
      </c>
      <c r="J6" s="120" t="s">
        <v>1</v>
      </c>
    </row>
    <row r="7" spans="1:10" x14ac:dyDescent="0.2">
      <c r="A7" s="2" t="s">
        <v>13</v>
      </c>
      <c r="B7" s="124">
        <v>5851</v>
      </c>
      <c r="C7" s="121">
        <v>3.7982232868671403E-2</v>
      </c>
      <c r="D7" s="121">
        <v>0.24331699311733199</v>
      </c>
      <c r="E7" s="121">
        <v>0.27027174830436701</v>
      </c>
      <c r="F7" s="121">
        <v>8.4461770951747894E-2</v>
      </c>
      <c r="G7" s="121">
        <v>2.18238011002541E-2</v>
      </c>
      <c r="H7" s="121">
        <v>0.34214347600936901</v>
      </c>
      <c r="I7" s="127">
        <v>2.70940160751343</v>
      </c>
      <c r="J7" s="121">
        <v>0.42759964546982798</v>
      </c>
    </row>
    <row r="8" spans="1:10" x14ac:dyDescent="0.2">
      <c r="A8" s="5" t="s">
        <v>14</v>
      </c>
      <c r="B8" s="123" t="s">
        <v>1</v>
      </c>
      <c r="C8" s="120" t="s">
        <v>1</v>
      </c>
      <c r="D8" s="120" t="s">
        <v>1</v>
      </c>
      <c r="E8" s="120" t="s">
        <v>1</v>
      </c>
      <c r="F8" s="120" t="s">
        <v>1</v>
      </c>
      <c r="G8" s="120" t="s">
        <v>1</v>
      </c>
      <c r="H8" s="120" t="s">
        <v>1</v>
      </c>
      <c r="I8" s="126" t="s">
        <v>1</v>
      </c>
      <c r="J8" s="120" t="s">
        <v>1</v>
      </c>
    </row>
    <row r="9" spans="1:10" x14ac:dyDescent="0.2">
      <c r="A9" s="2" t="s">
        <v>15</v>
      </c>
      <c r="B9" s="124">
        <v>101</v>
      </c>
      <c r="C9" s="121">
        <v>3.8571063429117203E-2</v>
      </c>
      <c r="D9" s="121">
        <v>0.15181995928287501</v>
      </c>
      <c r="E9" s="121">
        <v>0.183783769607544</v>
      </c>
      <c r="F9" s="121">
        <v>7.4850045144557995E-2</v>
      </c>
      <c r="G9" s="121">
        <v>0</v>
      </c>
      <c r="H9" s="121">
        <v>0.55097514390945401</v>
      </c>
      <c r="I9" s="127">
        <v>2.6567850112914999</v>
      </c>
      <c r="J9" s="121">
        <v>0.42401000307074699</v>
      </c>
    </row>
    <row r="10" spans="1:10" x14ac:dyDescent="0.2">
      <c r="A10" s="2" t="s">
        <v>16</v>
      </c>
      <c r="B10" s="124">
        <v>104</v>
      </c>
      <c r="C10" s="121">
        <v>7.32108429074287E-2</v>
      </c>
      <c r="D10" s="121">
        <v>0.22737172245979301</v>
      </c>
      <c r="E10" s="121">
        <v>0.20839062333107</v>
      </c>
      <c r="F10" s="121">
        <v>4.0967747569084202E-2</v>
      </c>
      <c r="G10" s="121">
        <v>3.8342516869306599E-2</v>
      </c>
      <c r="H10" s="121">
        <v>0.41171655058860801</v>
      </c>
      <c r="I10" s="127">
        <v>2.56459665298462</v>
      </c>
      <c r="J10" s="121">
        <v>0.51094852959834003</v>
      </c>
    </row>
    <row r="11" spans="1:10" x14ac:dyDescent="0.2">
      <c r="A11" s="2" t="s">
        <v>17</v>
      </c>
      <c r="B11" s="124">
        <v>124</v>
      </c>
      <c r="C11" s="121">
        <v>4.71784472465515E-2</v>
      </c>
      <c r="D11" s="121">
        <v>0.22503484785556799</v>
      </c>
      <c r="E11" s="121">
        <v>0.21464298665523501</v>
      </c>
      <c r="F11" s="121">
        <v>8.5661031305789906E-2</v>
      </c>
      <c r="G11" s="121">
        <v>1.7891002818942101E-2</v>
      </c>
      <c r="H11" s="121">
        <v>0.409591674804688</v>
      </c>
      <c r="I11" s="127">
        <v>2.6647257804870601</v>
      </c>
      <c r="J11" s="121">
        <v>0.46105938513996902</v>
      </c>
    </row>
    <row r="12" spans="1:10" x14ac:dyDescent="0.2">
      <c r="A12" s="2" t="s">
        <v>18</v>
      </c>
      <c r="B12" s="124">
        <v>108</v>
      </c>
      <c r="C12" s="121">
        <v>4.33178879320621E-2</v>
      </c>
      <c r="D12" s="121">
        <v>0.224395722150803</v>
      </c>
      <c r="E12" s="121">
        <v>0.27107173204422003</v>
      </c>
      <c r="F12" s="121">
        <v>5.2834499627351802E-2</v>
      </c>
      <c r="G12" s="121">
        <v>0</v>
      </c>
      <c r="H12" s="121">
        <v>0.40838015079498302</v>
      </c>
      <c r="I12" s="127">
        <v>2.56357622146606</v>
      </c>
      <c r="J12" s="121">
        <v>0.45250951910092402</v>
      </c>
    </row>
    <row r="13" spans="1:10" x14ac:dyDescent="0.2">
      <c r="A13" s="2" t="s">
        <v>19</v>
      </c>
      <c r="B13" s="124">
        <v>107</v>
      </c>
      <c r="C13" s="121">
        <v>3.4154120832681698E-2</v>
      </c>
      <c r="D13" s="121">
        <v>0.37207090854644798</v>
      </c>
      <c r="E13" s="121">
        <v>0.209545493125916</v>
      </c>
      <c r="F13" s="121">
        <v>3.3139761537313503E-2</v>
      </c>
      <c r="G13" s="121">
        <v>0</v>
      </c>
      <c r="H13" s="121">
        <v>0.35108971595764199</v>
      </c>
      <c r="I13" s="127">
        <v>2.37242579460144</v>
      </c>
      <c r="J13" s="121">
        <v>0.62601108253142201</v>
      </c>
    </row>
    <row r="14" spans="1:10" x14ac:dyDescent="0.2">
      <c r="A14" s="2" t="s">
        <v>20</v>
      </c>
      <c r="B14" s="124">
        <v>97</v>
      </c>
      <c r="C14" s="121">
        <v>4.9853757023811299E-2</v>
      </c>
      <c r="D14" s="121">
        <v>0.350769072771072</v>
      </c>
      <c r="E14" s="121">
        <v>0.165335819125175</v>
      </c>
      <c r="F14" s="121">
        <v>5.3797647356987E-2</v>
      </c>
      <c r="G14" s="121">
        <v>1.28239253535867E-2</v>
      </c>
      <c r="H14" s="121">
        <v>0.36741977930068997</v>
      </c>
      <c r="I14" s="127">
        <v>2.41346406936646</v>
      </c>
      <c r="J14" s="121">
        <v>0.63331545327512595</v>
      </c>
    </row>
    <row r="15" spans="1:10" x14ac:dyDescent="0.2">
      <c r="A15" s="2" t="s">
        <v>21</v>
      </c>
      <c r="B15" s="124">
        <v>92</v>
      </c>
      <c r="C15" s="121">
        <v>1.7311394214630099E-2</v>
      </c>
      <c r="D15" s="121">
        <v>0.294422447681427</v>
      </c>
      <c r="E15" s="121">
        <v>0.21910975873470301</v>
      </c>
      <c r="F15" s="121">
        <v>4.7566443681716898E-2</v>
      </c>
      <c r="G15" s="121">
        <v>8.7405489757657103E-3</v>
      </c>
      <c r="H15" s="121">
        <v>0.41284942626953097</v>
      </c>
      <c r="I15" s="127">
        <v>2.5503747463226301</v>
      </c>
      <c r="J15" s="121">
        <v>0.53092655523047605</v>
      </c>
    </row>
    <row r="16" spans="1:10" x14ac:dyDescent="0.2">
      <c r="A16" s="2" t="s">
        <v>22</v>
      </c>
      <c r="B16" s="124">
        <v>99</v>
      </c>
      <c r="C16" s="121">
        <v>3.8856312632560702E-2</v>
      </c>
      <c r="D16" s="121">
        <v>0.18690390884876301</v>
      </c>
      <c r="E16" s="121">
        <v>0.26701676845550498</v>
      </c>
      <c r="F16" s="121">
        <v>0.15005959570407901</v>
      </c>
      <c r="G16" s="121">
        <v>0</v>
      </c>
      <c r="H16" s="121">
        <v>0.35716339945793202</v>
      </c>
      <c r="I16" s="127">
        <v>2.8217945098877002</v>
      </c>
      <c r="J16" s="121">
        <v>0.35119379718601501</v>
      </c>
    </row>
    <row r="17" spans="1:10" x14ac:dyDescent="0.2">
      <c r="A17" s="2" t="s">
        <v>23</v>
      </c>
      <c r="B17" s="124">
        <v>73</v>
      </c>
      <c r="C17" s="121">
        <v>6.2547333538532299E-2</v>
      </c>
      <c r="D17" s="121">
        <v>0.19807884097099299</v>
      </c>
      <c r="E17" s="121">
        <v>0.30188098549842801</v>
      </c>
      <c r="F17" s="121">
        <v>8.8466815650463104E-2</v>
      </c>
      <c r="G17" s="121">
        <v>2.7220670133829099E-2</v>
      </c>
      <c r="H17" s="121">
        <v>0.32180535793304399</v>
      </c>
      <c r="I17" s="127">
        <v>2.7341983318328902</v>
      </c>
      <c r="J17" s="121">
        <v>0.38429406089614598</v>
      </c>
    </row>
    <row r="18" spans="1:10" x14ac:dyDescent="0.2">
      <c r="A18" s="2" t="s">
        <v>24</v>
      </c>
      <c r="B18" s="124">
        <v>70</v>
      </c>
      <c r="C18" s="121">
        <v>1.44600234925747E-2</v>
      </c>
      <c r="D18" s="121">
        <v>0.18157082796096799</v>
      </c>
      <c r="E18" s="121">
        <v>0.184216558933258</v>
      </c>
      <c r="F18" s="121">
        <v>7.0146784186363206E-2</v>
      </c>
      <c r="G18" s="121">
        <v>2.3575875908136399E-2</v>
      </c>
      <c r="H18" s="121">
        <v>0.52602994441986095</v>
      </c>
      <c r="I18" s="127">
        <v>2.8033792972564702</v>
      </c>
      <c r="J18" s="121">
        <v>0.41359331245215603</v>
      </c>
    </row>
    <row r="19" spans="1:10" x14ac:dyDescent="0.2">
      <c r="A19" s="2" t="s">
        <v>25</v>
      </c>
      <c r="B19" s="124">
        <v>92</v>
      </c>
      <c r="C19" s="121">
        <v>5.6730799376964597E-2</v>
      </c>
      <c r="D19" s="121">
        <v>0.161655187606812</v>
      </c>
      <c r="E19" s="121">
        <v>0.33056730031967202</v>
      </c>
      <c r="F19" s="121">
        <v>9.0716525912284907E-2</v>
      </c>
      <c r="G19" s="121">
        <v>3.2370101660490001E-2</v>
      </c>
      <c r="H19" s="121">
        <v>0.32796007394790599</v>
      </c>
      <c r="I19" s="127">
        <v>2.8219449520111102</v>
      </c>
      <c r="J19" s="121">
        <v>0.32495984561273999</v>
      </c>
    </row>
    <row r="20" spans="1:10" x14ac:dyDescent="0.2">
      <c r="A20" s="2" t="s">
        <v>26</v>
      </c>
      <c r="B20" s="124">
        <v>90</v>
      </c>
      <c r="C20" s="121">
        <v>2.6405448094010402E-2</v>
      </c>
      <c r="D20" s="121">
        <v>0.214417234063148</v>
      </c>
      <c r="E20" s="121">
        <v>0.33780771493911699</v>
      </c>
      <c r="F20" s="121">
        <v>7.1261540055275005E-2</v>
      </c>
      <c r="G20" s="121">
        <v>8.9980782940983807E-3</v>
      </c>
      <c r="H20" s="121">
        <v>0.34110999107360801</v>
      </c>
      <c r="I20" s="127">
        <v>2.7298936843872101</v>
      </c>
      <c r="J20" s="121">
        <v>0.36549754361397502</v>
      </c>
    </row>
    <row r="21" spans="1:10" x14ac:dyDescent="0.2">
      <c r="A21" s="2" t="s">
        <v>27</v>
      </c>
      <c r="B21" s="124">
        <v>79</v>
      </c>
      <c r="C21" s="121">
        <v>2.57787182927132E-2</v>
      </c>
      <c r="D21" s="121">
        <v>0.25765368342399603</v>
      </c>
      <c r="E21" s="121">
        <v>0.22867216169834101</v>
      </c>
      <c r="F21" s="121">
        <v>0.115415453910828</v>
      </c>
      <c r="G21" s="121">
        <v>1.29831749945879E-2</v>
      </c>
      <c r="H21" s="121">
        <v>0.35949680209159901</v>
      </c>
      <c r="I21" s="127">
        <v>2.7379727363586399</v>
      </c>
      <c r="J21" s="121">
        <v>0.44251520541196299</v>
      </c>
    </row>
    <row r="22" spans="1:10" x14ac:dyDescent="0.2">
      <c r="A22" s="2" t="s">
        <v>28</v>
      </c>
      <c r="B22" s="124">
        <v>103</v>
      </c>
      <c r="C22" s="121">
        <v>3.1059041619300801E-2</v>
      </c>
      <c r="D22" s="121">
        <v>0.245020896196365</v>
      </c>
      <c r="E22" s="121">
        <v>0.24693180620670299</v>
      </c>
      <c r="F22" s="121">
        <v>5.78359477221966E-2</v>
      </c>
      <c r="G22" s="121">
        <v>2.20953989773989E-2</v>
      </c>
      <c r="H22" s="121">
        <v>0.39705690741539001</v>
      </c>
      <c r="I22" s="127">
        <v>2.6598148345947301</v>
      </c>
      <c r="J22" s="121">
        <v>0.45788722362683998</v>
      </c>
    </row>
    <row r="23" spans="1:10" x14ac:dyDescent="0.2">
      <c r="A23" s="2" t="s">
        <v>29</v>
      </c>
      <c r="B23" s="124">
        <v>100</v>
      </c>
      <c r="C23" s="121">
        <v>4.5369263738393797E-2</v>
      </c>
      <c r="D23" s="121">
        <v>0.26406496763229398</v>
      </c>
      <c r="E23" s="121">
        <v>0.22665624320507</v>
      </c>
      <c r="F23" s="121">
        <v>6.2802933156490298E-2</v>
      </c>
      <c r="G23" s="121">
        <v>2.4954754859209099E-2</v>
      </c>
      <c r="H23" s="121">
        <v>0.37615185976028398</v>
      </c>
      <c r="I23" s="127">
        <v>2.61193919181824</v>
      </c>
      <c r="J23" s="121">
        <v>0.49600888473455101</v>
      </c>
    </row>
    <row r="24" spans="1:10" x14ac:dyDescent="0.2">
      <c r="A24" s="2" t="s">
        <v>30</v>
      </c>
      <c r="B24" s="124">
        <v>97</v>
      </c>
      <c r="C24" s="121">
        <v>3.20921577513218E-2</v>
      </c>
      <c r="D24" s="121">
        <v>0.25274589657783503</v>
      </c>
      <c r="E24" s="121">
        <v>0.31213971972465498</v>
      </c>
      <c r="F24" s="121">
        <v>2.83510442823172E-2</v>
      </c>
      <c r="G24" s="121">
        <v>4.2724218219518703E-2</v>
      </c>
      <c r="H24" s="121">
        <v>0.33194693922996499</v>
      </c>
      <c r="I24" s="127">
        <v>2.6959362030029301</v>
      </c>
      <c r="J24" s="121">
        <v>0.42637042082426102</v>
      </c>
    </row>
    <row r="25" spans="1:10" x14ac:dyDescent="0.2">
      <c r="A25" s="2" t="s">
        <v>31</v>
      </c>
      <c r="B25" s="124">
        <v>99</v>
      </c>
      <c r="C25" s="121">
        <v>0</v>
      </c>
      <c r="D25" s="121">
        <v>0.19568613171577501</v>
      </c>
      <c r="E25" s="121">
        <v>0.27241855859756497</v>
      </c>
      <c r="F25" s="121">
        <v>0.16031317412853199</v>
      </c>
      <c r="G25" s="121">
        <v>8.2858055830001796E-3</v>
      </c>
      <c r="H25" s="121">
        <v>0.36329632997512801</v>
      </c>
      <c r="I25" s="127">
        <v>2.97047090530396</v>
      </c>
      <c r="J25" s="121">
        <v>0.30734255341755801</v>
      </c>
    </row>
    <row r="26" spans="1:10" x14ac:dyDescent="0.2">
      <c r="A26" s="2" t="s">
        <v>32</v>
      </c>
      <c r="B26" s="124">
        <v>85</v>
      </c>
      <c r="C26" s="121">
        <v>9.0251222252845806E-2</v>
      </c>
      <c r="D26" s="121">
        <v>0.229036420583725</v>
      </c>
      <c r="E26" s="121">
        <v>0.32114425301551802</v>
      </c>
      <c r="F26" s="121">
        <v>5.10185919702053E-2</v>
      </c>
      <c r="G26" s="121">
        <v>1.38891227543354E-2</v>
      </c>
      <c r="H26" s="121">
        <v>0.29466038942336997</v>
      </c>
      <c r="I26" s="127">
        <v>2.53108835220337</v>
      </c>
      <c r="J26" s="121">
        <v>0.45267221356751303</v>
      </c>
    </row>
    <row r="27" spans="1:10" x14ac:dyDescent="0.2">
      <c r="A27" s="2" t="s">
        <v>33</v>
      </c>
      <c r="B27" s="124">
        <v>84</v>
      </c>
      <c r="C27" s="121">
        <v>2.5107813999056799E-2</v>
      </c>
      <c r="D27" s="121">
        <v>0.171179950237274</v>
      </c>
      <c r="E27" s="121">
        <v>0.30297136306762701</v>
      </c>
      <c r="F27" s="121">
        <v>9.5782220363616902E-2</v>
      </c>
      <c r="G27" s="121">
        <v>0</v>
      </c>
      <c r="H27" s="121">
        <v>0.404958635568619</v>
      </c>
      <c r="I27" s="127">
        <v>2.7888998985290501</v>
      </c>
      <c r="J27" s="121">
        <v>0.32987247861973601</v>
      </c>
    </row>
    <row r="28" spans="1:10" x14ac:dyDescent="0.2">
      <c r="A28" s="2" t="s">
        <v>34</v>
      </c>
      <c r="B28" s="124">
        <v>100</v>
      </c>
      <c r="C28" s="121">
        <v>3.7239693105220802E-2</v>
      </c>
      <c r="D28" s="121">
        <v>0.15531404316425301</v>
      </c>
      <c r="E28" s="121">
        <v>0.30424195528030401</v>
      </c>
      <c r="F28" s="121">
        <v>6.9586522877216297E-2</v>
      </c>
      <c r="G28" s="121">
        <v>3.1523738056421301E-2</v>
      </c>
      <c r="H28" s="121">
        <v>0.402094066143036</v>
      </c>
      <c r="I28" s="127">
        <v>2.8375005722045898</v>
      </c>
      <c r="J28" s="121">
        <v>0.32204686283804002</v>
      </c>
    </row>
    <row r="29" spans="1:10" x14ac:dyDescent="0.2">
      <c r="A29" s="2" t="s">
        <v>35</v>
      </c>
      <c r="B29" s="124">
        <v>96</v>
      </c>
      <c r="C29" s="121">
        <v>9.8076155409216898E-3</v>
      </c>
      <c r="D29" s="121">
        <v>0.20268419384956399</v>
      </c>
      <c r="E29" s="121">
        <v>0.34769725799560502</v>
      </c>
      <c r="F29" s="121">
        <v>8.1619985401630402E-2</v>
      </c>
      <c r="G29" s="121">
        <v>1.2148373760283E-2</v>
      </c>
      <c r="H29" s="121">
        <v>0.34604260325431802</v>
      </c>
      <c r="I29" s="127">
        <v>2.82203316688538</v>
      </c>
      <c r="J29" s="121">
        <v>0.324932175649644</v>
      </c>
    </row>
    <row r="30" spans="1:10" x14ac:dyDescent="0.2">
      <c r="A30" s="2" t="s">
        <v>36</v>
      </c>
      <c r="B30" s="124">
        <v>86</v>
      </c>
      <c r="C30" s="121">
        <v>2.2659437730908401E-2</v>
      </c>
      <c r="D30" s="121">
        <v>0.30853700637817399</v>
      </c>
      <c r="E30" s="121">
        <v>0.21530538797378501</v>
      </c>
      <c r="F30" s="121">
        <v>9.3937553465366405E-2</v>
      </c>
      <c r="G30" s="121">
        <v>0</v>
      </c>
      <c r="H30" s="121">
        <v>0.35956063866615301</v>
      </c>
      <c r="I30" s="127">
        <v>2.59415626525879</v>
      </c>
      <c r="J30" s="121">
        <v>0.51713940707373696</v>
      </c>
    </row>
    <row r="31" spans="1:10" x14ac:dyDescent="0.2">
      <c r="A31" s="2" t="s">
        <v>37</v>
      </c>
      <c r="B31" s="124">
        <v>77</v>
      </c>
      <c r="C31" s="121">
        <v>0</v>
      </c>
      <c r="D31" s="121">
        <v>0.27459317445754999</v>
      </c>
      <c r="E31" s="121">
        <v>0.17817103862762501</v>
      </c>
      <c r="F31" s="121">
        <v>0.162130936980247</v>
      </c>
      <c r="G31" s="121">
        <v>5.3798235952854198E-2</v>
      </c>
      <c r="H31" s="121">
        <v>0.33130660653114302</v>
      </c>
      <c r="I31" s="127">
        <v>2.9927234649658199</v>
      </c>
      <c r="J31" s="121">
        <v>0.41064137944089801</v>
      </c>
    </row>
    <row r="32" spans="1:10" x14ac:dyDescent="0.2">
      <c r="A32" s="2" t="s">
        <v>38</v>
      </c>
      <c r="B32" s="124">
        <v>104</v>
      </c>
      <c r="C32" s="121">
        <v>2.5826212018728301E-2</v>
      </c>
      <c r="D32" s="121">
        <v>0.23228731751442</v>
      </c>
      <c r="E32" s="121">
        <v>0.33069923520088201</v>
      </c>
      <c r="F32" s="121">
        <v>2.9412541538476899E-2</v>
      </c>
      <c r="G32" s="121">
        <v>1.4512975700199601E-2</v>
      </c>
      <c r="H32" s="121">
        <v>0.36726170778274497</v>
      </c>
      <c r="I32" s="127">
        <v>2.6436104774475102</v>
      </c>
      <c r="J32" s="121">
        <v>0.40793095168577398</v>
      </c>
    </row>
    <row r="33" spans="1:10" x14ac:dyDescent="0.2">
      <c r="A33" s="2" t="s">
        <v>39</v>
      </c>
      <c r="B33" s="124">
        <v>94</v>
      </c>
      <c r="C33" s="121">
        <v>8.0622300505638095E-2</v>
      </c>
      <c r="D33" s="121">
        <v>0.25129869580268899</v>
      </c>
      <c r="E33" s="121">
        <v>0.25186836719512901</v>
      </c>
      <c r="F33" s="121">
        <v>8.3988033235073103E-2</v>
      </c>
      <c r="G33" s="121">
        <v>3.1740780919790303E-2</v>
      </c>
      <c r="H33" s="121">
        <v>0.30048182606697099</v>
      </c>
      <c r="I33" s="127">
        <v>2.6210625171661399</v>
      </c>
      <c r="J33" s="121">
        <v>0.474499458212012</v>
      </c>
    </row>
    <row r="34" spans="1:10" x14ac:dyDescent="0.2">
      <c r="A34" s="2" t="s">
        <v>40</v>
      </c>
      <c r="B34" s="124">
        <v>92</v>
      </c>
      <c r="C34" s="121">
        <v>4.0898352861404398E-2</v>
      </c>
      <c r="D34" s="121">
        <v>0.29161027073860202</v>
      </c>
      <c r="E34" s="121">
        <v>0.29525700211525002</v>
      </c>
      <c r="F34" s="121">
        <v>8.6862690746784196E-2</v>
      </c>
      <c r="G34" s="121">
        <v>2.1648909896612199E-2</v>
      </c>
      <c r="H34" s="121">
        <v>0.26372277736663802</v>
      </c>
      <c r="I34" s="127">
        <v>2.6696264743804901</v>
      </c>
      <c r="J34" s="121">
        <v>0.45160791573639703</v>
      </c>
    </row>
    <row r="35" spans="1:10" x14ac:dyDescent="0.2">
      <c r="A35" s="2" t="s">
        <v>41</v>
      </c>
      <c r="B35" s="124">
        <v>101</v>
      </c>
      <c r="C35" s="121">
        <v>2.6325965300202401E-2</v>
      </c>
      <c r="D35" s="121">
        <v>0.234410971403122</v>
      </c>
      <c r="E35" s="121">
        <v>0.32686877250671398</v>
      </c>
      <c r="F35" s="121">
        <v>8.3426825702190399E-2</v>
      </c>
      <c r="G35" s="121">
        <v>7.7680461108684496E-3</v>
      </c>
      <c r="H35" s="121">
        <v>0.32119941711425798</v>
      </c>
      <c r="I35" s="127">
        <v>2.72289371490479</v>
      </c>
      <c r="J35" s="121">
        <v>0.38411419199190799</v>
      </c>
    </row>
    <row r="36" spans="1:10" x14ac:dyDescent="0.2">
      <c r="A36" s="2" t="s">
        <v>42</v>
      </c>
      <c r="B36" s="124">
        <v>83</v>
      </c>
      <c r="C36" s="121">
        <v>2.0133279263973201E-2</v>
      </c>
      <c r="D36" s="121">
        <v>0.24590973556041701</v>
      </c>
      <c r="E36" s="121">
        <v>0.235700413584709</v>
      </c>
      <c r="F36" s="121">
        <v>0.104747802019119</v>
      </c>
      <c r="G36" s="121">
        <v>3.82839180529118E-2</v>
      </c>
      <c r="H36" s="121">
        <v>0.35522484779357899</v>
      </c>
      <c r="I36" s="127">
        <v>2.8373687267303498</v>
      </c>
      <c r="J36" s="121">
        <v>0.41261363042774901</v>
      </c>
    </row>
    <row r="37" spans="1:10" x14ac:dyDescent="0.2">
      <c r="A37" s="2" t="s">
        <v>43</v>
      </c>
      <c r="B37" s="124">
        <v>86</v>
      </c>
      <c r="C37" s="121">
        <v>1.38707207515836E-2</v>
      </c>
      <c r="D37" s="121">
        <v>0.22474288940429701</v>
      </c>
      <c r="E37" s="121">
        <v>0.356424480676651</v>
      </c>
      <c r="F37" s="121">
        <v>8.22863578796387E-2</v>
      </c>
      <c r="G37" s="121">
        <v>1.0828701779246301E-2</v>
      </c>
      <c r="H37" s="121">
        <v>0.31184685230255099</v>
      </c>
      <c r="I37" s="127">
        <v>2.7841460704803498</v>
      </c>
      <c r="J37" s="121">
        <v>0.34674492151272501</v>
      </c>
    </row>
    <row r="38" spans="1:10" x14ac:dyDescent="0.2">
      <c r="A38" s="2" t="s">
        <v>44</v>
      </c>
      <c r="B38" s="124">
        <v>101</v>
      </c>
      <c r="C38" s="121">
        <v>3.2479245215654401E-2</v>
      </c>
      <c r="D38" s="121">
        <v>0.31790331006050099</v>
      </c>
      <c r="E38" s="121">
        <v>0.26263678073883101</v>
      </c>
      <c r="F38" s="121">
        <v>5.4750848561525303E-2</v>
      </c>
      <c r="G38" s="121">
        <v>9.9362386390566809E-3</v>
      </c>
      <c r="H38" s="121">
        <v>0.32229357957839999</v>
      </c>
      <c r="I38" s="127">
        <v>2.5451741218566899</v>
      </c>
      <c r="J38" s="121">
        <v>0.51701229805919102</v>
      </c>
    </row>
    <row r="39" spans="1:10" x14ac:dyDescent="0.2">
      <c r="A39" s="2" t="s">
        <v>45</v>
      </c>
      <c r="B39" s="124">
        <v>103</v>
      </c>
      <c r="C39" s="121">
        <v>4.53158728778362E-2</v>
      </c>
      <c r="D39" s="121">
        <v>0.35885357856750499</v>
      </c>
      <c r="E39" s="121">
        <v>0.19627693295478801</v>
      </c>
      <c r="F39" s="121">
        <v>3.0760169029235802E-2</v>
      </c>
      <c r="G39" s="121">
        <v>1.3965649530291601E-2</v>
      </c>
      <c r="H39" s="121">
        <v>0.35482782125473</v>
      </c>
      <c r="I39" s="127">
        <v>2.3942797183990501</v>
      </c>
      <c r="J39" s="121">
        <v>0.626452053562224</v>
      </c>
    </row>
    <row r="40" spans="1:10" x14ac:dyDescent="0.2">
      <c r="A40" s="2" t="s">
        <v>46</v>
      </c>
      <c r="B40" s="124">
        <v>97</v>
      </c>
      <c r="C40" s="121">
        <v>5.6512441486120203E-2</v>
      </c>
      <c r="D40" s="121">
        <v>0.29785293340683</v>
      </c>
      <c r="E40" s="121">
        <v>0.279853165149689</v>
      </c>
      <c r="F40" s="121">
        <v>4.4119697064161301E-2</v>
      </c>
      <c r="G40" s="121">
        <v>3.0693190172314599E-2</v>
      </c>
      <c r="H40" s="121">
        <v>0.29096856713295</v>
      </c>
      <c r="I40" s="127">
        <v>2.5693113803863499</v>
      </c>
      <c r="J40" s="121">
        <v>0.49978796603250097</v>
      </c>
    </row>
    <row r="41" spans="1:10" x14ac:dyDescent="0.2">
      <c r="A41" s="2" t="s">
        <v>47</v>
      </c>
      <c r="B41" s="124">
        <v>87</v>
      </c>
      <c r="C41" s="121">
        <v>5.7298582047224003E-2</v>
      </c>
      <c r="D41" s="121">
        <v>0.30610764026641801</v>
      </c>
      <c r="E41" s="121">
        <v>0.304913640022278</v>
      </c>
      <c r="F41" s="121">
        <v>9.2392832040786702E-2</v>
      </c>
      <c r="G41" s="121">
        <v>1.9447157159447701E-2</v>
      </c>
      <c r="H41" s="121">
        <v>0.21984012424945801</v>
      </c>
      <c r="I41" s="127">
        <v>2.62902784347534</v>
      </c>
      <c r="J41" s="121">
        <v>0.465809951124871</v>
      </c>
    </row>
    <row r="42" spans="1:10" x14ac:dyDescent="0.2">
      <c r="A42" s="2" t="s">
        <v>48</v>
      </c>
      <c r="B42" s="124">
        <v>97</v>
      </c>
      <c r="C42" s="121">
        <v>4.9517445266246803E-2</v>
      </c>
      <c r="D42" s="121">
        <v>0.22285088896751401</v>
      </c>
      <c r="E42" s="121">
        <v>0.257647544145584</v>
      </c>
      <c r="F42" s="121">
        <v>5.0689458847045898E-2</v>
      </c>
      <c r="G42" s="121">
        <v>1.9194733351468998E-2</v>
      </c>
      <c r="H42" s="121">
        <v>0.40009996294975297</v>
      </c>
      <c r="I42" s="127">
        <v>2.6119239330291699</v>
      </c>
      <c r="J42" s="121">
        <v>0.45402284078979899</v>
      </c>
    </row>
    <row r="43" spans="1:10" x14ac:dyDescent="0.2">
      <c r="A43" s="2" t="s">
        <v>49</v>
      </c>
      <c r="B43" s="124">
        <v>88</v>
      </c>
      <c r="C43" s="121">
        <v>2.3049678653478602E-2</v>
      </c>
      <c r="D43" s="121">
        <v>0.31475755572318997</v>
      </c>
      <c r="E43" s="121">
        <v>0.219923481345177</v>
      </c>
      <c r="F43" s="121">
        <v>2.0401617512106899E-2</v>
      </c>
      <c r="G43" s="121">
        <v>1.1524839326739301E-2</v>
      </c>
      <c r="H43" s="121">
        <v>0.41034281253814697</v>
      </c>
      <c r="I43" s="127">
        <v>2.4617116451263401</v>
      </c>
      <c r="J43" s="121">
        <v>0.57288751853840902</v>
      </c>
    </row>
    <row r="44" spans="1:10" x14ac:dyDescent="0.2">
      <c r="A44" s="2" t="s">
        <v>50</v>
      </c>
      <c r="B44" s="124">
        <v>97</v>
      </c>
      <c r="C44" s="121">
        <v>5.3778454661369303E-2</v>
      </c>
      <c r="D44" s="121">
        <v>0.25879976153373702</v>
      </c>
      <c r="E44" s="121">
        <v>0.22324246168136599</v>
      </c>
      <c r="F44" s="121">
        <v>6.3327230513095897E-2</v>
      </c>
      <c r="G44" s="121">
        <v>0</v>
      </c>
      <c r="H44" s="121">
        <v>0.40085211396217302</v>
      </c>
      <c r="I44" s="127">
        <v>2.4942326545715301</v>
      </c>
      <c r="J44" s="121">
        <v>0.52170459383773204</v>
      </c>
    </row>
    <row r="45" spans="1:10" x14ac:dyDescent="0.2">
      <c r="A45" s="2" t="s">
        <v>51</v>
      </c>
      <c r="B45" s="124">
        <v>97</v>
      </c>
      <c r="C45" s="121">
        <v>8.5762785747647303E-3</v>
      </c>
      <c r="D45" s="121">
        <v>0.32084000110626198</v>
      </c>
      <c r="E45" s="121">
        <v>0.24719764292240101</v>
      </c>
      <c r="F45" s="121">
        <v>6.1598625034093898E-2</v>
      </c>
      <c r="G45" s="121">
        <v>1.7152557149529499E-2</v>
      </c>
      <c r="H45" s="121">
        <v>0.34463489055633501</v>
      </c>
      <c r="I45" s="127">
        <v>2.63060474395752</v>
      </c>
      <c r="J45" s="121">
        <v>0.50264543729111799</v>
      </c>
    </row>
    <row r="46" spans="1:10" x14ac:dyDescent="0.2">
      <c r="A46" s="2" t="s">
        <v>52</v>
      </c>
      <c r="B46" s="124">
        <v>103</v>
      </c>
      <c r="C46" s="121">
        <v>3.4386359155178098E-2</v>
      </c>
      <c r="D46" s="121">
        <v>0.12159675359725999</v>
      </c>
      <c r="E46" s="121">
        <v>0.33793815970420799</v>
      </c>
      <c r="F46" s="121">
        <v>0.113297857344151</v>
      </c>
      <c r="G46" s="121">
        <v>6.6583812236785903E-2</v>
      </c>
      <c r="H46" s="121">
        <v>0.32619705796241799</v>
      </c>
      <c r="I46" s="127">
        <v>3.08325290679932</v>
      </c>
      <c r="J46" s="121">
        <v>0.23149663354206201</v>
      </c>
    </row>
    <row r="47" spans="1:10" x14ac:dyDescent="0.2">
      <c r="A47" s="2" t="s">
        <v>53</v>
      </c>
      <c r="B47" s="124">
        <v>91</v>
      </c>
      <c r="C47" s="121">
        <v>0</v>
      </c>
      <c r="D47" s="121">
        <v>0.17989335954189301</v>
      </c>
      <c r="E47" s="121">
        <v>0.36234158277511602</v>
      </c>
      <c r="F47" s="121">
        <v>9.7931168973445906E-2</v>
      </c>
      <c r="G47" s="121">
        <v>0</v>
      </c>
      <c r="H47" s="121">
        <v>0.35983389616012601</v>
      </c>
      <c r="I47" s="127">
        <v>2.8719673156738299</v>
      </c>
      <c r="J47" s="121">
        <v>0.28101043833648398</v>
      </c>
    </row>
    <row r="48" spans="1:10" x14ac:dyDescent="0.2">
      <c r="A48" s="2" t="s">
        <v>54</v>
      </c>
      <c r="B48" s="124">
        <v>87</v>
      </c>
      <c r="C48" s="121">
        <v>1.18051990866661E-2</v>
      </c>
      <c r="D48" s="121">
        <v>0.34282034635543801</v>
      </c>
      <c r="E48" s="121">
        <v>0.16112488508224501</v>
      </c>
      <c r="F48" s="121">
        <v>8.4190353751182598E-2</v>
      </c>
      <c r="G48" s="121">
        <v>0</v>
      </c>
      <c r="H48" s="121">
        <v>0.40005922317504899</v>
      </c>
      <c r="I48" s="127">
        <v>2.52955293655396</v>
      </c>
      <c r="J48" s="121">
        <v>0.59110091318485403</v>
      </c>
    </row>
    <row r="49" spans="1:10" x14ac:dyDescent="0.2">
      <c r="A49" s="2" t="s">
        <v>55</v>
      </c>
      <c r="B49" s="124">
        <v>84</v>
      </c>
      <c r="C49" s="121">
        <v>4.8414349555969197E-2</v>
      </c>
      <c r="D49" s="121">
        <v>0.175383806228638</v>
      </c>
      <c r="E49" s="121">
        <v>0.37081938982009899</v>
      </c>
      <c r="F49" s="121">
        <v>5.14194890856743E-2</v>
      </c>
      <c r="G49" s="121">
        <v>2.4240242317318899E-2</v>
      </c>
      <c r="H49" s="121">
        <v>0.32972273230552701</v>
      </c>
      <c r="I49" s="127">
        <v>2.7429234981536901</v>
      </c>
      <c r="J49" s="121">
        <v>0.33388891949866301</v>
      </c>
    </row>
    <row r="50" spans="1:10" x14ac:dyDescent="0.2">
      <c r="A50" s="2" t="s">
        <v>56</v>
      </c>
      <c r="B50" s="124">
        <v>62</v>
      </c>
      <c r="C50" s="121">
        <v>3.7159826606512097E-2</v>
      </c>
      <c r="D50" s="121">
        <v>9.0186759829521193E-2</v>
      </c>
      <c r="E50" s="121">
        <v>0.26526916027069097</v>
      </c>
      <c r="F50" s="121">
        <v>8.3878606557846097E-2</v>
      </c>
      <c r="G50" s="121">
        <v>0.102832518517971</v>
      </c>
      <c r="H50" s="121">
        <v>0.42067313194274902</v>
      </c>
      <c r="I50" s="127">
        <v>3.21583199501038</v>
      </c>
      <c r="J50" s="121">
        <v>0.219818193560051</v>
      </c>
    </row>
    <row r="51" spans="1:10" x14ac:dyDescent="0.2">
      <c r="A51" s="2" t="s">
        <v>57</v>
      </c>
      <c r="B51" s="124">
        <v>97</v>
      </c>
      <c r="C51" s="121">
        <v>7.8166341409087198E-3</v>
      </c>
      <c r="D51" s="121">
        <v>0.16559273004531899</v>
      </c>
      <c r="E51" s="121">
        <v>0.45891568064689597</v>
      </c>
      <c r="F51" s="121">
        <v>7.1904510259628296E-2</v>
      </c>
      <c r="G51" s="121">
        <v>2.0281869918108E-2</v>
      </c>
      <c r="H51" s="121">
        <v>0.27548855543136602</v>
      </c>
      <c r="I51" s="127">
        <v>2.9050977230071999</v>
      </c>
      <c r="J51" s="121">
        <v>0.23934662477355401</v>
      </c>
    </row>
    <row r="52" spans="1:10" x14ac:dyDescent="0.2">
      <c r="A52" s="2" t="s">
        <v>58</v>
      </c>
      <c r="B52" s="124">
        <v>79</v>
      </c>
      <c r="C52" s="121">
        <v>2.02850643545389E-2</v>
      </c>
      <c r="D52" s="121">
        <v>0.21416853368282299</v>
      </c>
      <c r="E52" s="121">
        <v>0.20777784287929499</v>
      </c>
      <c r="F52" s="121">
        <v>9.6315041184425396E-2</v>
      </c>
      <c r="G52" s="121">
        <v>1.01425321772695E-2</v>
      </c>
      <c r="H52" s="121">
        <v>0.45131099224090598</v>
      </c>
      <c r="I52" s="127">
        <v>2.7482388019561799</v>
      </c>
      <c r="J52" s="121">
        <v>0.42729778059384099</v>
      </c>
    </row>
    <row r="53" spans="1:10" x14ac:dyDescent="0.2">
      <c r="A53" s="2" t="s">
        <v>59</v>
      </c>
      <c r="B53" s="124">
        <v>91</v>
      </c>
      <c r="C53" s="121">
        <v>3.6389589309692397E-2</v>
      </c>
      <c r="D53" s="121">
        <v>0.25538653135299699</v>
      </c>
      <c r="E53" s="121">
        <v>0.28148683905601501</v>
      </c>
      <c r="F53" s="121">
        <v>0.113815687596798</v>
      </c>
      <c r="G53" s="121">
        <v>4.7871030867099797E-2</v>
      </c>
      <c r="H53" s="121">
        <v>0.26505032181739802</v>
      </c>
      <c r="I53" s="127">
        <v>2.8386175632476802</v>
      </c>
      <c r="J53" s="121">
        <v>0.397001494557014</v>
      </c>
    </row>
    <row r="54" spans="1:10" x14ac:dyDescent="0.2">
      <c r="A54" s="2" t="s">
        <v>60</v>
      </c>
      <c r="B54" s="124">
        <v>93</v>
      </c>
      <c r="C54" s="121">
        <v>3.0702831223607101E-2</v>
      </c>
      <c r="D54" s="121">
        <v>0.12890668213367501</v>
      </c>
      <c r="E54" s="121">
        <v>0.28629931807518</v>
      </c>
      <c r="F54" s="121">
        <v>0.18802253901958499</v>
      </c>
      <c r="G54" s="121">
        <v>3.59556041657925E-2</v>
      </c>
      <c r="H54" s="121">
        <v>0.33011302351951599</v>
      </c>
      <c r="I54" s="127">
        <v>3.1039299964904798</v>
      </c>
      <c r="J54" s="121">
        <v>0.238263348004843</v>
      </c>
    </row>
    <row r="55" spans="1:10" x14ac:dyDescent="0.2">
      <c r="A55" s="2" t="s">
        <v>61</v>
      </c>
      <c r="B55" s="124">
        <v>91</v>
      </c>
      <c r="C55" s="121">
        <v>3.7503369152545901E-2</v>
      </c>
      <c r="D55" s="121">
        <v>0.15625661611557001</v>
      </c>
      <c r="E55" s="121">
        <v>0.26177465915679898</v>
      </c>
      <c r="F55" s="121">
        <v>5.9839569032192202E-2</v>
      </c>
      <c r="G55" s="121">
        <v>0</v>
      </c>
      <c r="H55" s="121">
        <v>0.48462578654289201</v>
      </c>
      <c r="I55" s="127">
        <v>2.66737985610962</v>
      </c>
      <c r="J55" s="121">
        <v>0.37595979815983099</v>
      </c>
    </row>
    <row r="56" spans="1:10" x14ac:dyDescent="0.2">
      <c r="A56" s="2" t="s">
        <v>62</v>
      </c>
      <c r="B56" s="124">
        <v>103</v>
      </c>
      <c r="C56" s="121">
        <v>4.4635862112045302E-2</v>
      </c>
      <c r="D56" s="121">
        <v>0.24747794866561901</v>
      </c>
      <c r="E56" s="121">
        <v>0.25757977366447399</v>
      </c>
      <c r="F56" s="121">
        <v>5.3623504936695099E-2</v>
      </c>
      <c r="G56" s="121">
        <v>1.9310902804136301E-2</v>
      </c>
      <c r="H56" s="121">
        <v>0.377371996641159</v>
      </c>
      <c r="I56" s="127">
        <v>2.6073026657104501</v>
      </c>
      <c r="J56" s="121">
        <v>0.46916266927462802</v>
      </c>
    </row>
    <row r="57" spans="1:10" x14ac:dyDescent="0.2">
      <c r="A57" s="2" t="s">
        <v>63</v>
      </c>
      <c r="B57" s="124">
        <v>96</v>
      </c>
      <c r="C57" s="121">
        <v>4.8988081514835399E-2</v>
      </c>
      <c r="D57" s="121">
        <v>0.32051327824592601</v>
      </c>
      <c r="E57" s="121">
        <v>0.15919308364391299</v>
      </c>
      <c r="F57" s="121">
        <v>7.5089804828167003E-2</v>
      </c>
      <c r="G57" s="121">
        <v>2.4937022477388399E-2</v>
      </c>
      <c r="H57" s="121">
        <v>0.37127873301505998</v>
      </c>
      <c r="I57" s="127">
        <v>2.5331387519836399</v>
      </c>
      <c r="J57" s="121">
        <v>0.58770297264375504</v>
      </c>
    </row>
    <row r="58" spans="1:10" x14ac:dyDescent="0.2">
      <c r="A58" s="2" t="s">
        <v>64</v>
      </c>
      <c r="B58" s="124">
        <v>95</v>
      </c>
      <c r="C58" s="121">
        <v>1.9647311419248598E-2</v>
      </c>
      <c r="D58" s="121">
        <v>0.312881588935852</v>
      </c>
      <c r="E58" s="121">
        <v>0.26454329490661599</v>
      </c>
      <c r="F58" s="121">
        <v>9.7626022994518294E-2</v>
      </c>
      <c r="G58" s="121">
        <v>1.0730708949267901E-2</v>
      </c>
      <c r="H58" s="121">
        <v>0.29457107186317399</v>
      </c>
      <c r="I58" s="127">
        <v>2.6695785522460902</v>
      </c>
      <c r="J58" s="121">
        <v>0.47138540472445001</v>
      </c>
    </row>
    <row r="59" spans="1:10" x14ac:dyDescent="0.2">
      <c r="A59" s="2" t="s">
        <v>65</v>
      </c>
      <c r="B59" s="124">
        <v>88</v>
      </c>
      <c r="C59" s="121">
        <v>3.1400188803672797E-2</v>
      </c>
      <c r="D59" s="121">
        <v>0.21420605480670901</v>
      </c>
      <c r="E59" s="121">
        <v>0.31143966317176802</v>
      </c>
      <c r="F59" s="121">
        <v>5.4743729531764998E-2</v>
      </c>
      <c r="G59" s="121">
        <v>2.4851864203810699E-2</v>
      </c>
      <c r="H59" s="121">
        <v>0.36335849761962902</v>
      </c>
      <c r="I59" s="127">
        <v>2.72895431518555</v>
      </c>
      <c r="J59" s="121">
        <v>0.38578421829342202</v>
      </c>
    </row>
    <row r="60" spans="1:10" x14ac:dyDescent="0.2">
      <c r="A60" s="2" t="s">
        <v>66</v>
      </c>
      <c r="B60" s="124">
        <v>84</v>
      </c>
      <c r="C60" s="121">
        <v>2.12280284613371E-2</v>
      </c>
      <c r="D60" s="121">
        <v>0.26304516196250899</v>
      </c>
      <c r="E60" s="121">
        <v>0.25104784965515098</v>
      </c>
      <c r="F60" s="121">
        <v>0.114599317312241</v>
      </c>
      <c r="G60" s="121">
        <v>6.1895132064819301E-2</v>
      </c>
      <c r="H60" s="121">
        <v>0.288184523582458</v>
      </c>
      <c r="I60" s="127">
        <v>2.9057176113128702</v>
      </c>
      <c r="J60" s="121">
        <v>0.39936359159742002</v>
      </c>
    </row>
    <row r="61" spans="1:10" x14ac:dyDescent="0.2">
      <c r="A61" s="2" t="s">
        <v>67</v>
      </c>
      <c r="B61" s="124">
        <v>83</v>
      </c>
      <c r="C61" s="121">
        <v>1.16107081994414E-2</v>
      </c>
      <c r="D61" s="121">
        <v>0.22834375500678999</v>
      </c>
      <c r="E61" s="121">
        <v>0.36326122283935502</v>
      </c>
      <c r="F61" s="121">
        <v>3.5283278673887301E-2</v>
      </c>
      <c r="G61" s="121">
        <v>1.20435394346714E-2</v>
      </c>
      <c r="H61" s="121">
        <v>0.34945750236511203</v>
      </c>
      <c r="I61" s="127">
        <v>2.7045621871948202</v>
      </c>
      <c r="J61" s="121">
        <v>0.36885285999602302</v>
      </c>
    </row>
    <row r="62" spans="1:10" x14ac:dyDescent="0.2">
      <c r="A62" s="2" t="s">
        <v>68</v>
      </c>
      <c r="B62" s="124">
        <v>119</v>
      </c>
      <c r="C62" s="121">
        <v>7.2003692388534504E-2</v>
      </c>
      <c r="D62" s="121">
        <v>0.23168534040451</v>
      </c>
      <c r="E62" s="121">
        <v>0.25604233145713801</v>
      </c>
      <c r="F62" s="121">
        <v>0.11790863424539599</v>
      </c>
      <c r="G62" s="121">
        <v>4.41122241318226E-2</v>
      </c>
      <c r="H62" s="121">
        <v>0.27824777364730802</v>
      </c>
      <c r="I62" s="127">
        <v>2.7650723457336399</v>
      </c>
      <c r="J62" s="121">
        <v>0.42076632848808299</v>
      </c>
    </row>
    <row r="63" spans="1:10" x14ac:dyDescent="0.2">
      <c r="A63" s="2" t="s">
        <v>69</v>
      </c>
      <c r="B63" s="124">
        <v>89</v>
      </c>
      <c r="C63" s="121">
        <v>3.53163965046406E-2</v>
      </c>
      <c r="D63" s="121">
        <v>0.13037477433681499</v>
      </c>
      <c r="E63" s="121">
        <v>0.30786171555519098</v>
      </c>
      <c r="F63" s="121">
        <v>8.4028579294681494E-2</v>
      </c>
      <c r="G63" s="121">
        <v>1.0298983193934E-2</v>
      </c>
      <c r="H63" s="121">
        <v>0.43211957812309298</v>
      </c>
      <c r="I63" s="127">
        <v>2.8302793502807599</v>
      </c>
      <c r="J63" s="121">
        <v>0.29177121904214898</v>
      </c>
    </row>
    <row r="64" spans="1:10" x14ac:dyDescent="0.2">
      <c r="A64" s="2" t="s">
        <v>70</v>
      </c>
      <c r="B64" s="124">
        <v>91</v>
      </c>
      <c r="C64" s="121">
        <v>3.2148323953151703E-2</v>
      </c>
      <c r="D64" s="121">
        <v>0.21278563141822801</v>
      </c>
      <c r="E64" s="121">
        <v>0.31279054284095797</v>
      </c>
      <c r="F64" s="121">
        <v>9.3090370297431904E-2</v>
      </c>
      <c r="G64" s="121">
        <v>3.2278560101985897E-2</v>
      </c>
      <c r="H64" s="121">
        <v>0.31690657138824502</v>
      </c>
      <c r="I64" s="127">
        <v>2.82515597343445</v>
      </c>
      <c r="J64" s="121">
        <v>0.35856582000672599</v>
      </c>
    </row>
    <row r="65" spans="1:10" x14ac:dyDescent="0.2">
      <c r="A65" s="2" t="s">
        <v>71</v>
      </c>
      <c r="B65" s="124">
        <v>80</v>
      </c>
      <c r="C65" s="121">
        <v>1.2442337349057199E-2</v>
      </c>
      <c r="D65" s="121">
        <v>0.124768353998661</v>
      </c>
      <c r="E65" s="121">
        <v>0.35443452000617998</v>
      </c>
      <c r="F65" s="121">
        <v>7.7682100236415905E-2</v>
      </c>
      <c r="G65" s="121">
        <v>2.2104345262050601E-2</v>
      </c>
      <c r="H65" s="121">
        <v>0.40856835246086098</v>
      </c>
      <c r="I65" s="127">
        <v>2.9530591964721702</v>
      </c>
      <c r="J65" s="121">
        <v>0.23199754317846599</v>
      </c>
    </row>
    <row r="66" spans="1:10" x14ac:dyDescent="0.2">
      <c r="A66" s="2" t="s">
        <v>72</v>
      </c>
      <c r="B66" s="124">
        <v>93</v>
      </c>
      <c r="C66" s="121">
        <v>1.9484521821141201E-2</v>
      </c>
      <c r="D66" s="121">
        <v>0.25488921999931302</v>
      </c>
      <c r="E66" s="121">
        <v>0.22721077501773801</v>
      </c>
      <c r="F66" s="121">
        <v>8.7301291525363894E-2</v>
      </c>
      <c r="G66" s="121">
        <v>0</v>
      </c>
      <c r="H66" s="121">
        <v>0.41111418604850802</v>
      </c>
      <c r="I66" s="127">
        <v>2.64924097061157</v>
      </c>
      <c r="J66" s="121">
        <v>0.46592011205518202</v>
      </c>
    </row>
    <row r="67" spans="1:10" x14ac:dyDescent="0.2">
      <c r="A67" s="2" t="s">
        <v>73</v>
      </c>
      <c r="B67" s="124">
        <v>96</v>
      </c>
      <c r="C67" s="121">
        <v>3.9232954382896403E-2</v>
      </c>
      <c r="D67" s="121">
        <v>0.26346591114997903</v>
      </c>
      <c r="E67" s="121">
        <v>0.33386382460594199</v>
      </c>
      <c r="F67" s="121">
        <v>9.8638318479061099E-2</v>
      </c>
      <c r="G67" s="121">
        <v>1.9084747880697299E-2</v>
      </c>
      <c r="H67" s="121">
        <v>0.24571423232555401</v>
      </c>
      <c r="I67" s="127">
        <v>2.72805523872375</v>
      </c>
      <c r="J67" s="121">
        <v>0.40130529169477502</v>
      </c>
    </row>
    <row r="68" spans="1:10" x14ac:dyDescent="0.2">
      <c r="A68" s="2" t="s">
        <v>74</v>
      </c>
      <c r="B68" s="124">
        <v>87</v>
      </c>
      <c r="C68" s="121">
        <v>4.2731817811727503E-2</v>
      </c>
      <c r="D68" s="121">
        <v>0.23049601912498499</v>
      </c>
      <c r="E68" s="121">
        <v>0.349188953638077</v>
      </c>
      <c r="F68" s="121">
        <v>0.10927631705999399</v>
      </c>
      <c r="G68" s="121">
        <v>0</v>
      </c>
      <c r="H68" s="121">
        <v>0.26830691099166898</v>
      </c>
      <c r="I68" s="127">
        <v>2.7175273895263699</v>
      </c>
      <c r="J68" s="121">
        <v>0.37341862877447102</v>
      </c>
    </row>
    <row r="69" spans="1:10" x14ac:dyDescent="0.2">
      <c r="A69" s="2" t="s">
        <v>75</v>
      </c>
      <c r="B69" s="124">
        <v>107</v>
      </c>
      <c r="C69" s="121">
        <v>1.49678839370608E-2</v>
      </c>
      <c r="D69" s="121">
        <v>0.18270118534565</v>
      </c>
      <c r="E69" s="121">
        <v>0.299387037754059</v>
      </c>
      <c r="F69" s="121">
        <v>5.8058552443981198E-2</v>
      </c>
      <c r="G69" s="121">
        <v>2.35216692090034E-2</v>
      </c>
      <c r="H69" s="121">
        <v>0.42136368155479398</v>
      </c>
      <c r="I69" s="127">
        <v>2.8141577243804901</v>
      </c>
      <c r="J69" s="121">
        <v>0.34161192355534598</v>
      </c>
    </row>
    <row r="70" spans="1:10" x14ac:dyDescent="0.2">
      <c r="A70" s="2" t="s">
        <v>76</v>
      </c>
      <c r="B70" s="124">
        <v>94</v>
      </c>
      <c r="C70" s="121">
        <v>2.3729242384433701E-2</v>
      </c>
      <c r="D70" s="121">
        <v>0.209159046411514</v>
      </c>
      <c r="E70" s="121">
        <v>0.30762889981269798</v>
      </c>
      <c r="F70" s="121">
        <v>6.5446913242340102E-2</v>
      </c>
      <c r="G70" s="121">
        <v>0</v>
      </c>
      <c r="H70" s="121">
        <v>0.39403587579727201</v>
      </c>
      <c r="I70" s="127">
        <v>2.6845183372497599</v>
      </c>
      <c r="J70" s="121">
        <v>0.384326873629253</v>
      </c>
    </row>
    <row r="71" spans="1:10" x14ac:dyDescent="0.2">
      <c r="A71" s="3" t="s">
        <v>77</v>
      </c>
      <c r="B71" s="125">
        <v>78</v>
      </c>
      <c r="C71" s="122">
        <v>1.0596416890621199E-2</v>
      </c>
      <c r="D71" s="122">
        <v>0.149461925029755</v>
      </c>
      <c r="E71" s="122">
        <v>0.32519447803497298</v>
      </c>
      <c r="F71" s="122">
        <v>0.12530353665351901</v>
      </c>
      <c r="G71" s="122">
        <v>0</v>
      </c>
      <c r="H71" s="122">
        <v>0.38944363594055198</v>
      </c>
      <c r="I71" s="128">
        <v>2.9257214069366499</v>
      </c>
      <c r="J71" s="122">
        <v>0.262151626443408</v>
      </c>
    </row>
    <row r="73" spans="1:10" x14ac:dyDescent="0.2">
      <c r="A73" t="s">
        <v>168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6"/>
  <sheetViews>
    <sheetView showGridLines="0" workbookViewId="0">
      <pane ySplit="1" topLeftCell="A2" activePane="bottomLeft" state="frozen"/>
      <selection pane="bottomLeft"/>
    </sheetView>
  </sheetViews>
  <sheetFormatPr baseColWidth="10" defaultColWidth="8.77734375" defaultRowHeight="12.75" x14ac:dyDescent="0.2"/>
  <cols>
    <col min="1" max="1" width="8.77734375" bestFit="1" customWidth="1"/>
    <col min="2" max="2" width="70.77734375" bestFit="1" customWidth="1"/>
  </cols>
  <sheetData>
    <row r="1" spans="1:1" x14ac:dyDescent="0.2">
      <c r="A1" s="1" t="s">
        <v>0</v>
      </c>
    </row>
    <row r="3" spans="1:1" x14ac:dyDescent="0.2">
      <c r="A3" s="16" t="str">
        <f>HYPERLINK("#'z01'!A1", "1. Wenn Sie an Ihr Leben im Großen und Ganzen denken: Wie zufrieden sind Sie gegenwärtig damit?")</f>
        <v>1. Wenn Sie an Ihr Leben im Großen und Ganzen denken: Wie zufrieden sind Sie gegenwärtig damit?</v>
      </c>
    </row>
    <row r="4" spans="1:1" x14ac:dyDescent="0.2">
      <c r="A4" s="16" t="str">
        <f>HYPERLINK("#'z02'!A1", "2. Und wie schätzen Sie allgemein Ihre persönliche Zukunft ein?")</f>
        <v>2. Und wie schätzen Sie allgemein Ihre persönliche Zukunft ein?</v>
      </c>
    </row>
    <row r="5" spans="1:1" x14ac:dyDescent="0.2">
      <c r="A5" s="16" t="str">
        <f>HYPERLINK("#'z03a'!A1", "a) Ihre persönliche Lage")</f>
        <v>a) Ihre persönliche Lage</v>
      </c>
    </row>
    <row r="6" spans="1:1" x14ac:dyDescent="0.2">
      <c r="A6" s="16" t="str">
        <f>HYPERLINK("#'z03b'!A1", "b) in der Stadt Leipzig")</f>
        <v>b) in der Stadt Leipzig</v>
      </c>
    </row>
    <row r="7" spans="1:1" x14ac:dyDescent="0.2">
      <c r="A7" s="16" t="str">
        <f>HYPERLINK("#'z03_Übersicht'!A1", "3. Wie beurteilen Sie die gegenwärtige wirtschaftliche  Situation?")</f>
        <v>3. Wie beurteilen Sie die gegenwärtige wirtschaftliche  Situation?</v>
      </c>
    </row>
    <row r="8" spans="1:1" x14ac:dyDescent="0.2">
      <c r="A8" s="16" t="str">
        <f>HYPERLINK("#'d04'!A1", "4. Wo gibt es Ihrer Meinung nach die größten Probleme in Ihrem Ortsteil? (Mehrfachnennungen)")</f>
        <v>4. Wo gibt es Ihrer Meinung nach die größten Probleme in Ihrem Ortsteil? (Mehrfachnennungen)</v>
      </c>
    </row>
    <row r="9" spans="1:1" x14ac:dyDescent="0.2">
      <c r="A9" s="16" t="str">
        <f>HYPERLINK("#'d07'!A1", "7. Wie zufrieden oder unzufrieden sind Sie ganz allgemein mit dem Wohnviertel, in dem Sie leben?")</f>
        <v>7. Wie zufrieden oder unzufrieden sind Sie ganz allgemein mit dem Wohnviertel, in dem Sie leben?</v>
      </c>
    </row>
    <row r="10" spans="1:1" x14ac:dyDescent="0.2">
      <c r="A10" s="16" t="str">
        <f>HYPERLINK("#'wohn_typ'!A1", "8. In was für einer Wohnung wohnen Sie?")</f>
        <v>8. In was für einer Wohnung wohnen Sie?</v>
      </c>
    </row>
    <row r="11" spans="1:1" x14ac:dyDescent="0.2">
      <c r="A11" s="16" t="str">
        <f>HYPERLINK("#'wohn_wohnung_jahre_chop'!A1", "Seit wann wohnen Sie in der derzeitigen Wohnung? (klassiert)")</f>
        <v>Seit wann wohnen Sie in der derzeitigen Wohnung? (klassiert)</v>
      </c>
    </row>
    <row r="12" spans="1:1" x14ac:dyDescent="0.2">
      <c r="A12" s="16" t="str">
        <f>HYPERLINK("#'wohn_wg'!A1", "13. Wohnen Sie in einer Wohngemeinschaft (WG)?")</f>
        <v>13. Wohnen Sie in einer Wohngemeinschaft (WG)?</v>
      </c>
    </row>
    <row r="13" spans="1:1" x14ac:dyDescent="0.2">
      <c r="A13" s="16" t="str">
        <f>HYPERLINK("#'wohn_baujahr'!A1", "10. Wann wurde das Haus errichtet, in dem sich Ihre Wohnung befindet?")</f>
        <v>10. Wann wurde das Haus errichtet, in dem sich Ihre Wohnung befindet?</v>
      </c>
    </row>
    <row r="14" spans="1:1" x14ac:dyDescent="0.2">
      <c r="A14" s="16" t="str">
        <f>HYPERLINK("#'d14'!A1", "14. Sind Sie auf eine barrierefreie Wohnung angewiesen?")</f>
        <v>14. Sind Sie auf eine barrierefreie Wohnung angewiesen?</v>
      </c>
    </row>
    <row r="15" spans="1:1" x14ac:dyDescent="0.2">
      <c r="A15" s="16" t="str">
        <f>HYPERLINK("#'d15_chop'!A1", "15. Wie lange sind Sie schon auf der Suche nach einer barrierefreien Wohnung in Leipzig? (klassiert)")</f>
        <v>15. Wie lange sind Sie schon auf der Suche nach einer barrierefreien Wohnung in Leipzig? (klassiert)</v>
      </c>
    </row>
    <row r="16" spans="1:1" x14ac:dyDescent="0.2">
      <c r="A16" s="16" t="str">
        <f>HYPERLINK("#'d16'!A1", "16. Bitte kreuzen Sie alle Merkmale an, die auf Ihre Wohnung zutreffen. (Mehrfachnennungen)")</f>
        <v>16. Bitte kreuzen Sie alle Merkmale an, die auf Ihre Wohnung zutreffen. (Mehrfachnennungen)</v>
      </c>
    </row>
    <row r="17" spans="1:1" x14ac:dyDescent="0.2">
      <c r="A17" s="16" t="str">
        <f>HYPERLINK("#'d20a'!A1", "Angebot an öffentlichen Spielplätzen in Leipzig insgesamt")</f>
        <v>Angebot an öffentlichen Spielplätzen in Leipzig insgesamt</v>
      </c>
    </row>
    <row r="18" spans="1:1" x14ac:dyDescent="0.2">
      <c r="A18" s="16" t="str">
        <f>HYPERLINK("#'d20b'!A1", "Zustand der öffentlichen Spielplätze in Leipzig insgesamt")</f>
        <v>Zustand der öffentlichen Spielplätze in Leipzig insgesamt</v>
      </c>
    </row>
    <row r="19" spans="1:1" x14ac:dyDescent="0.2">
      <c r="A19" s="16" t="str">
        <f>HYPERLINK("#'d20c'!A1", "Angebot an öffentlichen Spielplätzen in Ihrem Wohnviertel")</f>
        <v>Angebot an öffentlichen Spielplätzen in Ihrem Wohnviertel</v>
      </c>
    </row>
    <row r="20" spans="1:1" x14ac:dyDescent="0.2">
      <c r="A20" s="16" t="str">
        <f>HYPERLINK("#'d20d'!A1", "Zustand der öffentlichen Spielplätze in Ihrem Wohnviertel")</f>
        <v>Zustand der öffentlichen Spielplätze in Ihrem Wohnviertel</v>
      </c>
    </row>
    <row r="21" spans="1:1" x14ac:dyDescent="0.2">
      <c r="A21" s="16" t="str">
        <f>HYPERLINK("#'d20_Übersicht'!A1", "20. Bitte geben Sie an, wie zufrieden oder unzufrieden Sie mit jedem einzelnen der folgenden Aspekte sind")</f>
        <v>20. Bitte geben Sie an, wie zufrieden oder unzufrieden Sie mit jedem einzelnen der folgenden Aspekte sind</v>
      </c>
    </row>
    <row r="22" spans="1:1" x14ac:dyDescent="0.2">
      <c r="A22" s="16" t="str">
        <f>HYPERLINK("#'d21a'!A1", "a) tagsüber")</f>
        <v>a) tagsüber</v>
      </c>
    </row>
    <row r="23" spans="1:1" x14ac:dyDescent="0.2">
      <c r="A23" s="16" t="str">
        <f>HYPERLINK("#'d21b'!A1", "b) nachts")</f>
        <v>b) nachts</v>
      </c>
    </row>
    <row r="24" spans="1:1" x14ac:dyDescent="0.2">
      <c r="A24" s="16" t="str">
        <f>HYPERLINK("#'d21_Übersicht'!A1", "21. Wie sicher oder unsicher fühlen Sie sich in Ihrem Wohnviertel?")</f>
        <v>21. Wie sicher oder unsicher fühlen Sie sich in Ihrem Wohnviertel?</v>
      </c>
    </row>
    <row r="25" spans="1:1" x14ac:dyDescent="0.2">
      <c r="A25" s="16" t="str">
        <f>HYPERLINK("#'d22'!A1", "22. Wie sicher oder unsicher fühlen Sie sich bei öffentlichen Veranstaltungen (z.B. Weihnachtsmarkt, Stadtfest) in Leipzig?")</f>
        <v>22. Wie sicher oder unsicher fühlen Sie sich bei öffentlichen Veranstaltungen (z.B. Weihnachtsmarkt, Stadtfest) in Leipzig?</v>
      </c>
    </row>
    <row r="26" spans="1:1" x14ac:dyDescent="0.2">
      <c r="A26" s="16" t="str">
        <f>HYPERLINK("#'d24a'!A1", "a) öffentliche Parkfläche (z.B. Straßenrand)")</f>
        <v>a) öffentliche Parkfläche (z.B. Straßenrand)</v>
      </c>
    </row>
    <row r="27" spans="1:1" x14ac:dyDescent="0.2">
      <c r="A27" s="16" t="str">
        <f>HYPERLINK("#'d24b'!A1", "b) privater Parkplatz (z.B. eigenes Grundstück, gemieteter Stellplatz)")</f>
        <v>b) privater Parkplatz (z.B. eigenes Grundstück, gemieteter Stellplatz)</v>
      </c>
    </row>
    <row r="28" spans="1:1" x14ac:dyDescent="0.2">
      <c r="A28" s="16" t="str">
        <f>HYPERLINK("#'d24_Übersicht'!A1", "24. Wenn Sie ein Kraftfahrzeug regelmäßig privat nutzen: Wo stellen Sie das Fahrzeug in der Regel ab, wenn Sie zu Hause sind?")</f>
        <v>24. Wenn Sie ein Kraftfahrzeug regelmäßig privat nutzen: Wo stellen Sie das Fahrzeug in der Regel ab, wenn Sie zu Hause sind?</v>
      </c>
    </row>
    <row r="29" spans="1:1" x14ac:dyDescent="0.2">
      <c r="A29" s="16" t="str">
        <f>HYPERLINK("#'d25_chop'!A1", "Wie lange suchen Sie in der Regel nach einem Parkplatz in der von Ihnen in Frage 24a) angegebenen Entfernung? (klassiert)")</f>
        <v>Wie lange suchen Sie in der Regel nach einem Parkplatz in der von Ihnen in Frage 24a) angegebenen Entfernung? (klassiert)</v>
      </c>
    </row>
    <row r="30" spans="1:1" x14ac:dyDescent="0.2">
      <c r="A30" s="16" t="str">
        <f>HYPERLINK("#'d26'!A1", "26. Wie beurteilen Sie die Parkplatzsituation für Kraftfahrzeuge in Ihrem Wohnumfeld?")</f>
        <v>26. Wie beurteilen Sie die Parkplatzsituation für Kraftfahrzeuge in Ihrem Wohnumfeld?</v>
      </c>
    </row>
    <row r="31" spans="1:1" x14ac:dyDescent="0.2">
      <c r="A31" s="16" t="str">
        <f>HYPERLINK("#'d27'!A1", "27. Sofern Sie die Parkplatzsituation für Kraftfahrzeuge in Ihrem Wohnumfeld nicht als gut oder sehr gut beurteilen, was sind die Gründe dafür? (Mehrfachnennungen)")</f>
        <v>27. Sofern Sie die Parkplatzsituation für Kraftfahrzeuge in Ihrem Wohnumfeld nicht als gut oder sehr gut beurteilen, was sind die Gründe dafür? (Mehrfachnennungen)</v>
      </c>
    </row>
    <row r="32" spans="1:1" x14ac:dyDescent="0.2">
      <c r="A32" s="16" t="str">
        <f>HYPERLINK("#'d28a'!A1", "a) zur Arbeit")</f>
        <v>a) zur Arbeit</v>
      </c>
    </row>
    <row r="33" spans="1:1" x14ac:dyDescent="0.2">
      <c r="A33" s="16" t="str">
        <f>HYPERLINK("#'d28b'!A1", "b) zur Ausbildung")</f>
        <v>b) zur Ausbildung</v>
      </c>
    </row>
    <row r="34" spans="1:1" x14ac:dyDescent="0.2">
      <c r="A34" s="16" t="str">
        <f>HYPERLINK("#'d28c'!A1", "c) zu Einkäufen")</f>
        <v>c) zu Einkäufen</v>
      </c>
    </row>
    <row r="35" spans="1:1" x14ac:dyDescent="0.2">
      <c r="A35" s="16" t="str">
        <f>HYPERLINK("#'d28d'!A1", "d) in der Freizeit / zur Erholung ")</f>
        <v xml:space="preserve">d) in der Freizeit / zur Erholung </v>
      </c>
    </row>
    <row r="36" spans="1:1" x14ac:dyDescent="0.2">
      <c r="A36" s="16" t="str">
        <f>HYPERLINK("#'d28e'!A1", "e) in die Leipziger Innenstadt, allgemein")</f>
        <v>e) in die Leipziger Innenstadt, allgemein</v>
      </c>
    </row>
    <row r="37" spans="1:1" x14ac:dyDescent="0.2">
      <c r="A37" s="16" t="str">
        <f>HYPERLINK("#'d28f'!A1", "f) bei der Sorgearbeit für andere Menschen (Kinderbetreuung, Altenpflege etc.)")</f>
        <v>f) bei der Sorgearbeit für andere Menschen (Kinderbetreuung, Altenpflege etc.)</v>
      </c>
    </row>
    <row r="38" spans="1:1" x14ac:dyDescent="0.2">
      <c r="A38" s="16" t="str">
        <f>HYPERLINK("#'d28_Übersicht'!A1", "28. Welches Verkehrsmittel benutzen Sie überwiegend für folgenden Reisezweck?")</f>
        <v>28. Welches Verkehrsmittel benutzen Sie überwiegend für folgenden Reisezweck?</v>
      </c>
    </row>
    <row r="39" spans="1:1" x14ac:dyDescent="0.2">
      <c r="A39" s="16" t="str">
        <f>HYPERLINK("#'d29a'!A1", "a) Radverkehr")</f>
        <v>a) Radverkehr</v>
      </c>
    </row>
    <row r="40" spans="1:1" x14ac:dyDescent="0.2">
      <c r="A40" s="16" t="str">
        <f>HYPERLINK("#'d29b'!A1", "b) Fußverkehr")</f>
        <v>b) Fußverkehr</v>
      </c>
    </row>
    <row r="41" spans="1:1" x14ac:dyDescent="0.2">
      <c r="A41" s="16" t="str">
        <f>HYPERLINK("#'d29c'!A1", "c) Autoverkehr")</f>
        <v>c) Autoverkehr</v>
      </c>
    </row>
    <row r="42" spans="1:1" x14ac:dyDescent="0.2">
      <c r="A42" s="16" t="str">
        <f>HYPERLINK("#'d29d'!A1", "d) Straßenbahn und Bus")</f>
        <v>d) Straßenbahn und Bus</v>
      </c>
    </row>
    <row r="43" spans="1:1" x14ac:dyDescent="0.2">
      <c r="A43" s="16" t="str">
        <f>HYPERLINK("#'d29e'!A1", "e) S-Bahn")</f>
        <v>e) S-Bahn</v>
      </c>
    </row>
    <row r="44" spans="1:1" x14ac:dyDescent="0.2">
      <c r="A44" s="16" t="str">
        <f>HYPERLINK("#'d29f'!A1", "f) Car-Sharing")</f>
        <v>f) Car-Sharing</v>
      </c>
    </row>
    <row r="45" spans="1:1" x14ac:dyDescent="0.2">
      <c r="A45" s="16" t="str">
        <f>HYPERLINK("#'d29_Übersicht'!A1", "29. Wird Ihrer Meinung nach in der Stadt Leipzig in jüngster Zeit genügend für folgende Verkehrsarten getan?")</f>
        <v>29. Wird Ihrer Meinung nach in der Stadt Leipzig in jüngster Zeit genügend für folgende Verkehrsarten getan?</v>
      </c>
    </row>
    <row r="46" spans="1:1" x14ac:dyDescent="0.2">
      <c r="A46" s="16" t="str">
        <f>HYPERLINK("#'d30a'!A1", "a) Mobilitätsstationen")</f>
        <v>a) Mobilitätsstationen</v>
      </c>
    </row>
    <row r="47" spans="1:1" x14ac:dyDescent="0.2">
      <c r="A47" s="16" t="str">
        <f>HYPERLINK("#'d30b'!A1", "b) LeipzigMOVE-App")</f>
        <v>b) LeipzigMOVE-App</v>
      </c>
    </row>
    <row r="48" spans="1:1" x14ac:dyDescent="0.2">
      <c r="A48" s="16" t="str">
        <f>HYPERLINK("#'d30c'!A1", "c) Car-Sharing")</f>
        <v>c) Car-Sharing</v>
      </c>
    </row>
    <row r="49" spans="1:1" x14ac:dyDescent="0.2">
      <c r="A49" s="16" t="str">
        <f>HYPERLINK("#'d30d'!A1", "d) Bike-Sharing")</f>
        <v>d) Bike-Sharing</v>
      </c>
    </row>
    <row r="50" spans="1:1" x14ac:dyDescent="0.2">
      <c r="A50" s="16" t="str">
        <f>HYPERLINK("#'d30e'!A1", "e) Lastenrad-Sharing")</f>
        <v>e) Lastenrad-Sharing</v>
      </c>
    </row>
    <row r="51" spans="1:1" x14ac:dyDescent="0.2">
      <c r="A51" s="16" t="str">
        <f>HYPERLINK("#'d30f'!A1", "f) E-Tretroller-Sharing")</f>
        <v>f) E-Tretroller-Sharing</v>
      </c>
    </row>
    <row r="52" spans="1:1" x14ac:dyDescent="0.2">
      <c r="A52" s="16" t="str">
        <f>HYPERLINK("#'d30_Übersicht'!A1", "30. Wie häufig nutzen Sie die folgenden Mobilitätsangebote in Leipzig?")</f>
        <v>30. Wie häufig nutzen Sie die folgenden Mobilitätsangebote in Leipzig?</v>
      </c>
    </row>
    <row r="53" spans="1:1" x14ac:dyDescent="0.2">
      <c r="A53" s="16" t="str">
        <f>HYPERLINK("#'d31'!A1", "31. Waren Sie im Jahr 2025 Nutzer/-in des Deutschlandtickets (inkl. Deutschland-Semesterticket, als Jobticket oder mit Leipzig-Pass) oder planen Sie es noch zu werden?")</f>
        <v>31. Waren Sie im Jahr 2025 Nutzer/-in des Deutschlandtickets (inkl. Deutschland-Semesterticket, als Jobticket oder mit Leipzig-Pass) oder planen Sie es noch zu werden?</v>
      </c>
    </row>
    <row r="54" spans="1:1" x14ac:dyDescent="0.2">
      <c r="A54" s="16" t="str">
        <f>HYPERLINK("#'d32'!A1", "32. Für welche Monate im Jahr 2025 haben Sie das Deutschlandticket genutzt bzw. planen Sie es, noch zu nutzen? (Mehrfachnennungen)")</f>
        <v>32. Für welche Monate im Jahr 2025 haben Sie das Deutschlandticket genutzt bzw. planen Sie es, noch zu nutzen? (Mehrfachnennungen)</v>
      </c>
    </row>
    <row r="55" spans="1:1" x14ac:dyDescent="0.2">
      <c r="A55" s="16" t="str">
        <f>HYPERLINK("#'d33a_chop'!A1", "zum normalen/alltäglichen Einkaufen (z.B. Lebensmittel, Drogerie) ")</f>
        <v xml:space="preserve">zum normalen/alltäglichen Einkaufen (z.B. Lebensmittel, Drogerie) </v>
      </c>
    </row>
    <row r="56" spans="1:1" x14ac:dyDescent="0.2">
      <c r="A56" s="16" t="str">
        <f>HYPERLINK("#'d33b_chop'!A1", "zum Einkaufen in Fachgeschäften  ")</f>
        <v xml:space="preserve">zum Einkaufen in Fachgeschäften  </v>
      </c>
    </row>
    <row r="57" spans="1:1" x14ac:dyDescent="0.2">
      <c r="A57" s="16" t="str">
        <f>HYPERLINK("#'d33c_chop'!A1", "zum Ausgehen (z.B. Essen, Trinken, Feiern)")</f>
        <v>zum Ausgehen (z.B. Essen, Trinken, Feiern)</v>
      </c>
    </row>
    <row r="58" spans="1:1" x14ac:dyDescent="0.2">
      <c r="A58" s="16" t="str">
        <f>HYPERLINK("#'d33d_chop'!A1", "zum Spazieren/Flanieren")</f>
        <v>zum Spazieren/Flanieren</v>
      </c>
    </row>
    <row r="59" spans="1:1" x14ac:dyDescent="0.2">
      <c r="A59" s="16" t="str">
        <f>HYPERLINK("#'d33e_chop'!A1", "zur Unterhaltung (z.B. Kultur, Kunst, Veranstaltungen)  ")</f>
        <v xml:space="preserve">zur Unterhaltung (z.B. Kultur, Kunst, Veranstaltungen)  </v>
      </c>
    </row>
    <row r="60" spans="1:1" x14ac:dyDescent="0.2">
      <c r="A60" s="16" t="str">
        <f>HYPERLINK("#'d33f_chop'!A1", "für körpernahe Dienstleistungen (z.B. Frisör, Kosmetik, Fusspflege etc.)")</f>
        <v>für körpernahe Dienstleistungen (z.B. Frisör, Kosmetik, Fusspflege etc.)</v>
      </c>
    </row>
    <row r="61" spans="1:1" x14ac:dyDescent="0.2">
      <c r="A61" s="16" t="str">
        <f>HYPERLINK("#'d33_Übersicht'!A1", "33. Wie häufig pro Monat nutzen Sie die Leipziger Innenstadt (innerhalb des 'Rings') für die folgenden Dinge?")</f>
        <v>33. Wie häufig pro Monat nutzen Sie die Leipziger Innenstadt (innerhalb des 'Rings') für die folgenden Dinge?</v>
      </c>
    </row>
    <row r="62" spans="1:1" x14ac:dyDescent="0.2">
      <c r="A62" s="16" t="str">
        <f>HYPERLINK("#'d56a'!A1", "Ihren aktuellen körperlichen Gesundheitszustand")</f>
        <v>Ihren aktuellen körperlichen Gesundheitszustand</v>
      </c>
    </row>
    <row r="63" spans="1:1" x14ac:dyDescent="0.2">
      <c r="A63" s="16" t="str">
        <f>HYPERLINK("#'d56b'!A1", "Ihren aktuellen psychischen Gesundheitszustand")</f>
        <v>Ihren aktuellen psychischen Gesundheitszustand</v>
      </c>
    </row>
    <row r="64" spans="1:1" x14ac:dyDescent="0.2">
      <c r="A64" s="16" t="str">
        <f>HYPERLINK("#'d56c'!A1", "Ihren aktuellen Gesundheitszustand insgesamt")</f>
        <v>Ihren aktuellen Gesundheitszustand insgesamt</v>
      </c>
    </row>
    <row r="65" spans="1:1" x14ac:dyDescent="0.2">
      <c r="A65" s="16" t="str">
        <f>HYPERLINK("#'d56_Übersicht'!A1", "56. Wie beurteilen Sie Ihren Gesundheitszustand?")</f>
        <v>56. Wie beurteilen Sie Ihren Gesundheitszustand?</v>
      </c>
    </row>
    <row r="66" spans="1:1" x14ac:dyDescent="0.2">
      <c r="A66" s="16" t="str">
        <f>HYPERLINK("#'groesse_chop'!A1", "Größe in cm (klassiert)")</f>
        <v>Größe in cm (klassiert)</v>
      </c>
    </row>
    <row r="67" spans="1:1" x14ac:dyDescent="0.2">
      <c r="A67" s="16" t="str">
        <f>HYPERLINK("#'gewicht_chop'!A1", "Größe in cm (klassiert)")</f>
        <v>Größe in cm (klassiert)</v>
      </c>
    </row>
    <row r="68" spans="1:1" x14ac:dyDescent="0.2">
      <c r="A68" s="16" t="str">
        <f>HYPERLINK("#'BMI_chop'!A1", "BMI klassifiziert nach WHO Standard")</f>
        <v>BMI klassifiziert nach WHO Standard</v>
      </c>
    </row>
    <row r="69" spans="1:1" x14ac:dyDescent="0.2">
      <c r="A69" s="16" t="str">
        <f>HYPERLINK("#'d63'!A1", "63. Wissen Sie, dass der Besuch der Dauerausstellungen der städtischen Museen in Leipzig (Grassimuseum, Museum der bildenden Künste Leipzig, Stadtgeschichtliches Museum Leipzig, Naturkundemuseum Leipzig) seit Januar 2024 eintrittsfrei ist?")</f>
        <v>63. Wissen Sie, dass der Besuch der Dauerausstellungen der städtischen Museen in Leipzig (Grassimuseum, Museum der bildenden Künste Leipzig, Stadtgeschichtliches Museum Leipzig, Naturkundemuseum Leipzig) seit Januar 2024 eintrittsfrei ist?</v>
      </c>
    </row>
    <row r="70" spans="1:1" x14ac:dyDescent="0.2">
      <c r="A70" s="16" t="str">
        <f>HYPERLINK("#'d64'!A1", "64. Haben Sie den kostenfreien Besuch der Dauerausstellungen in den städtischen Museen schon einmal genutzt bzw. werden Sie ihn zukünftig (wieder) nutzen?")</f>
        <v>64. Haben Sie den kostenfreien Besuch der Dauerausstellungen in den städtischen Museen schon einmal genutzt bzw. werden Sie ihn zukünftig (wieder) nutzen?</v>
      </c>
    </row>
    <row r="71" spans="1:1" x14ac:dyDescent="0.2">
      <c r="A71" s="16" t="str">
        <f>HYPERLINK("#'d65'!A1", "65. Haben Sie in den letzten 5 Jahren an einer Sitzung des Stadtrats teilgenommen? (Mehrfachnennungen)")</f>
        <v>65. Haben Sie in den letzten 5 Jahren an einer Sitzung des Stadtrats teilgenommen? (Mehrfachnennungen)</v>
      </c>
    </row>
    <row r="72" spans="1:1" x14ac:dyDescent="0.2">
      <c r="A72" s="16" t="str">
        <f>HYPERLINK("#'d66'!A1", "66. Haben Sie in den letzten 5 Jahren an einer Sitzung eines Stadtbezirksbeirats oder Ortschaftsrats teilgenommen? ")</f>
        <v xml:space="preserve">66. Haben Sie in den letzten 5 Jahren an einer Sitzung eines Stadtbezirksbeirats oder Ortschaftsrats teilgenommen? </v>
      </c>
    </row>
    <row r="73" spans="1:1" x14ac:dyDescent="0.2">
      <c r="A73" s="16" t="str">
        <f>HYPERLINK("#'d67'!A1", "67. Wie häufig haben Sie sich in den letzten 12 Monaten aktiv über die Arbeit und Entscheidungen des Leipziger Stadtrats, des Stadtbezirksbeirats oder Ortschaftsrats informiert?")</f>
        <v>67. Wie häufig haben Sie sich in den letzten 12 Monaten aktiv über die Arbeit und Entscheidungen des Leipziger Stadtrats, des Stadtbezirksbeirats oder Ortschaftsrats informiert?</v>
      </c>
    </row>
    <row r="74" spans="1:1" x14ac:dyDescent="0.2">
      <c r="A74" s="16" t="str">
        <f>HYPERLINK("#'d68'!A1", "68. Auf welchen Wegen haben Sie sich in den letzten 12 Monaten über die Arbeit und Entscheidungen des Leipziger Stadtrats, der Stadtbezirksbeiräte oder Ortschaftsräte informiert? (Mehrfachnennungen)")</f>
        <v>68. Auf welchen Wegen haben Sie sich in den letzten 12 Monaten über die Arbeit und Entscheidungen des Leipziger Stadtrats, der Stadtbezirksbeiräte oder Ortschaftsräte informiert? (Mehrfachnennungen)</v>
      </c>
    </row>
    <row r="75" spans="1:1" x14ac:dyDescent="0.2">
      <c r="A75" s="16" t="str">
        <f>HYPERLINK("#'d69'!A1", "69. Wie stark interessieren Sie sich für Kommunalpolitik?")</f>
        <v>69. Wie stark interessieren Sie sich für Kommunalpolitik?</v>
      </c>
    </row>
    <row r="76" spans="1:1" x14ac:dyDescent="0.2">
      <c r="A76" s="16" t="str">
        <f>HYPERLINK("#'d70a'!A1", "a) Die Leute in meiner Nachbarschaft sind bereit, sich gegenseitig zu helfen und sich zu unterstützen.")</f>
        <v>a) Die Leute in meiner Nachbarschaft sind bereit, sich gegenseitig zu helfen und sich zu unterstützen.</v>
      </c>
    </row>
    <row r="77" spans="1:1" x14ac:dyDescent="0.2">
      <c r="A77" s="16" t="str">
        <f>HYPERLINK("#'d70b'!A1", "b) Den Menschen in meiner Nachbarschaft kann ich vertrauen.")</f>
        <v>b) Den Menschen in meiner Nachbarschaft kann ich vertrauen.</v>
      </c>
    </row>
    <row r="78" spans="1:1" x14ac:dyDescent="0.2">
      <c r="A78" s="16" t="str">
        <f>HYPERLINK("#'d70c'!A1", "c) Ich vertraue den meisten Menschen, denen ich zum ersten Mal begegne.")</f>
        <v>c) Ich vertraue den meisten Menschen, denen ich zum ersten Mal begegne.</v>
      </c>
    </row>
    <row r="79" spans="1:1" x14ac:dyDescent="0.2">
      <c r="A79" s="16" t="str">
        <f>HYPERLINK("#'d70d'!A1", "d) Bei Schwierigkeiten habe ich Freundinnen und Freunde, auf deren Hilfe ich zählen kann.")</f>
        <v>d) Bei Schwierigkeiten habe ich Freundinnen und Freunde, auf deren Hilfe ich zählen kann.</v>
      </c>
    </row>
    <row r="80" spans="1:1" x14ac:dyDescent="0.2">
      <c r="A80" s="16" t="str">
        <f>HYPERLINK("#'d70_Übersicht'!A1", "70. Bitte beurteilen Sie die folgenden Aussagen.")</f>
        <v>70. Bitte beurteilen Sie die folgenden Aussagen.</v>
      </c>
    </row>
    <row r="81" spans="1:1" x14ac:dyDescent="0.2">
      <c r="A81" s="16" t="str">
        <f>HYPERLINK("#'d71a'!A1", "a) Ich finde es bereichernd, wenn Menschen mit unterschiedlichen religiösen Überzeugungen in meiner Nachbarschaft leben.")</f>
        <v>a) Ich finde es bereichernd, wenn Menschen mit unterschiedlichen religiösen Überzeugungen in meiner Nachbarschaft leben.</v>
      </c>
    </row>
    <row r="82" spans="1:1" x14ac:dyDescent="0.2">
      <c r="A82" s="16" t="str">
        <f>HYPERLINK("#'d71b'!A1", "b) Ich habe Ausländer/-innen bzw. Migrant/-innen gern als Nachbarn.")</f>
        <v>b) Ich habe Ausländer/-innen bzw. Migrant/-innen gern als Nachbarn.</v>
      </c>
    </row>
    <row r="83" spans="1:1" x14ac:dyDescent="0.2">
      <c r="A83" s="16" t="str">
        <f>HYPERLINK("#'d71c'!A1", "c) Ich finde die sozialen Unterschiede in Leipzig im Großen und Ganzen gerecht.")</f>
        <v>c) Ich finde die sozialen Unterschiede in Leipzig im Großen und Ganzen gerecht.</v>
      </c>
    </row>
    <row r="84" spans="1:1" x14ac:dyDescent="0.2">
      <c r="A84" s="16" t="str">
        <f>HYPERLINK("#'d71d'!A1", "d) Man sollte Gesetze immer befolgen, auch wenn man persönlich anderer Meinung ist.")</f>
        <v>d) Man sollte Gesetze immer befolgen, auch wenn man persönlich anderer Meinung ist.</v>
      </c>
    </row>
    <row r="85" spans="1:1" x14ac:dyDescent="0.2">
      <c r="A85" s="16" t="str">
        <f>HYPERLINK("#'d71e'!A1", "e) Ich befolge im Allgemeinen Regeln, auch wenn niemand zusieht.")</f>
        <v>e) Ich befolge im Allgemeinen Regeln, auch wenn niemand zusieht.</v>
      </c>
    </row>
    <row r="86" spans="1:1" x14ac:dyDescent="0.2">
      <c r="A86" s="16" t="str">
        <f>HYPERLINK("#'d71_Übersicht'!A1", "71. Nun geht es um verschiedene Themen. Geben Sie bitte an, ob Sie persönlich den folgenden Aussagen zustimmen oder nicht zustimmen.")</f>
        <v>71. Nun geht es um verschiedene Themen. Geben Sie bitte an, ob Sie persönlich den folgenden Aussagen zustimmen oder nicht zustimmen.</v>
      </c>
    </row>
    <row r="87" spans="1:1" x14ac:dyDescent="0.2">
      <c r="A87" s="16" t="str">
        <f>HYPERLINK("#'d72a'!A1", "a) Sachsen ")</f>
        <v xml:space="preserve">a) Sachsen </v>
      </c>
    </row>
    <row r="88" spans="1:1" x14ac:dyDescent="0.2">
      <c r="A88" s="16" t="str">
        <f>HYPERLINK("#'d72b'!A1", "b) Leipzig")</f>
        <v>b) Leipzig</v>
      </c>
    </row>
    <row r="89" spans="1:1" x14ac:dyDescent="0.2">
      <c r="A89" s="16" t="str">
        <f>HYPERLINK("#'d72c'!A1", "c) Ihre Nachbarschaft")</f>
        <v>c) Ihre Nachbarschaft</v>
      </c>
    </row>
    <row r="90" spans="1:1" x14ac:dyDescent="0.2">
      <c r="A90" s="16" t="str">
        <f>HYPERLINK("#'d72_Übersicht'!A1", "72. Geben Sie bitte an, ob Sie sich mit Sachsen, Leipzig und Ihrer Nachbarschaft verbunden fühlen oder nicht.")</f>
        <v>72. Geben Sie bitte an, ob Sie sich mit Sachsen, Leipzig und Ihrer Nachbarschaft verbunden fühlen oder nicht.</v>
      </c>
    </row>
    <row r="91" spans="1:1" x14ac:dyDescent="0.2">
      <c r="A91" s="16" t="str">
        <f>HYPERLINK("#'d73a'!A1", "a) Stadtrat Leipzig")</f>
        <v>a) Stadtrat Leipzig</v>
      </c>
    </row>
    <row r="92" spans="1:1" x14ac:dyDescent="0.2">
      <c r="A92" s="16" t="str">
        <f>HYPERLINK("#'d73b'!A1", "b) Stadtverwaltung Leipzig")</f>
        <v>b) Stadtverwaltung Leipzig</v>
      </c>
    </row>
    <row r="93" spans="1:1" x14ac:dyDescent="0.2">
      <c r="A93" s="16" t="str">
        <f>HYPERLINK("#'d73_Übersicht'!A1", "73. Geben Sie bitte an, ob Sie den folgenden Institutionen vertrauen oder nicht vertrauen.")</f>
        <v>73. Geben Sie bitte an, ob Sie den folgenden Institutionen vertrauen oder nicht vertrauen.</v>
      </c>
    </row>
    <row r="94" spans="1:1" x14ac:dyDescent="0.2">
      <c r="A94" s="16" t="str">
        <f>HYPERLINK("#'d74'!A1", "74. Finden Sie, dass die Höhe Ihrer Vergütung bzw. Ihrer Bezüge (z.B. Gehalt, Rente, Pension) angemessen ist?")</f>
        <v>74. Finden Sie, dass die Höhe Ihrer Vergütung bzw. Ihrer Bezüge (z.B. Gehalt, Rente, Pension) angemessen ist?</v>
      </c>
    </row>
    <row r="95" spans="1:1" x14ac:dyDescent="0.2">
      <c r="A95" s="16" t="str">
        <f>HYPERLINK("#'d75'!A1", "75. Wie oft haben Sie in den letzten 12 Monaten anderen Menschen außerhalb Ihrer Familie geholfen?")</f>
        <v>75. Wie oft haben Sie in den letzten 12 Monaten anderen Menschen außerhalb Ihrer Familie geholfen?</v>
      </c>
    </row>
    <row r="96" spans="1:1" x14ac:dyDescent="0.2">
      <c r="A96" s="16" t="str">
        <f>HYPERLINK("#'d76'!A1", "76. Arbeiten Sie in irgendeiner Weise ehrenamtlich?")</f>
        <v>76. Arbeiten Sie in irgendeiner Weise ehrenamtlich?</v>
      </c>
    </row>
    <row r="97" spans="1:1" x14ac:dyDescent="0.2">
      <c r="A97" s="16" t="str">
        <f>HYPERLINK("#'d77'!A1", "77. Haben Sie in den letzten 12 Monaten für soziale oder gemeinnützige Zwecke gespendet?")</f>
        <v>77. Haben Sie in den letzten 12 Monaten für soziale oder gemeinnützige Zwecke gespendet?</v>
      </c>
    </row>
    <row r="98" spans="1:1" x14ac:dyDescent="0.2">
      <c r="A98" s="16" t="str">
        <f>HYPERLINK("#'d78'!A1", "78. Sind Sie Mitglied in einem Verein oder einer gemeinnützigen Organisation?")</f>
        <v>78. Sind Sie Mitglied in einem Verein oder einer gemeinnützigen Organisation?</v>
      </c>
    </row>
    <row r="99" spans="1:1" x14ac:dyDescent="0.2">
      <c r="A99" s="16" t="str">
        <f>HYPERLINK("#'d79'!A1", "79. Haben Sie schon einmal von Beteiligungsangeboten der Stadt Leipzig gehört (z.B. Informationsveranstaltungen, Bürgerwerkstatt, (Online-)Umfragen, Sprechstunden)?")</f>
        <v>79. Haben Sie schon einmal von Beteiligungsangeboten der Stadt Leipzig gehört (z.B. Informationsveranstaltungen, Bürgerwerkstatt, (Online-)Umfragen, Sprechstunden)?</v>
      </c>
    </row>
    <row r="100" spans="1:1" x14ac:dyDescent="0.2">
      <c r="A100" s="16" t="str">
        <f>HYPERLINK("#'d80_chop'!A1", " Wie oft haben Sie in den letzten zwei Jahren Beteiligungsangebote der Stadtverwaltung 
genutzt (z.B. Informationsveranstaltungen, Bürgerwerkstatt, (Online-)Umfragen, Sprechstunden)? (klassiert)")</f>
        <v xml:space="preserve"> Wie oft haben Sie in den letzten zwei Jahren Beteiligungsangebote der Stadtverwaltung 
genutzt (z.B. Informationsveranstaltungen, Bürgerwerkstatt, (Online-)Umfragen, Sprechstunden)? (klassiert)</v>
      </c>
    </row>
    <row r="101" spans="1:1" x14ac:dyDescent="0.2">
      <c r="A101" s="16" t="str">
        <f>HYPERLINK("#'d81'!A1", "Wurde in den letzten fünf Jahren in Ihrer Nachbarschaft eine Gemeinschaftsunterkunft für Geflüchtete eingerichtet?")</f>
        <v>Wurde in den letzten fünf Jahren in Ihrer Nachbarschaft eine Gemeinschaftsunterkunft für Geflüchtete eingerichtet?</v>
      </c>
    </row>
    <row r="102" spans="1:1" x14ac:dyDescent="0.2">
      <c r="A102" s="16" t="str">
        <f>HYPERLINK("#'d82a'!A1", "als Sie zum ersten Mal davon erfahren haben?")</f>
        <v>als Sie zum ersten Mal davon erfahren haben?</v>
      </c>
    </row>
    <row r="103" spans="1:1" x14ac:dyDescent="0.2">
      <c r="A103" s="16" t="str">
        <f>HYPERLINK("#'d82b'!A1", "zum aktuellen Zeitpunkt (bzw. als sie zuletzt geöffnet war)?")</f>
        <v>zum aktuellen Zeitpunkt (bzw. als sie zuletzt geöffnet war)?</v>
      </c>
    </row>
    <row r="104" spans="1:1" x14ac:dyDescent="0.2">
      <c r="A104" s="16" t="str">
        <f>HYPERLINK("#'d82_Übersicht'!A1", "82. Wie war bzw. ist Ihre persönliche Meinung zu dieser Unterkunft?")</f>
        <v>82. Wie war bzw. ist Ihre persönliche Meinung zu dieser Unterkunft?</v>
      </c>
    </row>
    <row r="105" spans="1:1" x14ac:dyDescent="0.2">
      <c r="A105" s="16" t="str">
        <f>HYPERLINK("#'d83'!A1", "83. Wie sehr fühlen Sie sich durch die Gemeinschaftsunterkunft aktuell (bzw. als sie zuletzt geöffnet war) in Ihrem Alltag beeinträchtigt?")</f>
        <v>83. Wie sehr fühlen Sie sich durch die Gemeinschaftsunterkunft aktuell (bzw. als sie zuletzt geöffnet war) in Ihrem Alltag beeinträchtigt?</v>
      </c>
    </row>
    <row r="106" spans="1:1" x14ac:dyDescent="0.2">
      <c r="A106" s="16" t="str">
        <f>HYPERLINK("#'schwerbehind'!A1", "Verfügen Sie oder eine Person Ihres Haushalts über einen gültigen Schwerbehindertenausweis? (Mehrfachnennungen)")</f>
        <v>Verfügen Sie oder eine Person Ihres Haushalts über einen gültigen Schwerbehindertenausweis? (Mehrfachnennungen)</v>
      </c>
    </row>
    <row r="107" spans="1:1" x14ac:dyDescent="0.2">
      <c r="A107" s="16" t="str">
        <f>HYPERLINK("#'psychbehind'!A1", "Haben Sie oder eine Person Ihres Haushalts eine dauerhafte Beeinträchtigung des Körpers, des Sehens, der Psyche oder des Gehirns? (Mehrfachnennungen)")</f>
        <v>Haben Sie oder eine Person Ihres Haushalts eine dauerhafte Beeinträchtigung des Körpers, des Sehens, der Psyche oder des Gehirns? (Mehrfachnennungen)</v>
      </c>
    </row>
    <row r="108" spans="1:1" x14ac:dyDescent="0.2">
      <c r="A108" s="16" t="str">
        <f>HYPERLINK("#'entfern_arbeit_chop'!A1", "Entfernung zum Arbeits-/Ausbildungsstelle in KM (klassiert)")</f>
        <v>Entfernung zum Arbeits-/Ausbildungsstelle in KM (klassiert)</v>
      </c>
    </row>
    <row r="109" spans="1:1" x14ac:dyDescent="0.2">
      <c r="A109" s="16" t="str">
        <f>HYPERLINK("#'arbzeit_bef_chop'!A1", "vertragl. Wochenarbeitszeit befragte Person (klassiert)")</f>
        <v>vertragl. Wochenarbeitszeit befragte Person (klassiert)</v>
      </c>
    </row>
    <row r="110" spans="1:1" x14ac:dyDescent="0.2">
      <c r="A110" s="16" t="str">
        <f>HYPERLINK("#'arbzeit_part_chop'!A1", "vertragl. Wochenarbeitszeit Partner/-in (klassiert)")</f>
        <v>vertragl. Wochenarbeitszeit Partner/-in (klassiert)</v>
      </c>
    </row>
    <row r="111" spans="1:1" x14ac:dyDescent="0.2">
      <c r="A111" s="16" t="str">
        <f>HYPERLINK("#'z26'!A1", "19. Haben Sie vor oder sind Sie gezwungen, in den nächsten zwei Jahren aus Ihrer jetzigen Wohnung auszuziehen?")</f>
        <v>19. Haben Sie vor oder sind Sie gezwungen, in den nächsten zwei Jahren aus Ihrer jetzigen Wohnung auszuziehen?</v>
      </c>
    </row>
    <row r="112" spans="1:1" x14ac:dyDescent="0.2">
      <c r="A112" s="16" t="str">
        <f>HYPERLINK("#'alter'!A1", "34. Wie alt sind Sie? Bitte geben Sie Ihr Alter in Jahren an.")</f>
        <v>34. Wie alt sind Sie? Bitte geben Sie Ihr Alter in Jahren an.</v>
      </c>
    </row>
    <row r="113" spans="1:1" x14ac:dyDescent="0.2">
      <c r="A113" s="16" t="str">
        <f>HYPERLINK("#'geschl'!A1", "Geschlecht")</f>
        <v>Geschlecht</v>
      </c>
    </row>
    <row r="114" spans="1:1" x14ac:dyDescent="0.2">
      <c r="A114" s="16" t="str">
        <f>HYPERLINK("#'lebengem'!A1", "Partnerschaft")</f>
        <v>Partnerschaft</v>
      </c>
    </row>
    <row r="115" spans="1:1" x14ac:dyDescent="0.2">
      <c r="A115" s="16" t="str">
        <f>HYPERLINK("#'staat_geb_person'!A1", "Sie selbst")</f>
        <v>Sie selbst</v>
      </c>
    </row>
    <row r="116" spans="1:1" x14ac:dyDescent="0.2">
      <c r="A116" s="16" t="str">
        <f>HYPERLINK("#'staat_geb_mutter'!A1", "Ihre Mutter")</f>
        <v>Ihre Mutter</v>
      </c>
    </row>
    <row r="117" spans="1:1" x14ac:dyDescent="0.2">
      <c r="A117" s="16" t="str">
        <f>HYPERLINK("#'staat_geb_vater'!A1", "Ihr Vater")</f>
        <v>Ihr Vater</v>
      </c>
    </row>
    <row r="118" spans="1:1" x14ac:dyDescent="0.2">
      <c r="A118" s="16" t="str">
        <f>HYPERLINK("#'staat'!A1", "Staatsangehörigkeit")</f>
        <v>Staatsangehörigkeit</v>
      </c>
    </row>
    <row r="119" spans="1:1" x14ac:dyDescent="0.2">
      <c r="A119" s="16" t="str">
        <f>HYPERLINK("#'hhstat'!A1", "Art des Haushaltes")</f>
        <v>Art des Haushaltes</v>
      </c>
    </row>
    <row r="120" spans="1:1" x14ac:dyDescent="0.2">
      <c r="A120" s="16" t="str">
        <f>HYPERLINK("#'erwerb_haupt'!A1", "Stellung im Erwerbsleben (Hautpstatus)")</f>
        <v>Stellung im Erwerbsleben (Hautpstatus)</v>
      </c>
    </row>
    <row r="121" spans="1:1" x14ac:dyDescent="0.2">
      <c r="A121" s="16" t="str">
        <f>HYPERLINK("#'schulab'!A1", "schulischer Abschluss")</f>
        <v>schulischer Abschluss</v>
      </c>
    </row>
    <row r="122" spans="1:1" x14ac:dyDescent="0.2">
      <c r="A122" s="16" t="str">
        <f>HYPERLINK("#'berufab'!A1", "höchster Berufsabschluss")</f>
        <v>höchster Berufsabschluss</v>
      </c>
    </row>
    <row r="123" spans="1:1" x14ac:dyDescent="0.2">
      <c r="A123" s="16" t="str">
        <f>HYPERLINK("#'berufst'!A1", "berufliche Stellung")</f>
        <v>berufliche Stellung</v>
      </c>
    </row>
    <row r="124" spans="1:1" x14ac:dyDescent="0.2">
      <c r="A124" s="16" t="str">
        <f>HYPERLINK("#'erwerb_mv'!A1", "Welche der folgenden Angaben trifft für Sie zu? (Mehrfachnennungen)")</f>
        <v>Welche der folgenden Angaben trifft für Sie zu? (Mehrfachnennungen)</v>
      </c>
    </row>
    <row r="125" spans="1:1" x14ac:dyDescent="0.2">
      <c r="A125" s="16" t="str">
        <f>HYPERLINK("#'wohnd'!A1", "6. Seit wann haben Sie ununterbrochen Ihren Hauptwohnsitz in Leipzig oder in einem der seit 1990 eingemeindeten Ortsteile? Bitte geben Sie das Jahr an.")</f>
        <v>6. Seit wann haben Sie ununterbrochen Ihren Hauptwohnsitz in Leipzig oder in einem der seit 1990 eingemeindeten Ortsteile? Bitte geben Sie das Jahr an.</v>
      </c>
    </row>
    <row r="126" spans="1:1" x14ac:dyDescent="0.2">
      <c r="A126" s="16" t="str">
        <f>HYPERLINK("#'wohn_jahre'!A1", "Wohndauer in Leipzig")</f>
        <v>Wohndauer in Leipzig</v>
      </c>
    </row>
    <row r="127" spans="1:1" x14ac:dyDescent="0.2">
      <c r="A127" s="16" t="str">
        <f>HYPERLINK("#'wohndk'!A1", "Wohndauer in Leipzig")</f>
        <v>Wohndauer in Leipzig</v>
      </c>
    </row>
    <row r="128" spans="1:1" x14ac:dyDescent="0.2">
      <c r="A128" s="16" t="str">
        <f>HYPERLINK("#'hhper'!A1", "Personen im HH")</f>
        <v>Personen im HH</v>
      </c>
    </row>
    <row r="129" spans="1:1" x14ac:dyDescent="0.2">
      <c r="A129" s="16" t="str">
        <f>HYPERLINK("#'kinder_leibl_anz'!A1", "Wie viele leibliche Kinder haben Sie?")</f>
        <v>Wie viele leibliche Kinder haben Sie?</v>
      </c>
    </row>
    <row r="130" spans="1:1" x14ac:dyDescent="0.2">
      <c r="A130" s="16" t="str">
        <f>HYPERLINK("#'kind01_leibl_jahr'!A1", "42. Wenn Sie leibliche Kinder haben, geben Sie bitte das Geburtsjahr des ersten (ältesten) Kindes an.")</f>
        <v>42. Wenn Sie leibliche Kinder haben, geben Sie bitte das Geburtsjahr des ersten (ältesten) Kindes an.</v>
      </c>
    </row>
    <row r="131" spans="1:1" x14ac:dyDescent="0.2">
      <c r="A131" s="16" t="str">
        <f>HYPERLINK("#'pekg'!A1", "persönliches Nettoeinkommen")</f>
        <v>persönliches Nettoeinkommen</v>
      </c>
    </row>
    <row r="132" spans="1:1" x14ac:dyDescent="0.2">
      <c r="A132" s="16" t="str">
        <f>HYPERLINK("#'pek'!A1", "persönliches Nettoeinkommen")</f>
        <v>persönliches Nettoeinkommen</v>
      </c>
    </row>
    <row r="133" spans="1:1" x14ac:dyDescent="0.2">
      <c r="A133" s="16" t="str">
        <f>HYPERLINK("#'hhekg'!A1", "Haushalts-Nettoeinkommen")</f>
        <v>Haushalts-Nettoeinkommen</v>
      </c>
    </row>
    <row r="134" spans="1:1" x14ac:dyDescent="0.2">
      <c r="A134" s="16" t="str">
        <f>HYPERLINK("#'hhek'!A1", "Netto-Haushaltseinkommen")</f>
        <v>Netto-Haushaltseinkommen</v>
      </c>
    </row>
    <row r="135" spans="1:1" x14ac:dyDescent="0.2">
      <c r="A135" s="16" t="str">
        <f>HYPERLINK("#'äqui_whh'!A1", "Nettäquvivalenzeinkommen spitz")</f>
        <v>Nettäquvivalenzeinkommen spitz</v>
      </c>
    </row>
    <row r="136" spans="1:1" x14ac:dyDescent="0.2">
      <c r="A136" s="16" t="str">
        <f>HYPERLINK("#'dummy'!A1", "Gesamt")</f>
        <v>Gesamt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165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9</v>
      </c>
      <c r="G5" s="4" t="s">
        <v>10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32" t="s">
        <v>1</v>
      </c>
      <c r="C6" s="129" t="s">
        <v>1</v>
      </c>
      <c r="D6" s="129" t="s">
        <v>1</v>
      </c>
      <c r="E6" s="129" t="s">
        <v>1</v>
      </c>
      <c r="F6" s="129" t="s">
        <v>1</v>
      </c>
      <c r="G6" s="129" t="s">
        <v>1</v>
      </c>
      <c r="H6" s="129" t="s">
        <v>1</v>
      </c>
      <c r="I6" s="135" t="s">
        <v>1</v>
      </c>
      <c r="J6" s="129" t="s">
        <v>1</v>
      </c>
    </row>
    <row r="7" spans="1:10" x14ac:dyDescent="0.2">
      <c r="A7" s="2" t="s">
        <v>13</v>
      </c>
      <c r="B7" s="133">
        <v>5918</v>
      </c>
      <c r="C7" s="130">
        <v>7.5738362967968001E-2</v>
      </c>
      <c r="D7" s="130">
        <v>0.31451925635337802</v>
      </c>
      <c r="E7" s="130">
        <v>0.17356422543525701</v>
      </c>
      <c r="F7" s="130">
        <v>0.123840339481831</v>
      </c>
      <c r="G7" s="130">
        <v>4.7837670892477001E-2</v>
      </c>
      <c r="H7" s="130">
        <v>0.26450014114379899</v>
      </c>
      <c r="I7" s="136">
        <v>2.6648805141449001</v>
      </c>
      <c r="J7" s="130">
        <v>0.53060189828573801</v>
      </c>
    </row>
    <row r="8" spans="1:10" x14ac:dyDescent="0.2">
      <c r="A8" s="5" t="s">
        <v>14</v>
      </c>
      <c r="B8" s="132" t="s">
        <v>1</v>
      </c>
      <c r="C8" s="129" t="s">
        <v>1</v>
      </c>
      <c r="D8" s="129" t="s">
        <v>1</v>
      </c>
      <c r="E8" s="129" t="s">
        <v>1</v>
      </c>
      <c r="F8" s="129" t="s">
        <v>1</v>
      </c>
      <c r="G8" s="129" t="s">
        <v>1</v>
      </c>
      <c r="H8" s="129" t="s">
        <v>1</v>
      </c>
      <c r="I8" s="135" t="s">
        <v>1</v>
      </c>
      <c r="J8" s="129" t="s">
        <v>1</v>
      </c>
    </row>
    <row r="9" spans="1:10" x14ac:dyDescent="0.2">
      <c r="A9" s="2" t="s">
        <v>15</v>
      </c>
      <c r="B9" s="133">
        <v>101</v>
      </c>
      <c r="C9" s="130">
        <v>1.66964363306761E-2</v>
      </c>
      <c r="D9" s="130">
        <v>4.9600269645452499E-2</v>
      </c>
      <c r="E9" s="130">
        <v>8.5831552743911702E-2</v>
      </c>
      <c r="F9" s="130">
        <v>0.17274446785450001</v>
      </c>
      <c r="G9" s="130">
        <v>0.126338601112366</v>
      </c>
      <c r="H9" s="130">
        <v>0.54878866672515902</v>
      </c>
      <c r="I9" s="136">
        <v>3.7589094638824498</v>
      </c>
      <c r="J9" s="130">
        <v>0.146930499985434</v>
      </c>
    </row>
    <row r="10" spans="1:10" x14ac:dyDescent="0.2">
      <c r="A10" s="2" t="s">
        <v>16</v>
      </c>
      <c r="B10" s="133">
        <v>104</v>
      </c>
      <c r="C10" s="130">
        <v>2.8706271201372102E-2</v>
      </c>
      <c r="D10" s="130">
        <v>0.11559900641441299</v>
      </c>
      <c r="E10" s="130">
        <v>9.34944078326225E-2</v>
      </c>
      <c r="F10" s="130">
        <v>0.26399058103561401</v>
      </c>
      <c r="G10" s="130">
        <v>0.12942689657211301</v>
      </c>
      <c r="H10" s="130">
        <v>0.368782818317413</v>
      </c>
      <c r="I10" s="136">
        <v>3.5542194843292201</v>
      </c>
      <c r="J10" s="130">
        <v>0.228614312255246</v>
      </c>
    </row>
    <row r="11" spans="1:10" x14ac:dyDescent="0.2">
      <c r="A11" s="2" t="s">
        <v>17</v>
      </c>
      <c r="B11" s="133">
        <v>124</v>
      </c>
      <c r="C11" s="130">
        <v>7.2035178542137104E-2</v>
      </c>
      <c r="D11" s="130">
        <v>9.3172840774059296E-2</v>
      </c>
      <c r="E11" s="130">
        <v>0.21545255184173601</v>
      </c>
      <c r="F11" s="130">
        <v>0.13347223401069599</v>
      </c>
      <c r="G11" s="130">
        <v>0.102904282510281</v>
      </c>
      <c r="H11" s="130">
        <v>0.38296291232109098</v>
      </c>
      <c r="I11" s="136">
        <v>3.1653671264648402</v>
      </c>
      <c r="J11" s="130">
        <v>0.26774406695334102</v>
      </c>
    </row>
    <row r="12" spans="1:10" x14ac:dyDescent="0.2">
      <c r="A12" s="2" t="s">
        <v>18</v>
      </c>
      <c r="B12" s="133">
        <v>107</v>
      </c>
      <c r="C12" s="130">
        <v>8.7435938417911502E-2</v>
      </c>
      <c r="D12" s="130">
        <v>0.30132284760475198</v>
      </c>
      <c r="E12" s="130">
        <v>0.13739408552646601</v>
      </c>
      <c r="F12" s="130">
        <v>9.0187542140483898E-2</v>
      </c>
      <c r="G12" s="130">
        <v>3.0125088989734601E-2</v>
      </c>
      <c r="H12" s="130">
        <v>0.35353451967239402</v>
      </c>
      <c r="I12" s="136">
        <v>2.4960954189300502</v>
      </c>
      <c r="J12" s="130">
        <v>0.60136045065267896</v>
      </c>
    </row>
    <row r="13" spans="1:10" x14ac:dyDescent="0.2">
      <c r="A13" s="2" t="s">
        <v>19</v>
      </c>
      <c r="B13" s="133">
        <v>107</v>
      </c>
      <c r="C13" s="130">
        <v>9.1830879449844402E-2</v>
      </c>
      <c r="D13" s="130">
        <v>0.29780390858650202</v>
      </c>
      <c r="E13" s="130">
        <v>0.16489163041114799</v>
      </c>
      <c r="F13" s="130">
        <v>0.10295329242944699</v>
      </c>
      <c r="G13" s="130">
        <v>3.3209651708602898E-2</v>
      </c>
      <c r="H13" s="130">
        <v>0.30931064486503601</v>
      </c>
      <c r="I13" s="136">
        <v>2.5481426715850799</v>
      </c>
      <c r="J13" s="130">
        <v>0.56412449524020103</v>
      </c>
    </row>
    <row r="14" spans="1:10" x14ac:dyDescent="0.2">
      <c r="A14" s="2" t="s">
        <v>20</v>
      </c>
      <c r="B14" s="133">
        <v>97</v>
      </c>
      <c r="C14" s="130">
        <v>0.168541684746742</v>
      </c>
      <c r="D14" s="130">
        <v>0.295687466859818</v>
      </c>
      <c r="E14" s="130">
        <v>0.228146597743034</v>
      </c>
      <c r="F14" s="130">
        <v>7.5600750744342804E-2</v>
      </c>
      <c r="G14" s="130">
        <v>2.7405260130763099E-2</v>
      </c>
      <c r="H14" s="130">
        <v>0.204618230462074</v>
      </c>
      <c r="I14" s="136">
        <v>2.3684043884277299</v>
      </c>
      <c r="J14" s="130">
        <v>0.58365576735807001</v>
      </c>
    </row>
    <row r="15" spans="1:10" x14ac:dyDescent="0.2">
      <c r="A15" s="2" t="s">
        <v>21</v>
      </c>
      <c r="B15" s="133">
        <v>94</v>
      </c>
      <c r="C15" s="130">
        <v>5.73692545294762E-2</v>
      </c>
      <c r="D15" s="130">
        <v>0.199986547231674</v>
      </c>
      <c r="E15" s="130">
        <v>9.5669671893119798E-2</v>
      </c>
      <c r="F15" s="130">
        <v>0.284122705459595</v>
      </c>
      <c r="G15" s="130">
        <v>8.6147524416446703E-3</v>
      </c>
      <c r="H15" s="130">
        <v>0.354237079620361</v>
      </c>
      <c r="I15" s="136">
        <v>2.9792914390564</v>
      </c>
      <c r="J15" s="130">
        <v>0.39852984614838999</v>
      </c>
    </row>
    <row r="16" spans="1:10" x14ac:dyDescent="0.2">
      <c r="A16" s="2" t="s">
        <v>22</v>
      </c>
      <c r="B16" s="133">
        <v>101</v>
      </c>
      <c r="C16" s="130">
        <v>4.6073924750089597E-2</v>
      </c>
      <c r="D16" s="130">
        <v>0.25915509462356601</v>
      </c>
      <c r="E16" s="130">
        <v>0.24941423535346999</v>
      </c>
      <c r="F16" s="130">
        <v>0.15539023280143699</v>
      </c>
      <c r="G16" s="130">
        <v>9.5271229743957506E-2</v>
      </c>
      <c r="H16" s="130">
        <v>0.19469527900219</v>
      </c>
      <c r="I16" s="136">
        <v>2.9933314323425302</v>
      </c>
      <c r="J16" s="130">
        <v>0.37902301182021297</v>
      </c>
    </row>
    <row r="17" spans="1:10" x14ac:dyDescent="0.2">
      <c r="A17" s="2" t="s">
        <v>23</v>
      </c>
      <c r="B17" s="133">
        <v>74</v>
      </c>
      <c r="C17" s="130">
        <v>0.13628718256950401</v>
      </c>
      <c r="D17" s="130">
        <v>0.26909878849983199</v>
      </c>
      <c r="E17" s="130">
        <v>0.196881473064423</v>
      </c>
      <c r="F17" s="130">
        <v>5.6447193026542698E-2</v>
      </c>
      <c r="G17" s="130">
        <v>7.9999379813671098E-2</v>
      </c>
      <c r="H17" s="130">
        <v>0.261285960674286</v>
      </c>
      <c r="I17" s="136">
        <v>2.5597386360168501</v>
      </c>
      <c r="J17" s="130">
        <v>0.54877254492873595</v>
      </c>
    </row>
    <row r="18" spans="1:10" x14ac:dyDescent="0.2">
      <c r="A18" s="2" t="s">
        <v>24</v>
      </c>
      <c r="B18" s="133">
        <v>71</v>
      </c>
      <c r="C18" s="130">
        <v>1.4331851154565801E-2</v>
      </c>
      <c r="D18" s="130">
        <v>0.21040104329586001</v>
      </c>
      <c r="E18" s="130">
        <v>0.17360453307628601</v>
      </c>
      <c r="F18" s="130">
        <v>7.6115347445011097E-2</v>
      </c>
      <c r="G18" s="130">
        <v>0.114510290324688</v>
      </c>
      <c r="H18" s="130">
        <v>0.41103693842887901</v>
      </c>
      <c r="I18" s="136">
        <v>3.11218214035034</v>
      </c>
      <c r="J18" s="130">
        <v>0.38157383322046401</v>
      </c>
    </row>
    <row r="19" spans="1:10" x14ac:dyDescent="0.2">
      <c r="A19" s="2" t="s">
        <v>25</v>
      </c>
      <c r="B19" s="133">
        <v>94</v>
      </c>
      <c r="C19" s="130">
        <v>5.6238994002342203E-2</v>
      </c>
      <c r="D19" s="130">
        <v>0.395632654428482</v>
      </c>
      <c r="E19" s="130">
        <v>0.16316102445125599</v>
      </c>
      <c r="F19" s="130">
        <v>0.12999559938907601</v>
      </c>
      <c r="G19" s="130">
        <v>8.48993510007858E-2</v>
      </c>
      <c r="H19" s="130">
        <v>0.170072361826897</v>
      </c>
      <c r="I19" s="136">
        <v>2.74899458885193</v>
      </c>
      <c r="J19" s="130">
        <v>0.54447115117020195</v>
      </c>
    </row>
    <row r="20" spans="1:10" x14ac:dyDescent="0.2">
      <c r="A20" s="2" t="s">
        <v>26</v>
      </c>
      <c r="B20" s="133">
        <v>95</v>
      </c>
      <c r="C20" s="130">
        <v>0.122216045856476</v>
      </c>
      <c r="D20" s="130">
        <v>0.36005371809005698</v>
      </c>
      <c r="E20" s="130">
        <v>0.17217689752578699</v>
      </c>
      <c r="F20" s="130">
        <v>0.132122278213501</v>
      </c>
      <c r="G20" s="130">
        <v>1.7722316086292302E-2</v>
      </c>
      <c r="H20" s="130">
        <v>0.19570873677730599</v>
      </c>
      <c r="I20" s="136">
        <v>2.4567654132843</v>
      </c>
      <c r="J20" s="130">
        <v>0.59962079717447303</v>
      </c>
    </row>
    <row r="21" spans="1:10" x14ac:dyDescent="0.2">
      <c r="A21" s="2" t="s">
        <v>27</v>
      </c>
      <c r="B21" s="133">
        <v>81</v>
      </c>
      <c r="C21" s="130">
        <v>6.8802796304225894E-2</v>
      </c>
      <c r="D21" s="130">
        <v>0.42206698656082198</v>
      </c>
      <c r="E21" s="130">
        <v>0.111958958208561</v>
      </c>
      <c r="F21" s="130">
        <v>0.14579273760318801</v>
      </c>
      <c r="G21" s="130">
        <v>4.92708049714565E-2</v>
      </c>
      <c r="H21" s="130">
        <v>0.20210769772529599</v>
      </c>
      <c r="I21" s="136">
        <v>2.60478591918945</v>
      </c>
      <c r="J21" s="130">
        <v>0.61520808375362801</v>
      </c>
    </row>
    <row r="22" spans="1:10" x14ac:dyDescent="0.2">
      <c r="A22" s="2" t="s">
        <v>28</v>
      </c>
      <c r="B22" s="133">
        <v>103</v>
      </c>
      <c r="C22" s="130">
        <v>6.0025982558727299E-2</v>
      </c>
      <c r="D22" s="130">
        <v>0.322000682353973</v>
      </c>
      <c r="E22" s="130">
        <v>0.16581338644027699</v>
      </c>
      <c r="F22" s="130">
        <v>8.9565321803092998E-2</v>
      </c>
      <c r="G22" s="130">
        <v>3.3314879983663601E-2</v>
      </c>
      <c r="H22" s="130">
        <v>0.32927975058555597</v>
      </c>
      <c r="I22" s="136">
        <v>2.5738050937652601</v>
      </c>
      <c r="J22" s="130">
        <v>0.56957675442836397</v>
      </c>
    </row>
    <row r="23" spans="1:10" x14ac:dyDescent="0.2">
      <c r="A23" s="2" t="s">
        <v>29</v>
      </c>
      <c r="B23" s="133">
        <v>100</v>
      </c>
      <c r="C23" s="130">
        <v>1.99056845158339E-2</v>
      </c>
      <c r="D23" s="130">
        <v>0.18923209607601199</v>
      </c>
      <c r="E23" s="130">
        <v>0.26381844282150302</v>
      </c>
      <c r="F23" s="130">
        <v>0.18011426925659199</v>
      </c>
      <c r="G23" s="130">
        <v>2.16535273939371E-2</v>
      </c>
      <c r="H23" s="130">
        <v>0.32527595758438099</v>
      </c>
      <c r="I23" s="136">
        <v>2.9916675090789799</v>
      </c>
      <c r="J23" s="130">
        <v>0.30996047920755199</v>
      </c>
    </row>
    <row r="24" spans="1:10" x14ac:dyDescent="0.2">
      <c r="A24" s="2" t="s">
        <v>30</v>
      </c>
      <c r="B24" s="133">
        <v>97</v>
      </c>
      <c r="C24" s="130">
        <v>3.9710491895675701E-2</v>
      </c>
      <c r="D24" s="130">
        <v>0.36142879724502602</v>
      </c>
      <c r="E24" s="130">
        <v>0.20614042878150901</v>
      </c>
      <c r="F24" s="130">
        <v>8.9260898530483204E-2</v>
      </c>
      <c r="G24" s="130">
        <v>4.2518116533756298E-2</v>
      </c>
      <c r="H24" s="130">
        <v>0.26094126701355003</v>
      </c>
      <c r="I24" s="136">
        <v>2.6393349170684801</v>
      </c>
      <c r="J24" s="130">
        <v>0.54277051503030604</v>
      </c>
    </row>
    <row r="25" spans="1:10" x14ac:dyDescent="0.2">
      <c r="A25" s="2" t="s">
        <v>31</v>
      </c>
      <c r="B25" s="133">
        <v>100</v>
      </c>
      <c r="C25" s="130">
        <v>8.2186542451381697E-2</v>
      </c>
      <c r="D25" s="130">
        <v>0.29982715845107999</v>
      </c>
      <c r="E25" s="130">
        <v>0.11935995519161199</v>
      </c>
      <c r="F25" s="130">
        <v>0.19252334535121901</v>
      </c>
      <c r="G25" s="130">
        <v>4.4907636940479299E-2</v>
      </c>
      <c r="H25" s="130">
        <v>0.26119536161422702</v>
      </c>
      <c r="I25" s="136">
        <v>2.7538435459136998</v>
      </c>
      <c r="J25" s="130">
        <v>0.51706998177100005</v>
      </c>
    </row>
    <row r="26" spans="1:10" x14ac:dyDescent="0.2">
      <c r="A26" s="2" t="s">
        <v>32</v>
      </c>
      <c r="B26" s="133">
        <v>85</v>
      </c>
      <c r="C26" s="130">
        <v>6.7477561533451094E-2</v>
      </c>
      <c r="D26" s="130">
        <v>0.38196519017219499</v>
      </c>
      <c r="E26" s="130">
        <v>0.21347996592521701</v>
      </c>
      <c r="F26" s="130">
        <v>7.8749619424343095E-2</v>
      </c>
      <c r="G26" s="130">
        <v>2.1684937179088599E-2</v>
      </c>
      <c r="H26" s="130">
        <v>0.23664271831512501</v>
      </c>
      <c r="I26" s="136">
        <v>2.4828097820282</v>
      </c>
      <c r="J26" s="130">
        <v>0.58877116505698002</v>
      </c>
    </row>
    <row r="27" spans="1:10" x14ac:dyDescent="0.2">
      <c r="A27" s="2" t="s">
        <v>33</v>
      </c>
      <c r="B27" s="133">
        <v>84</v>
      </c>
      <c r="C27" s="130">
        <v>0.11094143986702</v>
      </c>
      <c r="D27" s="130">
        <v>0.37321269512176503</v>
      </c>
      <c r="E27" s="130">
        <v>0.142465800046921</v>
      </c>
      <c r="F27" s="130">
        <v>5.9372134506702402E-2</v>
      </c>
      <c r="G27" s="130">
        <v>3.2906249165535001E-2</v>
      </c>
      <c r="H27" s="130">
        <v>0.281101673841476</v>
      </c>
      <c r="I27" s="136">
        <v>2.34634566307068</v>
      </c>
      <c r="J27" s="130">
        <v>0.67346677880530104</v>
      </c>
    </row>
    <row r="28" spans="1:10" x14ac:dyDescent="0.2">
      <c r="A28" s="2" t="s">
        <v>34</v>
      </c>
      <c r="B28" s="133">
        <v>101</v>
      </c>
      <c r="C28" s="130">
        <v>5.81773184239864E-2</v>
      </c>
      <c r="D28" s="130">
        <v>0.27890229225158703</v>
      </c>
      <c r="E28" s="130">
        <v>0.121206142008305</v>
      </c>
      <c r="F28" s="130">
        <v>0.18281818926334401</v>
      </c>
      <c r="G28" s="130">
        <v>7.2671324014663696E-2</v>
      </c>
      <c r="H28" s="130">
        <v>0.28622475266456598</v>
      </c>
      <c r="I28" s="136">
        <v>2.9059982299804701</v>
      </c>
      <c r="J28" s="130">
        <v>0.47224893709552102</v>
      </c>
    </row>
    <row r="29" spans="1:10" x14ac:dyDescent="0.2">
      <c r="A29" s="2" t="s">
        <v>35</v>
      </c>
      <c r="B29" s="133">
        <v>97</v>
      </c>
      <c r="C29" s="130">
        <v>0.119871087372303</v>
      </c>
      <c r="D29" s="130">
        <v>0.301673114299774</v>
      </c>
      <c r="E29" s="130">
        <v>0.26636555790901201</v>
      </c>
      <c r="F29" s="130">
        <v>5.1902554929256398E-2</v>
      </c>
      <c r="G29" s="130">
        <v>4.6584125608205802E-2</v>
      </c>
      <c r="H29" s="130">
        <v>0.21360357105732</v>
      </c>
      <c r="I29" s="136">
        <v>2.4959990978240998</v>
      </c>
      <c r="J29" s="130">
        <v>0.53604540937205702</v>
      </c>
    </row>
    <row r="30" spans="1:10" x14ac:dyDescent="0.2">
      <c r="A30" s="2" t="s">
        <v>36</v>
      </c>
      <c r="B30" s="133">
        <v>88</v>
      </c>
      <c r="C30" s="130">
        <v>0.131406605243683</v>
      </c>
      <c r="D30" s="130">
        <v>0.50440025329589799</v>
      </c>
      <c r="E30" s="130">
        <v>0.18404510617256201</v>
      </c>
      <c r="F30" s="130">
        <v>1.6069997102022199E-2</v>
      </c>
      <c r="G30" s="130">
        <v>0</v>
      </c>
      <c r="H30" s="130">
        <v>0.16407804191112499</v>
      </c>
      <c r="I30" s="136">
        <v>2.10141921043396</v>
      </c>
      <c r="J30" s="130">
        <v>0.76060552011304705</v>
      </c>
    </row>
    <row r="31" spans="1:10" x14ac:dyDescent="0.2">
      <c r="A31" s="2" t="s">
        <v>37</v>
      </c>
      <c r="B31" s="133">
        <v>79</v>
      </c>
      <c r="C31" s="130">
        <v>4.4165410101413699E-2</v>
      </c>
      <c r="D31" s="130">
        <v>0.39406642317771901</v>
      </c>
      <c r="E31" s="130">
        <v>0.16274571418762199</v>
      </c>
      <c r="F31" s="130">
        <v>0.132678002119064</v>
      </c>
      <c r="G31" s="130">
        <v>7.7648043632507296E-2</v>
      </c>
      <c r="H31" s="130">
        <v>0.188696399331093</v>
      </c>
      <c r="I31" s="136">
        <v>2.7603571414947501</v>
      </c>
      <c r="J31" s="130">
        <v>0.54015763882017198</v>
      </c>
    </row>
    <row r="32" spans="1:10" x14ac:dyDescent="0.2">
      <c r="A32" s="2" t="s">
        <v>38</v>
      </c>
      <c r="B32" s="133">
        <v>104</v>
      </c>
      <c r="C32" s="130">
        <v>8.5236474871635395E-2</v>
      </c>
      <c r="D32" s="130">
        <v>0.35095152258873002</v>
      </c>
      <c r="E32" s="130">
        <v>0.179883897304535</v>
      </c>
      <c r="F32" s="130">
        <v>7.7383279800414997E-2</v>
      </c>
      <c r="G32" s="130">
        <v>2.7780042961239801E-2</v>
      </c>
      <c r="H32" s="130">
        <v>0.27876478433608998</v>
      </c>
      <c r="I32" s="136">
        <v>2.4613668918609601</v>
      </c>
      <c r="J32" s="130">
        <v>0.60477911624484004</v>
      </c>
    </row>
    <row r="33" spans="1:10" x14ac:dyDescent="0.2">
      <c r="A33" s="2" t="s">
        <v>39</v>
      </c>
      <c r="B33" s="133">
        <v>93</v>
      </c>
      <c r="C33" s="130">
        <v>6.9468520581722301E-2</v>
      </c>
      <c r="D33" s="130">
        <v>0.468813925981522</v>
      </c>
      <c r="E33" s="130">
        <v>0.113277539610863</v>
      </c>
      <c r="F33" s="130">
        <v>5.6228309869766201E-2</v>
      </c>
      <c r="G33" s="130">
        <v>4.9253623932600001E-2</v>
      </c>
      <c r="H33" s="130">
        <v>0.242958083748817</v>
      </c>
      <c r="I33" s="136">
        <v>2.4015979766845699</v>
      </c>
      <c r="J33" s="130">
        <v>0.71103387059460699</v>
      </c>
    </row>
    <row r="34" spans="1:10" x14ac:dyDescent="0.2">
      <c r="A34" s="2" t="s">
        <v>40</v>
      </c>
      <c r="B34" s="133">
        <v>92</v>
      </c>
      <c r="C34" s="130">
        <v>0.16200453042984</v>
      </c>
      <c r="D34" s="130">
        <v>0.35634014010429399</v>
      </c>
      <c r="E34" s="130">
        <v>0.16958028078079199</v>
      </c>
      <c r="F34" s="130">
        <v>0.10842984914779701</v>
      </c>
      <c r="G34" s="130">
        <v>3.2665241509676E-2</v>
      </c>
      <c r="H34" s="130">
        <v>0.17097994685173001</v>
      </c>
      <c r="I34" s="136">
        <v>2.3889305591583301</v>
      </c>
      <c r="J34" s="130">
        <v>0.62524986645786296</v>
      </c>
    </row>
    <row r="35" spans="1:10" x14ac:dyDescent="0.2">
      <c r="A35" s="2" t="s">
        <v>41</v>
      </c>
      <c r="B35" s="133">
        <v>101</v>
      </c>
      <c r="C35" s="130">
        <v>7.9262964427471203E-2</v>
      </c>
      <c r="D35" s="130">
        <v>0.45896759629249601</v>
      </c>
      <c r="E35" s="130">
        <v>0.14439015090465501</v>
      </c>
      <c r="F35" s="130">
        <v>0.114486992359161</v>
      </c>
      <c r="G35" s="130">
        <v>3.5479001700878102E-2</v>
      </c>
      <c r="H35" s="130">
        <v>0.167413294315338</v>
      </c>
      <c r="I35" s="136">
        <v>2.4810767173767099</v>
      </c>
      <c r="J35" s="130">
        <v>0.64645586705274505</v>
      </c>
    </row>
    <row r="36" spans="1:10" x14ac:dyDescent="0.2">
      <c r="A36" s="2" t="s">
        <v>42</v>
      </c>
      <c r="B36" s="133">
        <v>86</v>
      </c>
      <c r="C36" s="130">
        <v>8.4656968712806702E-2</v>
      </c>
      <c r="D36" s="130">
        <v>0.374668419361115</v>
      </c>
      <c r="E36" s="130">
        <v>0.193790122866631</v>
      </c>
      <c r="F36" s="130">
        <v>0.12987904250621801</v>
      </c>
      <c r="G36" s="130">
        <v>1.7511740326881398E-2</v>
      </c>
      <c r="H36" s="130">
        <v>0.19949372112750999</v>
      </c>
      <c r="I36" s="136">
        <v>2.52644991874695</v>
      </c>
      <c r="J36" s="130">
        <v>0.57379359993364198</v>
      </c>
    </row>
    <row r="37" spans="1:10" x14ac:dyDescent="0.2">
      <c r="A37" s="2" t="s">
        <v>43</v>
      </c>
      <c r="B37" s="133">
        <v>87</v>
      </c>
      <c r="C37" s="130">
        <v>4.4622138142585803E-2</v>
      </c>
      <c r="D37" s="130">
        <v>0.216747656464577</v>
      </c>
      <c r="E37" s="130">
        <v>0.14808829128742201</v>
      </c>
      <c r="F37" s="130">
        <v>0.20422308146953599</v>
      </c>
      <c r="G37" s="130">
        <v>9.9738642573356601E-2</v>
      </c>
      <c r="H37" s="130">
        <v>0.28658020496368403</v>
      </c>
      <c r="I37" s="136">
        <v>3.1369578838348402</v>
      </c>
      <c r="J37" s="130">
        <v>0.36636184048501302</v>
      </c>
    </row>
    <row r="38" spans="1:10" x14ac:dyDescent="0.2">
      <c r="A38" s="2" t="s">
        <v>44</v>
      </c>
      <c r="B38" s="133">
        <v>102</v>
      </c>
      <c r="C38" s="130">
        <v>0.124419175088406</v>
      </c>
      <c r="D38" s="130">
        <v>0.40906888246536299</v>
      </c>
      <c r="E38" s="130">
        <v>0.16591936349868799</v>
      </c>
      <c r="F38" s="130">
        <v>5.17935752868652E-2</v>
      </c>
      <c r="G38" s="130">
        <v>9.8059847950935398E-3</v>
      </c>
      <c r="H38" s="130">
        <v>0.23899301886558499</v>
      </c>
      <c r="I38" s="136">
        <v>2.22930836677551</v>
      </c>
      <c r="J38" s="130">
        <v>0.70102912427756003</v>
      </c>
    </row>
    <row r="39" spans="1:10" x14ac:dyDescent="0.2">
      <c r="A39" s="2" t="s">
        <v>45</v>
      </c>
      <c r="B39" s="133">
        <v>101</v>
      </c>
      <c r="C39" s="130">
        <v>0.137372747063637</v>
      </c>
      <c r="D39" s="130">
        <v>0.48156717419624301</v>
      </c>
      <c r="E39" s="130">
        <v>9.5121905207634E-2</v>
      </c>
      <c r="F39" s="130">
        <v>5.46146295964718E-2</v>
      </c>
      <c r="G39" s="130">
        <v>0</v>
      </c>
      <c r="H39" s="130">
        <v>0.23132354021072399</v>
      </c>
      <c r="I39" s="136">
        <v>2.0871348381042498</v>
      </c>
      <c r="J39" s="130">
        <v>0.80520213202465796</v>
      </c>
    </row>
    <row r="40" spans="1:10" x14ac:dyDescent="0.2">
      <c r="A40" s="2" t="s">
        <v>46</v>
      </c>
      <c r="B40" s="133">
        <v>99</v>
      </c>
      <c r="C40" s="130">
        <v>0.14681768417358401</v>
      </c>
      <c r="D40" s="130">
        <v>0.44982197880744901</v>
      </c>
      <c r="E40" s="130">
        <v>0.113585107028484</v>
      </c>
      <c r="F40" s="130">
        <v>0.11971614509820901</v>
      </c>
      <c r="G40" s="130">
        <v>0</v>
      </c>
      <c r="H40" s="130">
        <v>0.170059084892273</v>
      </c>
      <c r="I40" s="136">
        <v>2.2484509944915798</v>
      </c>
      <c r="J40" s="130">
        <v>0.71889414308919697</v>
      </c>
    </row>
    <row r="41" spans="1:10" x14ac:dyDescent="0.2">
      <c r="A41" s="2" t="s">
        <v>47</v>
      </c>
      <c r="B41" s="133">
        <v>88</v>
      </c>
      <c r="C41" s="130">
        <v>0.27553811669349698</v>
      </c>
      <c r="D41" s="130">
        <v>0.26948311924934398</v>
      </c>
      <c r="E41" s="130">
        <v>0.135346233844757</v>
      </c>
      <c r="F41" s="130">
        <v>0.116940163075924</v>
      </c>
      <c r="G41" s="130">
        <v>3.4734290093183497E-2</v>
      </c>
      <c r="H41" s="130">
        <v>0.16795806586742401</v>
      </c>
      <c r="I41" s="136">
        <v>2.2378382682800302</v>
      </c>
      <c r="J41" s="130">
        <v>0.65504059459657804</v>
      </c>
    </row>
    <row r="42" spans="1:10" x14ac:dyDescent="0.2">
      <c r="A42" s="2" t="s">
        <v>48</v>
      </c>
      <c r="B42" s="133">
        <v>97</v>
      </c>
      <c r="C42" s="130">
        <v>6.3517957925796495E-2</v>
      </c>
      <c r="D42" s="130">
        <v>0.19682146608829501</v>
      </c>
      <c r="E42" s="130">
        <v>0.20853096246719399</v>
      </c>
      <c r="F42" s="130">
        <v>0.18379482626915</v>
      </c>
      <c r="G42" s="130">
        <v>5.3079526871442802E-2</v>
      </c>
      <c r="H42" s="130">
        <v>0.29425525665283198</v>
      </c>
      <c r="I42" s="136">
        <v>2.9519605636596702</v>
      </c>
      <c r="J42" s="130">
        <v>0.36888609917741</v>
      </c>
    </row>
    <row r="43" spans="1:10" x14ac:dyDescent="0.2">
      <c r="A43" s="2" t="s">
        <v>49</v>
      </c>
      <c r="B43" s="133">
        <v>89</v>
      </c>
      <c r="C43" s="130">
        <v>0.12225949019193599</v>
      </c>
      <c r="D43" s="130">
        <v>0.35731172561645502</v>
      </c>
      <c r="E43" s="130">
        <v>0.15545806288719199</v>
      </c>
      <c r="F43" s="130">
        <v>6.8169526755809798E-2</v>
      </c>
      <c r="G43" s="130">
        <v>1.17090092971921E-2</v>
      </c>
      <c r="H43" s="130">
        <v>0.28509217500686601</v>
      </c>
      <c r="I43" s="136">
        <v>2.2862811088561998</v>
      </c>
      <c r="J43" s="130">
        <v>0.67081546167885198</v>
      </c>
    </row>
    <row r="44" spans="1:10" x14ac:dyDescent="0.2">
      <c r="A44" s="2" t="s">
        <v>50</v>
      </c>
      <c r="B44" s="133">
        <v>97</v>
      </c>
      <c r="C44" s="130">
        <v>7.8041180968284607E-2</v>
      </c>
      <c r="D44" s="130">
        <v>0.329689770936966</v>
      </c>
      <c r="E44" s="130">
        <v>0.14483948051929499</v>
      </c>
      <c r="F44" s="130">
        <v>0.10795534402132</v>
      </c>
      <c r="G44" s="130">
        <v>2.6924353092908901E-2</v>
      </c>
      <c r="H44" s="130">
        <v>0.312549859285355</v>
      </c>
      <c r="I44" s="136">
        <v>2.5287394523620601</v>
      </c>
      <c r="J44" s="130">
        <v>0.59310622601643304</v>
      </c>
    </row>
    <row r="45" spans="1:10" x14ac:dyDescent="0.2">
      <c r="A45" s="2" t="s">
        <v>51</v>
      </c>
      <c r="B45" s="133">
        <v>98</v>
      </c>
      <c r="C45" s="130">
        <v>3.5216629505157498E-2</v>
      </c>
      <c r="D45" s="130">
        <v>0.31641489267349199</v>
      </c>
      <c r="E45" s="130">
        <v>0.19836014509201</v>
      </c>
      <c r="F45" s="130">
        <v>0.148073390126228</v>
      </c>
      <c r="G45" s="130">
        <v>3.6358147859573399E-2</v>
      </c>
      <c r="H45" s="130">
        <v>0.26557680964469899</v>
      </c>
      <c r="I45" s="136">
        <v>2.7738926410675</v>
      </c>
      <c r="J45" s="130">
        <v>0.478785963817496</v>
      </c>
    </row>
    <row r="46" spans="1:10" x14ac:dyDescent="0.2">
      <c r="A46" s="2" t="s">
        <v>52</v>
      </c>
      <c r="B46" s="133">
        <v>104</v>
      </c>
      <c r="C46" s="130">
        <v>3.3881213515996898E-2</v>
      </c>
      <c r="D46" s="130">
        <v>6.7343562841415405E-2</v>
      </c>
      <c r="E46" s="130">
        <v>0.255495876073837</v>
      </c>
      <c r="F46" s="130">
        <v>0.22962723672390001</v>
      </c>
      <c r="G46" s="130">
        <v>0.18006396293640101</v>
      </c>
      <c r="H46" s="130">
        <v>0.23358815908432001</v>
      </c>
      <c r="I46" s="136">
        <v>3.5932178497314502</v>
      </c>
      <c r="J46" s="130">
        <v>0.13207621474167999</v>
      </c>
    </row>
    <row r="47" spans="1:10" x14ac:dyDescent="0.2">
      <c r="A47" s="2" t="s">
        <v>53</v>
      </c>
      <c r="B47" s="133">
        <v>96</v>
      </c>
      <c r="C47" s="130">
        <v>8.1086438149213808E-3</v>
      </c>
      <c r="D47" s="130">
        <v>0.19471719861030601</v>
      </c>
      <c r="E47" s="130">
        <v>0.20339509844779999</v>
      </c>
      <c r="F47" s="130">
        <v>0.26656159758567799</v>
      </c>
      <c r="G47" s="130">
        <v>0.10936788469552999</v>
      </c>
      <c r="H47" s="130">
        <v>0.21784959733486201</v>
      </c>
      <c r="I47" s="136">
        <v>3.35078024864197</v>
      </c>
      <c r="J47" s="130">
        <v>0.25931820327767202</v>
      </c>
    </row>
    <row r="48" spans="1:10" x14ac:dyDescent="0.2">
      <c r="A48" s="2" t="s">
        <v>54</v>
      </c>
      <c r="B48" s="133">
        <v>88</v>
      </c>
      <c r="C48" s="130">
        <v>6.5383195877075195E-2</v>
      </c>
      <c r="D48" s="130">
        <v>0.45058867335319502</v>
      </c>
      <c r="E48" s="130">
        <v>0.185512110590935</v>
      </c>
      <c r="F48" s="130">
        <v>5.2114669233560597E-2</v>
      </c>
      <c r="G48" s="130">
        <v>5.4739605635404601E-2</v>
      </c>
      <c r="H48" s="130">
        <v>0.19166174530982999</v>
      </c>
      <c r="I48" s="136">
        <v>2.4807109832763699</v>
      </c>
      <c r="J48" s="130">
        <v>0.638311828292771</v>
      </c>
    </row>
    <row r="49" spans="1:10" x14ac:dyDescent="0.2">
      <c r="A49" s="2" t="s">
        <v>55</v>
      </c>
      <c r="B49" s="133">
        <v>85</v>
      </c>
      <c r="C49" s="130">
        <v>0.100885257124901</v>
      </c>
      <c r="D49" s="130">
        <v>0.334980338811874</v>
      </c>
      <c r="E49" s="130">
        <v>0.124141089618206</v>
      </c>
      <c r="F49" s="130">
        <v>0.16415660083293901</v>
      </c>
      <c r="G49" s="130">
        <v>6.6662065684795394E-2</v>
      </c>
      <c r="H49" s="130">
        <v>0.20917463302612299</v>
      </c>
      <c r="I49" s="136">
        <v>2.6974425315856898</v>
      </c>
      <c r="J49" s="130">
        <v>0.55115278587666905</v>
      </c>
    </row>
    <row r="50" spans="1:10" x14ac:dyDescent="0.2">
      <c r="A50" s="2" t="s">
        <v>56</v>
      </c>
      <c r="B50" s="133">
        <v>63</v>
      </c>
      <c r="C50" s="130">
        <v>4.6128347516059903E-2</v>
      </c>
      <c r="D50" s="130">
        <v>0.379241913557053</v>
      </c>
      <c r="E50" s="130">
        <v>0.156744450330734</v>
      </c>
      <c r="F50" s="130">
        <v>9.6921786665916401E-2</v>
      </c>
      <c r="G50" s="130">
        <v>5.50596080720425E-2</v>
      </c>
      <c r="H50" s="130">
        <v>0.265903890132904</v>
      </c>
      <c r="I50" s="136">
        <v>2.6397507190704301</v>
      </c>
      <c r="J50" s="130">
        <v>0.57944764658776604</v>
      </c>
    </row>
    <row r="51" spans="1:10" x14ac:dyDescent="0.2">
      <c r="A51" s="2" t="s">
        <v>57</v>
      </c>
      <c r="B51" s="133">
        <v>98</v>
      </c>
      <c r="C51" s="130">
        <v>7.3679417371749906E-2</v>
      </c>
      <c r="D51" s="130">
        <v>0.438602685928345</v>
      </c>
      <c r="E51" s="130">
        <v>0.182703867554665</v>
      </c>
      <c r="F51" s="130">
        <v>0.107552945613861</v>
      </c>
      <c r="G51" s="130">
        <v>2.1358227357268299E-2</v>
      </c>
      <c r="H51" s="130">
        <v>0.17610287666320801</v>
      </c>
      <c r="I51" s="136">
        <v>2.47118139266968</v>
      </c>
      <c r="J51" s="130">
        <v>0.62177919554525496</v>
      </c>
    </row>
    <row r="52" spans="1:10" x14ac:dyDescent="0.2">
      <c r="A52" s="2" t="s">
        <v>58</v>
      </c>
      <c r="B52" s="133">
        <v>79</v>
      </c>
      <c r="C52" s="130">
        <v>5.0861191004514701E-2</v>
      </c>
      <c r="D52" s="130">
        <v>0.31231886148452798</v>
      </c>
      <c r="E52" s="130">
        <v>0.124597623944283</v>
      </c>
      <c r="F52" s="130">
        <v>0.111666351556778</v>
      </c>
      <c r="G52" s="130">
        <v>1.6633123159408601E-2</v>
      </c>
      <c r="H52" s="130">
        <v>0.38392284512519798</v>
      </c>
      <c r="I52" s="136">
        <v>2.5631899833679199</v>
      </c>
      <c r="J52" s="130">
        <v>0.589504174617417</v>
      </c>
    </row>
    <row r="53" spans="1:10" x14ac:dyDescent="0.2">
      <c r="A53" s="2" t="s">
        <v>59</v>
      </c>
      <c r="B53" s="133">
        <v>93</v>
      </c>
      <c r="C53" s="130">
        <v>6.6347755491733607E-2</v>
      </c>
      <c r="D53" s="130">
        <v>0.40755876898765597</v>
      </c>
      <c r="E53" s="130">
        <v>0.138550415635109</v>
      </c>
      <c r="F53" s="130">
        <v>0.16706691682338701</v>
      </c>
      <c r="G53" s="130">
        <v>2.8838336467742899E-2</v>
      </c>
      <c r="H53" s="130">
        <v>0.191637799143791</v>
      </c>
      <c r="I53" s="136">
        <v>2.60969138145447</v>
      </c>
      <c r="J53" s="130">
        <v>0.58625518158243195</v>
      </c>
    </row>
    <row r="54" spans="1:10" x14ac:dyDescent="0.2">
      <c r="A54" s="2" t="s">
        <v>60</v>
      </c>
      <c r="B54" s="133">
        <v>95</v>
      </c>
      <c r="C54" s="130">
        <v>3.5315070301294299E-2</v>
      </c>
      <c r="D54" s="130">
        <v>0.30714413523674</v>
      </c>
      <c r="E54" s="130">
        <v>0.226941078901291</v>
      </c>
      <c r="F54" s="130">
        <v>0.13748155534267401</v>
      </c>
      <c r="G54" s="130">
        <v>6.8129740655422197E-2</v>
      </c>
      <c r="H54" s="130">
        <v>0.22498841583728801</v>
      </c>
      <c r="I54" s="136">
        <v>2.8657655715942401</v>
      </c>
      <c r="J54" s="130">
        <v>0.44187624311981</v>
      </c>
    </row>
    <row r="55" spans="1:10" x14ac:dyDescent="0.2">
      <c r="A55" s="2" t="s">
        <v>61</v>
      </c>
      <c r="B55" s="133">
        <v>93</v>
      </c>
      <c r="C55" s="130">
        <v>0.14722493290901201</v>
      </c>
      <c r="D55" s="130">
        <v>0.29656127095222501</v>
      </c>
      <c r="E55" s="130">
        <v>0.17511840164661399</v>
      </c>
      <c r="F55" s="130">
        <v>9.6541449427604703E-2</v>
      </c>
      <c r="G55" s="130">
        <v>3.1052028760314002E-2</v>
      </c>
      <c r="H55" s="130">
        <v>0.25350192189216603</v>
      </c>
      <c r="I55" s="136">
        <v>2.4208080768585201</v>
      </c>
      <c r="J55" s="130">
        <v>0.59449074760398002</v>
      </c>
    </row>
    <row r="56" spans="1:10" x14ac:dyDescent="0.2">
      <c r="A56" s="2" t="s">
        <v>62</v>
      </c>
      <c r="B56" s="133">
        <v>103</v>
      </c>
      <c r="C56" s="130">
        <v>0.10377792268991499</v>
      </c>
      <c r="D56" s="130">
        <v>0.35938802361488298</v>
      </c>
      <c r="E56" s="130">
        <v>9.6409276127815205E-2</v>
      </c>
      <c r="F56" s="130">
        <v>6.7941449582576793E-2</v>
      </c>
      <c r="G56" s="130">
        <v>7.9249022528529202E-3</v>
      </c>
      <c r="H56" s="130">
        <v>0.36455842852592502</v>
      </c>
      <c r="I56" s="136">
        <v>2.2396585941314702</v>
      </c>
      <c r="J56" s="130">
        <v>0.72888832751982402</v>
      </c>
    </row>
    <row r="57" spans="1:10" x14ac:dyDescent="0.2">
      <c r="A57" s="2" t="s">
        <v>63</v>
      </c>
      <c r="B57" s="133">
        <v>97</v>
      </c>
      <c r="C57" s="130">
        <v>6.1625655740499503E-2</v>
      </c>
      <c r="D57" s="130">
        <v>0.100549913942814</v>
      </c>
      <c r="E57" s="130">
        <v>0.25669971108436601</v>
      </c>
      <c r="F57" s="130">
        <v>0.171187698841095</v>
      </c>
      <c r="G57" s="130">
        <v>3.6190278828144101E-2</v>
      </c>
      <c r="H57" s="130">
        <v>0.37374672293663003</v>
      </c>
      <c r="I57" s="136">
        <v>3.0315639972686799</v>
      </c>
      <c r="J57" s="130">
        <v>0.25896163812079998</v>
      </c>
    </row>
    <row r="58" spans="1:10" x14ac:dyDescent="0.2">
      <c r="A58" s="2" t="s">
        <v>64</v>
      </c>
      <c r="B58" s="133">
        <v>99</v>
      </c>
      <c r="C58" s="130">
        <v>3.63102294504642E-2</v>
      </c>
      <c r="D58" s="130">
        <v>0.26913130283355702</v>
      </c>
      <c r="E58" s="130">
        <v>0.28960815072059598</v>
      </c>
      <c r="F58" s="130">
        <v>0.16166451573371901</v>
      </c>
      <c r="G58" s="130">
        <v>3.7442427128553397E-2</v>
      </c>
      <c r="H58" s="130">
        <v>0.20584337413310999</v>
      </c>
      <c r="I58" s="136">
        <v>2.8675293922424299</v>
      </c>
      <c r="J58" s="130">
        <v>0.384611199271436</v>
      </c>
    </row>
    <row r="59" spans="1:10" x14ac:dyDescent="0.2">
      <c r="A59" s="2" t="s">
        <v>65</v>
      </c>
      <c r="B59" s="133">
        <v>89</v>
      </c>
      <c r="C59" s="130">
        <v>5.6833341717719997E-2</v>
      </c>
      <c r="D59" s="130">
        <v>0.33188113570213301</v>
      </c>
      <c r="E59" s="130">
        <v>0.20627672970295</v>
      </c>
      <c r="F59" s="130">
        <v>0.101585008203983</v>
      </c>
      <c r="G59" s="130">
        <v>3.2811887562274898E-2</v>
      </c>
      <c r="H59" s="130">
        <v>0.270611882209778</v>
      </c>
      <c r="I59" s="136">
        <v>2.6183938980102499</v>
      </c>
      <c r="J59" s="130">
        <v>0.53293229746986504</v>
      </c>
    </row>
    <row r="60" spans="1:10" x14ac:dyDescent="0.2">
      <c r="A60" s="2" t="s">
        <v>66</v>
      </c>
      <c r="B60" s="133">
        <v>85</v>
      </c>
      <c r="C60" s="130">
        <v>8.9515812695026398E-2</v>
      </c>
      <c r="D60" s="130">
        <v>0.24615812301635701</v>
      </c>
      <c r="E60" s="130">
        <v>0.22363053262233701</v>
      </c>
      <c r="F60" s="130">
        <v>0.16179963946342499</v>
      </c>
      <c r="G60" s="130">
        <v>9.2830263078212696E-2</v>
      </c>
      <c r="H60" s="130">
        <v>0.186065629124641</v>
      </c>
      <c r="I60" s="136">
        <v>2.90450143814087</v>
      </c>
      <c r="J60" s="130">
        <v>0.412409093070216</v>
      </c>
    </row>
    <row r="61" spans="1:10" x14ac:dyDescent="0.2">
      <c r="A61" s="2" t="s">
        <v>67</v>
      </c>
      <c r="B61" s="133">
        <v>85</v>
      </c>
      <c r="C61" s="130">
        <v>0.15952076017856601</v>
      </c>
      <c r="D61" s="130">
        <v>0.40289941430091902</v>
      </c>
      <c r="E61" s="130">
        <v>0.149811431765556</v>
      </c>
      <c r="F61" s="130">
        <v>8.8560231029987294E-2</v>
      </c>
      <c r="G61" s="130">
        <v>6.4109846949577304E-2</v>
      </c>
      <c r="H61" s="130">
        <v>0.13509832322597501</v>
      </c>
      <c r="I61" s="136">
        <v>2.41593241691589</v>
      </c>
      <c r="J61" s="130">
        <v>0.650270643169924</v>
      </c>
    </row>
    <row r="62" spans="1:10" x14ac:dyDescent="0.2">
      <c r="A62" s="2" t="s">
        <v>68</v>
      </c>
      <c r="B62" s="133">
        <v>121</v>
      </c>
      <c r="C62" s="130">
        <v>3.8409255445003503E-2</v>
      </c>
      <c r="D62" s="130">
        <v>0.31144207715988198</v>
      </c>
      <c r="E62" s="130">
        <v>0.21359820663928999</v>
      </c>
      <c r="F62" s="130">
        <v>0.188893333077431</v>
      </c>
      <c r="G62" s="130">
        <v>5.3657323122024501E-2</v>
      </c>
      <c r="H62" s="130">
        <v>0.19399979710578899</v>
      </c>
      <c r="I62" s="136">
        <v>2.8857908248901398</v>
      </c>
      <c r="J62" s="130">
        <v>0.434058620063142</v>
      </c>
    </row>
    <row r="63" spans="1:10" x14ac:dyDescent="0.2">
      <c r="A63" s="2" t="s">
        <v>69</v>
      </c>
      <c r="B63" s="133">
        <v>88</v>
      </c>
      <c r="C63" s="130">
        <v>7.9248301684856401E-2</v>
      </c>
      <c r="D63" s="130">
        <v>0.21331280469894401</v>
      </c>
      <c r="E63" s="130">
        <v>0.15261659026145899</v>
      </c>
      <c r="F63" s="130">
        <v>0.14293754100799599</v>
      </c>
      <c r="G63" s="130">
        <v>0.110348805785179</v>
      </c>
      <c r="H63" s="130">
        <v>0.301535964012146</v>
      </c>
      <c r="I63" s="136">
        <v>2.9882967472076398</v>
      </c>
      <c r="J63" s="130">
        <v>0.41886351793224103</v>
      </c>
    </row>
    <row r="64" spans="1:10" x14ac:dyDescent="0.2">
      <c r="A64" s="2" t="s">
        <v>70</v>
      </c>
      <c r="B64" s="133">
        <v>94</v>
      </c>
      <c r="C64" s="130">
        <v>0.101378254592419</v>
      </c>
      <c r="D64" s="130">
        <v>0.424954473972321</v>
      </c>
      <c r="E64" s="130">
        <v>0.164584070444107</v>
      </c>
      <c r="F64" s="130">
        <v>0.15142801403999301</v>
      </c>
      <c r="G64" s="130">
        <v>4.1674368083476999E-2</v>
      </c>
      <c r="H64" s="130">
        <v>0.11598081886768299</v>
      </c>
      <c r="I64" s="136">
        <v>2.55551385879517</v>
      </c>
      <c r="J64" s="130">
        <v>0.59538609545844201</v>
      </c>
    </row>
    <row r="65" spans="1:10" x14ac:dyDescent="0.2">
      <c r="A65" s="2" t="s">
        <v>71</v>
      </c>
      <c r="B65" s="133">
        <v>81</v>
      </c>
      <c r="C65" s="130">
        <v>6.5702527761459406E-2</v>
      </c>
      <c r="D65" s="130">
        <v>0.28471300005912797</v>
      </c>
      <c r="E65" s="130">
        <v>0.182415977120399</v>
      </c>
      <c r="F65" s="130">
        <v>0.20614920556545299</v>
      </c>
      <c r="G65" s="130">
        <v>4.3850746005773503E-2</v>
      </c>
      <c r="H65" s="130">
        <v>0.217168554663658</v>
      </c>
      <c r="I65" s="136">
        <v>2.8438138961792001</v>
      </c>
      <c r="J65" s="130">
        <v>0.44762576274311999</v>
      </c>
    </row>
    <row r="66" spans="1:10" x14ac:dyDescent="0.2">
      <c r="A66" s="2" t="s">
        <v>72</v>
      </c>
      <c r="B66" s="133">
        <v>93</v>
      </c>
      <c r="C66" s="130">
        <v>0.11489604413509399</v>
      </c>
      <c r="D66" s="130">
        <v>0.28620284795761097</v>
      </c>
      <c r="E66" s="130">
        <v>0.18199250102043199</v>
      </c>
      <c r="F66" s="130">
        <v>5.4268661886453601E-2</v>
      </c>
      <c r="G66" s="130">
        <v>1.9148521125316599E-2</v>
      </c>
      <c r="H66" s="130">
        <v>0.34349143505096402</v>
      </c>
      <c r="I66" s="136">
        <v>2.3550286293029798</v>
      </c>
      <c r="J66" s="130">
        <v>0.61095758178853099</v>
      </c>
    </row>
    <row r="67" spans="1:10" x14ac:dyDescent="0.2">
      <c r="A67" s="2" t="s">
        <v>73</v>
      </c>
      <c r="B67" s="133">
        <v>98</v>
      </c>
      <c r="C67" s="130">
        <v>0.15383583307266199</v>
      </c>
      <c r="D67" s="130">
        <v>0.49379020929336498</v>
      </c>
      <c r="E67" s="130">
        <v>0.127027243375778</v>
      </c>
      <c r="F67" s="130">
        <v>4.3288044631481198E-2</v>
      </c>
      <c r="G67" s="130">
        <v>1.03996181860566E-2</v>
      </c>
      <c r="H67" s="130">
        <v>0.17165905237197901</v>
      </c>
      <c r="I67" s="136">
        <v>2.1098175048828098</v>
      </c>
      <c r="J67" s="130">
        <v>0.78183511691940799</v>
      </c>
    </row>
    <row r="68" spans="1:10" x14ac:dyDescent="0.2">
      <c r="A68" s="2" t="s">
        <v>74</v>
      </c>
      <c r="B68" s="133">
        <v>88</v>
      </c>
      <c r="C68" s="130">
        <v>8.4207132458686801E-2</v>
      </c>
      <c r="D68" s="130">
        <v>0.37174317240714999</v>
      </c>
      <c r="E68" s="130">
        <v>0.123645082116127</v>
      </c>
      <c r="F68" s="130">
        <v>0.108054660260677</v>
      </c>
      <c r="G68" s="130">
        <v>6.6324196755886106E-2</v>
      </c>
      <c r="H68" s="130">
        <v>0.246025741100311</v>
      </c>
      <c r="I68" s="136">
        <v>2.6028320789337198</v>
      </c>
      <c r="J68" s="130">
        <v>0.604729284183251</v>
      </c>
    </row>
    <row r="69" spans="1:10" x14ac:dyDescent="0.2">
      <c r="A69" s="2" t="s">
        <v>75</v>
      </c>
      <c r="B69" s="133">
        <v>108</v>
      </c>
      <c r="C69" s="130">
        <v>3.8458578288555097E-2</v>
      </c>
      <c r="D69" s="130">
        <v>0.211144834756851</v>
      </c>
      <c r="E69" s="130">
        <v>0.17929738759994501</v>
      </c>
      <c r="F69" s="130">
        <v>0.18169027566909801</v>
      </c>
      <c r="G69" s="130">
        <v>6.25040158629417E-2</v>
      </c>
      <c r="H69" s="130">
        <v>0.32690492272376998</v>
      </c>
      <c r="I69" s="136">
        <v>3.02768754959106</v>
      </c>
      <c r="J69" s="130">
        <v>0.37082934632306702</v>
      </c>
    </row>
    <row r="70" spans="1:10" x14ac:dyDescent="0.2">
      <c r="A70" s="2" t="s">
        <v>76</v>
      </c>
      <c r="B70" s="133">
        <v>99</v>
      </c>
      <c r="C70" s="130">
        <v>0.191338181495667</v>
      </c>
      <c r="D70" s="130">
        <v>0.41379216313362099</v>
      </c>
      <c r="E70" s="130">
        <v>8.4969311952590901E-2</v>
      </c>
      <c r="F70" s="130">
        <v>8.9260004460811601E-2</v>
      </c>
      <c r="G70" s="130">
        <v>4.0424317121505703E-2</v>
      </c>
      <c r="H70" s="130">
        <v>0.180216014385223</v>
      </c>
      <c r="I70" s="136">
        <v>2.2359452247619598</v>
      </c>
      <c r="J70" s="130">
        <v>0.73815829626775797</v>
      </c>
    </row>
    <row r="71" spans="1:10" x14ac:dyDescent="0.2">
      <c r="A71" s="3" t="s">
        <v>77</v>
      </c>
      <c r="B71" s="134">
        <v>78</v>
      </c>
      <c r="C71" s="131">
        <v>9.2620410025119795E-2</v>
      </c>
      <c r="D71" s="131">
        <v>0.28334629535674999</v>
      </c>
      <c r="E71" s="131">
        <v>0.21641001105308499</v>
      </c>
      <c r="F71" s="131">
        <v>0.121613629162312</v>
      </c>
      <c r="G71" s="131">
        <v>6.56621679663658E-2</v>
      </c>
      <c r="H71" s="131">
        <v>0.22034749388694799</v>
      </c>
      <c r="I71" s="137">
        <v>2.7234034538268999</v>
      </c>
      <c r="J71" s="131">
        <v>0.482223424976087</v>
      </c>
    </row>
    <row r="73" spans="1:10" x14ac:dyDescent="0.2">
      <c r="A73" t="s">
        <v>168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166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9</v>
      </c>
      <c r="G5" s="4" t="s">
        <v>10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41" t="s">
        <v>1</v>
      </c>
      <c r="C6" s="138" t="s">
        <v>1</v>
      </c>
      <c r="D6" s="138" t="s">
        <v>1</v>
      </c>
      <c r="E6" s="138" t="s">
        <v>1</v>
      </c>
      <c r="F6" s="138" t="s">
        <v>1</v>
      </c>
      <c r="G6" s="138" t="s">
        <v>1</v>
      </c>
      <c r="H6" s="138" t="s">
        <v>1</v>
      </c>
      <c r="I6" s="144" t="s">
        <v>1</v>
      </c>
      <c r="J6" s="138" t="s">
        <v>1</v>
      </c>
    </row>
    <row r="7" spans="1:10" x14ac:dyDescent="0.2">
      <c r="A7" s="2" t="s">
        <v>13</v>
      </c>
      <c r="B7" s="142">
        <v>5897</v>
      </c>
      <c r="C7" s="139">
        <v>5.7942472398281097E-2</v>
      </c>
      <c r="D7" s="139">
        <v>0.30397748947143599</v>
      </c>
      <c r="E7" s="139">
        <v>0.20677633583545699</v>
      </c>
      <c r="F7" s="139">
        <v>9.9037714302539798E-2</v>
      </c>
      <c r="G7" s="139">
        <v>4.24626134335995E-2</v>
      </c>
      <c r="H7" s="139">
        <v>0.28980338573455799</v>
      </c>
      <c r="I7" s="145">
        <v>2.6678392887115501</v>
      </c>
      <c r="J7" s="139">
        <v>0.50960529648366204</v>
      </c>
    </row>
    <row r="8" spans="1:10" x14ac:dyDescent="0.2">
      <c r="A8" s="5" t="s">
        <v>14</v>
      </c>
      <c r="B8" s="141" t="s">
        <v>1</v>
      </c>
      <c r="C8" s="138" t="s">
        <v>1</v>
      </c>
      <c r="D8" s="138" t="s">
        <v>1</v>
      </c>
      <c r="E8" s="138" t="s">
        <v>1</v>
      </c>
      <c r="F8" s="138" t="s">
        <v>1</v>
      </c>
      <c r="G8" s="138" t="s">
        <v>1</v>
      </c>
      <c r="H8" s="138" t="s">
        <v>1</v>
      </c>
      <c r="I8" s="144" t="s">
        <v>1</v>
      </c>
      <c r="J8" s="138" t="s">
        <v>1</v>
      </c>
    </row>
    <row r="9" spans="1:10" x14ac:dyDescent="0.2">
      <c r="A9" s="2" t="s">
        <v>15</v>
      </c>
      <c r="B9" s="142">
        <v>100</v>
      </c>
      <c r="C9" s="139">
        <v>3.1030870974063901E-2</v>
      </c>
      <c r="D9" s="139">
        <v>0.13239727914333299</v>
      </c>
      <c r="E9" s="139">
        <v>8.6234726011753096E-2</v>
      </c>
      <c r="F9" s="139">
        <v>9.4078697264194502E-2</v>
      </c>
      <c r="G9" s="139">
        <v>3.24336960911751E-2</v>
      </c>
      <c r="H9" s="139">
        <v>0.62382471561431896</v>
      </c>
      <c r="I9" s="145">
        <v>2.9055945873260498</v>
      </c>
      <c r="J9" s="139">
        <v>0.43444682140148699</v>
      </c>
    </row>
    <row r="10" spans="1:10" x14ac:dyDescent="0.2">
      <c r="A10" s="2" t="s">
        <v>16</v>
      </c>
      <c r="B10" s="142">
        <v>104</v>
      </c>
      <c r="C10" s="139">
        <v>2.7353502810001401E-2</v>
      </c>
      <c r="D10" s="139">
        <v>0.15979240834712999</v>
      </c>
      <c r="E10" s="139">
        <v>0.16839511692524001</v>
      </c>
      <c r="F10" s="139">
        <v>9.7044371068477603E-2</v>
      </c>
      <c r="G10" s="139">
        <v>7.7581323683261899E-2</v>
      </c>
      <c r="H10" s="139">
        <v>0.46983328461647</v>
      </c>
      <c r="I10" s="145">
        <v>3.0711240768432599</v>
      </c>
      <c r="J10" s="139">
        <v>0.35299445079598002</v>
      </c>
    </row>
    <row r="11" spans="1:10" x14ac:dyDescent="0.2">
      <c r="A11" s="2" t="s">
        <v>17</v>
      </c>
      <c r="B11" s="142">
        <v>124</v>
      </c>
      <c r="C11" s="139">
        <v>5.9579484164714799E-2</v>
      </c>
      <c r="D11" s="139">
        <v>0.20982193946838401</v>
      </c>
      <c r="E11" s="139">
        <v>0.18848736584186601</v>
      </c>
      <c r="F11" s="139">
        <v>7.3138713836669894E-2</v>
      </c>
      <c r="G11" s="139">
        <v>4.0299318730831098E-2</v>
      </c>
      <c r="H11" s="139">
        <v>0.42867317795753501</v>
      </c>
      <c r="I11" s="145">
        <v>2.6932692527771001</v>
      </c>
      <c r="J11" s="139">
        <v>0.471536453811151</v>
      </c>
    </row>
    <row r="12" spans="1:10" x14ac:dyDescent="0.2">
      <c r="A12" s="2" t="s">
        <v>18</v>
      </c>
      <c r="B12" s="142">
        <v>107</v>
      </c>
      <c r="C12" s="139">
        <v>7.1314908564090701E-2</v>
      </c>
      <c r="D12" s="139">
        <v>0.33366203308105502</v>
      </c>
      <c r="E12" s="139">
        <v>0.168710097670555</v>
      </c>
      <c r="F12" s="139">
        <v>4.5575551688671098E-2</v>
      </c>
      <c r="G12" s="139">
        <v>0</v>
      </c>
      <c r="H12" s="139">
        <v>0.38073742389678999</v>
      </c>
      <c r="I12" s="145">
        <v>2.3044691085815399</v>
      </c>
      <c r="J12" s="139">
        <v>0.65396642317489295</v>
      </c>
    </row>
    <row r="13" spans="1:10" x14ac:dyDescent="0.2">
      <c r="A13" s="2" t="s">
        <v>19</v>
      </c>
      <c r="B13" s="142">
        <v>107</v>
      </c>
      <c r="C13" s="139">
        <v>9.6160605549812303E-2</v>
      </c>
      <c r="D13" s="139">
        <v>0.31771549582481401</v>
      </c>
      <c r="E13" s="139">
        <v>0.19071035087108601</v>
      </c>
      <c r="F13" s="139">
        <v>3.6315962672233602E-2</v>
      </c>
      <c r="G13" s="139">
        <v>0</v>
      </c>
      <c r="H13" s="139">
        <v>0.359097570180893</v>
      </c>
      <c r="I13" s="145">
        <v>2.26085352897644</v>
      </c>
      <c r="J13" s="139">
        <v>0.64577085643781595</v>
      </c>
    </row>
    <row r="14" spans="1:10" x14ac:dyDescent="0.2">
      <c r="A14" s="2" t="s">
        <v>20</v>
      </c>
      <c r="B14" s="142">
        <v>96</v>
      </c>
      <c r="C14" s="139">
        <v>0.124713607132435</v>
      </c>
      <c r="D14" s="139">
        <v>0.43797782063484197</v>
      </c>
      <c r="E14" s="139">
        <v>0.166682153940201</v>
      </c>
      <c r="F14" s="139">
        <v>3.0178578570485101E-2</v>
      </c>
      <c r="G14" s="139">
        <v>0</v>
      </c>
      <c r="H14" s="139">
        <v>0.24044781923294101</v>
      </c>
      <c r="I14" s="145">
        <v>2.1347184181213401</v>
      </c>
      <c r="J14" s="139">
        <v>0.74081999524740505</v>
      </c>
    </row>
    <row r="15" spans="1:10" x14ac:dyDescent="0.2">
      <c r="A15" s="2" t="s">
        <v>21</v>
      </c>
      <c r="B15" s="142">
        <v>94</v>
      </c>
      <c r="C15" s="139">
        <v>5.0498593598604202E-2</v>
      </c>
      <c r="D15" s="139">
        <v>0.268457680940628</v>
      </c>
      <c r="E15" s="139">
        <v>0.13683618605136899</v>
      </c>
      <c r="F15" s="139">
        <v>0.121275909245014</v>
      </c>
      <c r="G15" s="139">
        <v>8.6147524416446703E-3</v>
      </c>
      <c r="H15" s="139">
        <v>0.41431686282157898</v>
      </c>
      <c r="I15" s="145">
        <v>2.6056749820709202</v>
      </c>
      <c r="J15" s="139">
        <v>0.54458846841797803</v>
      </c>
    </row>
    <row r="16" spans="1:10" x14ac:dyDescent="0.2">
      <c r="A16" s="2" t="s">
        <v>22</v>
      </c>
      <c r="B16" s="142">
        <v>100</v>
      </c>
      <c r="C16" s="139">
        <v>7.2724036872386905E-2</v>
      </c>
      <c r="D16" s="139">
        <v>0.17265157401561701</v>
      </c>
      <c r="E16" s="139">
        <v>0.28184673190116899</v>
      </c>
      <c r="F16" s="139">
        <v>0.18613475561142001</v>
      </c>
      <c r="G16" s="139">
        <v>5.0668165087699897E-2</v>
      </c>
      <c r="H16" s="139">
        <v>0.23597474396228801</v>
      </c>
      <c r="I16" s="145">
        <v>2.95991158485413</v>
      </c>
      <c r="J16" s="139">
        <v>0.32116164558184701</v>
      </c>
    </row>
    <row r="17" spans="1:10" x14ac:dyDescent="0.2">
      <c r="A17" s="2" t="s">
        <v>23</v>
      </c>
      <c r="B17" s="142">
        <v>75</v>
      </c>
      <c r="C17" s="139">
        <v>8.1886507570743602E-2</v>
      </c>
      <c r="D17" s="139">
        <v>0.30423608422279402</v>
      </c>
      <c r="E17" s="139">
        <v>0.179188877344131</v>
      </c>
      <c r="F17" s="139">
        <v>0.114692382514477</v>
      </c>
      <c r="G17" s="139">
        <v>6.0816995799541501E-2</v>
      </c>
      <c r="H17" s="139">
        <v>0.25917914509773299</v>
      </c>
      <c r="I17" s="145">
        <v>2.6872620582580602</v>
      </c>
      <c r="J17" s="139">
        <v>0.52120913324961204</v>
      </c>
    </row>
    <row r="18" spans="1:10" x14ac:dyDescent="0.2">
      <c r="A18" s="2" t="s">
        <v>24</v>
      </c>
      <c r="B18" s="142">
        <v>71</v>
      </c>
      <c r="C18" s="139">
        <v>3.0781919136643399E-2</v>
      </c>
      <c r="D18" s="139">
        <v>0.21806249022483801</v>
      </c>
      <c r="E18" s="139">
        <v>0.16798011958599099</v>
      </c>
      <c r="F18" s="139">
        <v>9.0265832841396304E-2</v>
      </c>
      <c r="G18" s="139">
        <v>4.9030110239982598E-2</v>
      </c>
      <c r="H18" s="139">
        <v>0.443879544734955</v>
      </c>
      <c r="I18" s="145">
        <v>2.83582639694214</v>
      </c>
      <c r="J18" s="139">
        <v>0.44746493229001599</v>
      </c>
    </row>
    <row r="19" spans="1:10" x14ac:dyDescent="0.2">
      <c r="A19" s="2" t="s">
        <v>25</v>
      </c>
      <c r="B19" s="142">
        <v>93</v>
      </c>
      <c r="C19" s="139">
        <v>7.1850046515464797E-2</v>
      </c>
      <c r="D19" s="139">
        <v>0.32129856944084201</v>
      </c>
      <c r="E19" s="139">
        <v>0.13833442330360399</v>
      </c>
      <c r="F19" s="139">
        <v>0.16537010669708299</v>
      </c>
      <c r="G19" s="139">
        <v>8.6117789149284404E-2</v>
      </c>
      <c r="H19" s="139">
        <v>0.21702906489372301</v>
      </c>
      <c r="I19" s="145">
        <v>2.8372952938079798</v>
      </c>
      <c r="J19" s="139">
        <v>0.502124150882998</v>
      </c>
    </row>
    <row r="20" spans="1:10" x14ac:dyDescent="0.2">
      <c r="A20" s="2" t="s">
        <v>26</v>
      </c>
      <c r="B20" s="142">
        <v>96</v>
      </c>
      <c r="C20" s="139">
        <v>8.73848050832748E-2</v>
      </c>
      <c r="D20" s="139">
        <v>0.354447811841965</v>
      </c>
      <c r="E20" s="139">
        <v>0.27115193009376498</v>
      </c>
      <c r="F20" s="139">
        <v>6.7323386669158894E-2</v>
      </c>
      <c r="G20" s="139">
        <v>2.49886438250542E-2</v>
      </c>
      <c r="H20" s="139">
        <v>0.19470340013504001</v>
      </c>
      <c r="I20" s="145">
        <v>2.4884905815124498</v>
      </c>
      <c r="J20" s="139">
        <v>0.54865825742067997</v>
      </c>
    </row>
    <row r="21" spans="1:10" x14ac:dyDescent="0.2">
      <c r="A21" s="2" t="s">
        <v>27</v>
      </c>
      <c r="B21" s="142">
        <v>81</v>
      </c>
      <c r="C21" s="139">
        <v>5.8802541345357902E-2</v>
      </c>
      <c r="D21" s="139">
        <v>0.38805356621742199</v>
      </c>
      <c r="E21" s="139">
        <v>0.13832382857799499</v>
      </c>
      <c r="F21" s="139">
        <v>0.112710438668728</v>
      </c>
      <c r="G21" s="139">
        <v>6.9428980350494399E-2</v>
      </c>
      <c r="H21" s="139">
        <v>0.232680648565292</v>
      </c>
      <c r="I21" s="145">
        <v>2.6688599586486799</v>
      </c>
      <c r="J21" s="139">
        <v>0.58236001028490103</v>
      </c>
    </row>
    <row r="22" spans="1:10" x14ac:dyDescent="0.2">
      <c r="A22" s="2" t="s">
        <v>28</v>
      </c>
      <c r="B22" s="142">
        <v>103</v>
      </c>
      <c r="C22" s="139">
        <v>3.20391803979874E-2</v>
      </c>
      <c r="D22" s="139">
        <v>0.250566035509109</v>
      </c>
      <c r="E22" s="139">
        <v>0.21259771287441301</v>
      </c>
      <c r="F22" s="139">
        <v>0.116001218557358</v>
      </c>
      <c r="G22" s="139">
        <v>4.1295830160379403E-2</v>
      </c>
      <c r="H22" s="139">
        <v>0.34750002622604398</v>
      </c>
      <c r="I22" s="145">
        <v>2.82214331626892</v>
      </c>
      <c r="J22" s="139">
        <v>0.43311145693859099</v>
      </c>
    </row>
    <row r="23" spans="1:10" x14ac:dyDescent="0.2">
      <c r="A23" s="2" t="s">
        <v>29</v>
      </c>
      <c r="B23" s="142">
        <v>99</v>
      </c>
      <c r="C23" s="139">
        <v>2.5622658431529999E-2</v>
      </c>
      <c r="D23" s="139">
        <v>0.19896328449249301</v>
      </c>
      <c r="E23" s="139">
        <v>0.28625369071960399</v>
      </c>
      <c r="F23" s="139">
        <v>0.101292602717876</v>
      </c>
      <c r="G23" s="139">
        <v>4.5257516205310801E-2</v>
      </c>
      <c r="H23" s="139">
        <v>0.34261023998260498</v>
      </c>
      <c r="I23" s="145">
        <v>2.9111623764038099</v>
      </c>
      <c r="J23" s="139">
        <v>0.34163286246418401</v>
      </c>
    </row>
    <row r="24" spans="1:10" x14ac:dyDescent="0.2">
      <c r="A24" s="2" t="s">
        <v>30</v>
      </c>
      <c r="B24" s="142">
        <v>97</v>
      </c>
      <c r="C24" s="139">
        <v>0</v>
      </c>
      <c r="D24" s="139">
        <v>0.43322944641113298</v>
      </c>
      <c r="E24" s="139">
        <v>0.172140568494797</v>
      </c>
      <c r="F24" s="139">
        <v>6.8117469549179105E-2</v>
      </c>
      <c r="G24" s="139">
        <v>5.1022734493017197E-2</v>
      </c>
      <c r="H24" s="139">
        <v>0.27548977732658397</v>
      </c>
      <c r="I24" s="145">
        <v>2.6369042396545401</v>
      </c>
      <c r="J24" s="139">
        <v>0.59796181624617195</v>
      </c>
    </row>
    <row r="25" spans="1:10" x14ac:dyDescent="0.2">
      <c r="A25" s="2" t="s">
        <v>31</v>
      </c>
      <c r="B25" s="142">
        <v>98</v>
      </c>
      <c r="C25" s="139">
        <v>8.0394677817821503E-2</v>
      </c>
      <c r="D25" s="139">
        <v>0.28819349408149703</v>
      </c>
      <c r="E25" s="139">
        <v>0.161512285470963</v>
      </c>
      <c r="F25" s="139">
        <v>0.16240331530571001</v>
      </c>
      <c r="G25" s="139">
        <v>2.3789472877979299E-2</v>
      </c>
      <c r="H25" s="139">
        <v>0.28370675444603</v>
      </c>
      <c r="I25" s="145">
        <v>2.6663370132446298</v>
      </c>
      <c r="J25" s="139">
        <v>0.51457719891558995</v>
      </c>
    </row>
    <row r="26" spans="1:10" x14ac:dyDescent="0.2">
      <c r="A26" s="2" t="s">
        <v>32</v>
      </c>
      <c r="B26" s="142">
        <v>85</v>
      </c>
      <c r="C26" s="139">
        <v>7.49248042702675E-2</v>
      </c>
      <c r="D26" s="139">
        <v>0.227992758154869</v>
      </c>
      <c r="E26" s="139">
        <v>0.34440422058105502</v>
      </c>
      <c r="F26" s="139">
        <v>8.0465227365493802E-2</v>
      </c>
      <c r="G26" s="139">
        <v>2.1684937179088599E-2</v>
      </c>
      <c r="H26" s="139">
        <v>0.25052803754806502</v>
      </c>
      <c r="I26" s="145">
        <v>2.6610851287841801</v>
      </c>
      <c r="J26" s="139">
        <v>0.404174650452298</v>
      </c>
    </row>
    <row r="27" spans="1:10" x14ac:dyDescent="0.2">
      <c r="A27" s="2" t="s">
        <v>33</v>
      </c>
      <c r="B27" s="142">
        <v>84</v>
      </c>
      <c r="C27" s="139">
        <v>3.7514649331569699E-2</v>
      </c>
      <c r="D27" s="139">
        <v>0.28845816850662198</v>
      </c>
      <c r="E27" s="139">
        <v>0.31694513559341397</v>
      </c>
      <c r="F27" s="139">
        <v>4.2036473751068101E-2</v>
      </c>
      <c r="G27" s="139">
        <v>2.09683328866959E-2</v>
      </c>
      <c r="H27" s="139">
        <v>0.29407724738120999</v>
      </c>
      <c r="I27" s="145">
        <v>2.60404396057129</v>
      </c>
      <c r="J27" s="139">
        <v>0.46176839206340198</v>
      </c>
    </row>
    <row r="28" spans="1:10" x14ac:dyDescent="0.2">
      <c r="A28" s="2" t="s">
        <v>34</v>
      </c>
      <c r="B28" s="142">
        <v>101</v>
      </c>
      <c r="C28" s="139">
        <v>3.09280660003424E-2</v>
      </c>
      <c r="D28" s="139">
        <v>0.30999797582626298</v>
      </c>
      <c r="E28" s="139">
        <v>0.171023160219193</v>
      </c>
      <c r="F28" s="139">
        <v>0.113467156887054</v>
      </c>
      <c r="G28" s="139">
        <v>6.1332352459430702E-2</v>
      </c>
      <c r="H28" s="139">
        <v>0.31325131654739402</v>
      </c>
      <c r="I28" s="145">
        <v>2.8023698329925502</v>
      </c>
      <c r="J28" s="139">
        <v>0.49643492032977798</v>
      </c>
    </row>
    <row r="29" spans="1:10" x14ac:dyDescent="0.2">
      <c r="A29" s="2" t="s">
        <v>35</v>
      </c>
      <c r="B29" s="142">
        <v>97</v>
      </c>
      <c r="C29" s="139">
        <v>3.2891906797885902E-2</v>
      </c>
      <c r="D29" s="139">
        <v>0.322110235691071</v>
      </c>
      <c r="E29" s="139">
        <v>0.256307363510132</v>
      </c>
      <c r="F29" s="139">
        <v>9.4890788197517395E-2</v>
      </c>
      <c r="G29" s="139">
        <v>3.14742475748062E-2</v>
      </c>
      <c r="H29" s="139">
        <v>0.26232546567916898</v>
      </c>
      <c r="I29" s="145">
        <v>2.6881351470947301</v>
      </c>
      <c r="J29" s="139">
        <v>0.481244942568403</v>
      </c>
    </row>
    <row r="30" spans="1:10" x14ac:dyDescent="0.2">
      <c r="A30" s="2" t="s">
        <v>36</v>
      </c>
      <c r="B30" s="142">
        <v>88</v>
      </c>
      <c r="C30" s="139">
        <v>0.13130247592926</v>
      </c>
      <c r="D30" s="139">
        <v>0.52945828437805198</v>
      </c>
      <c r="E30" s="139">
        <v>0.15729828178882599</v>
      </c>
      <c r="F30" s="139">
        <v>0</v>
      </c>
      <c r="G30" s="139">
        <v>0</v>
      </c>
      <c r="H30" s="139">
        <v>0.181940987706184</v>
      </c>
      <c r="I30" s="145">
        <v>2.03177738189697</v>
      </c>
      <c r="J30" s="139">
        <v>0.80771769066230803</v>
      </c>
    </row>
    <row r="31" spans="1:10" x14ac:dyDescent="0.2">
      <c r="A31" s="2" t="s">
        <v>37</v>
      </c>
      <c r="B31" s="142">
        <v>79</v>
      </c>
      <c r="C31" s="139">
        <v>9.5434337854385404E-2</v>
      </c>
      <c r="D31" s="139">
        <v>0.47076666355133101</v>
      </c>
      <c r="E31" s="139">
        <v>0.116172164678574</v>
      </c>
      <c r="F31" s="139">
        <v>5.1282394677400603E-2</v>
      </c>
      <c r="G31" s="139">
        <v>6.5715491771697998E-2</v>
      </c>
      <c r="H31" s="139">
        <v>0.20062895119190199</v>
      </c>
      <c r="I31" s="145">
        <v>2.4008765220642099</v>
      </c>
      <c r="J31" s="139">
        <v>0.70830811249831505</v>
      </c>
    </row>
    <row r="32" spans="1:10" x14ac:dyDescent="0.2">
      <c r="A32" s="2" t="s">
        <v>38</v>
      </c>
      <c r="B32" s="142">
        <v>104</v>
      </c>
      <c r="C32" s="139">
        <v>5.8752104640006998E-2</v>
      </c>
      <c r="D32" s="139">
        <v>0.275625079870224</v>
      </c>
      <c r="E32" s="139">
        <v>0.23963128030300099</v>
      </c>
      <c r="F32" s="139">
        <v>7.0237614214420305E-2</v>
      </c>
      <c r="G32" s="139">
        <v>3.5193338990211501E-2</v>
      </c>
      <c r="H32" s="139">
        <v>0.32056057453155501</v>
      </c>
      <c r="I32" s="145">
        <v>2.6283626556396502</v>
      </c>
      <c r="J32" s="139">
        <v>0.49213686407202101</v>
      </c>
    </row>
    <row r="33" spans="1:10" x14ac:dyDescent="0.2">
      <c r="A33" s="2" t="s">
        <v>39</v>
      </c>
      <c r="B33" s="142">
        <v>93</v>
      </c>
      <c r="C33" s="139">
        <v>8.7439820170402499E-2</v>
      </c>
      <c r="D33" s="139">
        <v>0.33757415413856501</v>
      </c>
      <c r="E33" s="139">
        <v>0.204831227660179</v>
      </c>
      <c r="F33" s="139">
        <v>2.6550520211458199E-2</v>
      </c>
      <c r="G33" s="139">
        <v>6.7009605467319502E-2</v>
      </c>
      <c r="H33" s="139">
        <v>0.276594668626785</v>
      </c>
      <c r="I33" s="145">
        <v>2.5135726928710902</v>
      </c>
      <c r="J33" s="139">
        <v>0.58751844652686702</v>
      </c>
    </row>
    <row r="34" spans="1:10" x14ac:dyDescent="0.2">
      <c r="A34" s="2" t="s">
        <v>40</v>
      </c>
      <c r="B34" s="142">
        <v>91</v>
      </c>
      <c r="C34" s="139">
        <v>0.145128503441811</v>
      </c>
      <c r="D34" s="139">
        <v>0.357854694128036</v>
      </c>
      <c r="E34" s="139">
        <v>0.19124291837215401</v>
      </c>
      <c r="F34" s="139">
        <v>8.2003824412822696E-2</v>
      </c>
      <c r="G34" s="139">
        <v>2.1962080150842701E-2</v>
      </c>
      <c r="H34" s="139">
        <v>0.201808005571365</v>
      </c>
      <c r="I34" s="145">
        <v>2.3457918167114298</v>
      </c>
      <c r="J34" s="139">
        <v>0.63015312687691305</v>
      </c>
    </row>
    <row r="35" spans="1:10" x14ac:dyDescent="0.2">
      <c r="A35" s="2" t="s">
        <v>41</v>
      </c>
      <c r="B35" s="142">
        <v>101</v>
      </c>
      <c r="C35" s="139">
        <v>0.1043496504426</v>
      </c>
      <c r="D35" s="139">
        <v>0.43502962589263899</v>
      </c>
      <c r="E35" s="139">
        <v>0.17301627993583699</v>
      </c>
      <c r="F35" s="139">
        <v>7.3106013238429995E-2</v>
      </c>
      <c r="G35" s="139">
        <v>2.58938688784838E-2</v>
      </c>
      <c r="H35" s="139">
        <v>0.18860454857349401</v>
      </c>
      <c r="I35" s="145">
        <v>2.3605642318725599</v>
      </c>
      <c r="J35" s="139">
        <v>0.664755125326846</v>
      </c>
    </row>
    <row r="36" spans="1:10" x14ac:dyDescent="0.2">
      <c r="A36" s="2" t="s">
        <v>42</v>
      </c>
      <c r="B36" s="142">
        <v>84</v>
      </c>
      <c r="C36" s="139">
        <v>7.8954219818115207E-2</v>
      </c>
      <c r="D36" s="139">
        <v>0.34118616580963101</v>
      </c>
      <c r="E36" s="139">
        <v>0.201106697320938</v>
      </c>
      <c r="F36" s="139">
        <v>0.119649939239025</v>
      </c>
      <c r="G36" s="139">
        <v>3.6738537251949303E-2</v>
      </c>
      <c r="H36" s="139">
        <v>0.22236445546150199</v>
      </c>
      <c r="I36" s="145">
        <v>2.6065411567688002</v>
      </c>
      <c r="J36" s="139">
        <v>0.54027928703580297</v>
      </c>
    </row>
    <row r="37" spans="1:10" x14ac:dyDescent="0.2">
      <c r="A37" s="2" t="s">
        <v>43</v>
      </c>
      <c r="B37" s="142">
        <v>87</v>
      </c>
      <c r="C37" s="139">
        <v>3.1471751630306202E-2</v>
      </c>
      <c r="D37" s="139">
        <v>0.24125978350639299</v>
      </c>
      <c r="E37" s="139">
        <v>0.207838609814644</v>
      </c>
      <c r="F37" s="139">
        <v>0.131819993257523</v>
      </c>
      <c r="G37" s="139">
        <v>8.1433773040771498E-2</v>
      </c>
      <c r="H37" s="139">
        <v>0.30617609620094299</v>
      </c>
      <c r="I37" s="145">
        <v>2.98628497123718</v>
      </c>
      <c r="J37" s="139">
        <v>0.39308465839046403</v>
      </c>
    </row>
    <row r="38" spans="1:10" x14ac:dyDescent="0.2">
      <c r="A38" s="2" t="s">
        <v>44</v>
      </c>
      <c r="B38" s="142">
        <v>103</v>
      </c>
      <c r="C38" s="139">
        <v>7.7873162925243405E-2</v>
      </c>
      <c r="D38" s="139">
        <v>0.41291284561157199</v>
      </c>
      <c r="E38" s="139">
        <v>0.15183515846729301</v>
      </c>
      <c r="F38" s="139">
        <v>8.00612047314644E-2</v>
      </c>
      <c r="G38" s="139">
        <v>2.7269976213574399E-2</v>
      </c>
      <c r="H38" s="139">
        <v>0.25004765391349798</v>
      </c>
      <c r="I38" s="145">
        <v>2.4212191104888898</v>
      </c>
      <c r="J38" s="139">
        <v>0.654422924175037</v>
      </c>
    </row>
    <row r="39" spans="1:10" x14ac:dyDescent="0.2">
      <c r="A39" s="2" t="s">
        <v>45</v>
      </c>
      <c r="B39" s="142">
        <v>102</v>
      </c>
      <c r="C39" s="139">
        <v>7.4364766478538499E-2</v>
      </c>
      <c r="D39" s="139">
        <v>0.46497121453285201</v>
      </c>
      <c r="E39" s="139">
        <v>0.15072131156921401</v>
      </c>
      <c r="F39" s="139">
        <v>4.3114032596349702E-2</v>
      </c>
      <c r="G39" s="139">
        <v>1.5479958616197101E-2</v>
      </c>
      <c r="H39" s="139">
        <v>0.25134873390197798</v>
      </c>
      <c r="I39" s="145">
        <v>2.2792015075683598</v>
      </c>
      <c r="J39" s="139">
        <v>0.72041014646868196</v>
      </c>
    </row>
    <row r="40" spans="1:10" x14ac:dyDescent="0.2">
      <c r="A40" s="2" t="s">
        <v>46</v>
      </c>
      <c r="B40" s="142">
        <v>98</v>
      </c>
      <c r="C40" s="139">
        <v>7.5670182704925495E-2</v>
      </c>
      <c r="D40" s="139">
        <v>0.51576411724090598</v>
      </c>
      <c r="E40" s="139">
        <v>0.155709087848663</v>
      </c>
      <c r="F40" s="139">
        <v>6.2680371105670901E-2</v>
      </c>
      <c r="G40" s="139">
        <v>1.8725993111729601E-2</v>
      </c>
      <c r="H40" s="139">
        <v>0.17145025730133101</v>
      </c>
      <c r="I40" s="145">
        <v>2.3157052993774401</v>
      </c>
      <c r="J40" s="139">
        <v>0.71381869164730605</v>
      </c>
    </row>
    <row r="41" spans="1:10" x14ac:dyDescent="0.2">
      <c r="A41" s="2" t="s">
        <v>47</v>
      </c>
      <c r="B41" s="142">
        <v>88</v>
      </c>
      <c r="C41" s="139">
        <v>0.16186980903148701</v>
      </c>
      <c r="D41" s="139">
        <v>0.40488812327384899</v>
      </c>
      <c r="E41" s="139">
        <v>0.166559413075447</v>
      </c>
      <c r="F41" s="139">
        <v>6.3990287482738495E-2</v>
      </c>
      <c r="G41" s="139">
        <v>3.4734290093183497E-2</v>
      </c>
      <c r="H41" s="139">
        <v>0.16795806586742401</v>
      </c>
      <c r="I41" s="145">
        <v>2.2846887111663801</v>
      </c>
      <c r="J41" s="139">
        <v>0.68116511520396905</v>
      </c>
    </row>
    <row r="42" spans="1:10" x14ac:dyDescent="0.2">
      <c r="A42" s="2" t="s">
        <v>48</v>
      </c>
      <c r="B42" s="142">
        <v>98</v>
      </c>
      <c r="C42" s="139">
        <v>6.1598703265190097E-2</v>
      </c>
      <c r="D42" s="139">
        <v>0.20320172607898701</v>
      </c>
      <c r="E42" s="139">
        <v>0.24800096452236201</v>
      </c>
      <c r="F42" s="139">
        <v>8.0051362514495794E-2</v>
      </c>
      <c r="G42" s="139">
        <v>1.9000092521309901E-2</v>
      </c>
      <c r="H42" s="139">
        <v>0.38814714550972002</v>
      </c>
      <c r="I42" s="145">
        <v>2.6594808101654102</v>
      </c>
      <c r="J42" s="139">
        <v>0.432784500095448</v>
      </c>
    </row>
    <row r="43" spans="1:10" x14ac:dyDescent="0.2">
      <c r="A43" s="2" t="s">
        <v>49</v>
      </c>
      <c r="B43" s="142">
        <v>89</v>
      </c>
      <c r="C43" s="139">
        <v>9.75904390215874E-2</v>
      </c>
      <c r="D43" s="139">
        <v>0.379565119743347</v>
      </c>
      <c r="E43" s="139">
        <v>0.14608633518219</v>
      </c>
      <c r="F43" s="139">
        <v>3.6513153463602101E-2</v>
      </c>
      <c r="G43" s="139">
        <v>1.14273428916931E-2</v>
      </c>
      <c r="H43" s="139">
        <v>0.32881760597228998</v>
      </c>
      <c r="I43" s="145">
        <v>2.2321338653564502</v>
      </c>
      <c r="J43" s="139">
        <v>0.71091787516942895</v>
      </c>
    </row>
    <row r="44" spans="1:10" x14ac:dyDescent="0.2">
      <c r="A44" s="2" t="s">
        <v>50</v>
      </c>
      <c r="B44" s="142">
        <v>97</v>
      </c>
      <c r="C44" s="139">
        <v>5.1779717206954998E-2</v>
      </c>
      <c r="D44" s="139">
        <v>0.32083481550216703</v>
      </c>
      <c r="E44" s="139">
        <v>0.239546984434128</v>
      </c>
      <c r="F44" s="139">
        <v>2.8923088684678099E-2</v>
      </c>
      <c r="G44" s="139">
        <v>8.4327962249517406E-3</v>
      </c>
      <c r="H44" s="139">
        <v>0.35048258304595897</v>
      </c>
      <c r="I44" s="145">
        <v>2.4170970916747998</v>
      </c>
      <c r="J44" s="139">
        <v>0.57367906007048897</v>
      </c>
    </row>
    <row r="45" spans="1:10" x14ac:dyDescent="0.2">
      <c r="A45" s="2" t="s">
        <v>51</v>
      </c>
      <c r="B45" s="142">
        <v>97</v>
      </c>
      <c r="C45" s="139">
        <v>2.7772890403866799E-2</v>
      </c>
      <c r="D45" s="139">
        <v>0.32883593440055803</v>
      </c>
      <c r="E45" s="139">
        <v>0.178054213523865</v>
      </c>
      <c r="F45" s="139">
        <v>0.101370260119438</v>
      </c>
      <c r="G45" s="139">
        <v>4.2084164917468997E-2</v>
      </c>
      <c r="H45" s="139">
        <v>0.32188254594802901</v>
      </c>
      <c r="I45" s="145">
        <v>2.7067718505859402</v>
      </c>
      <c r="J45" s="139">
        <v>0.52588060928962599</v>
      </c>
    </row>
    <row r="46" spans="1:10" x14ac:dyDescent="0.2">
      <c r="A46" s="2" t="s">
        <v>52</v>
      </c>
      <c r="B46" s="142">
        <v>101</v>
      </c>
      <c r="C46" s="139">
        <v>3.3850990235805498E-2</v>
      </c>
      <c r="D46" s="139">
        <v>0.18502350151538799</v>
      </c>
      <c r="E46" s="139">
        <v>0.25118681788444502</v>
      </c>
      <c r="F46" s="139">
        <v>0.11300165951252</v>
      </c>
      <c r="G46" s="139">
        <v>0.135765060782433</v>
      </c>
      <c r="H46" s="139">
        <v>0.28117197751998901</v>
      </c>
      <c r="I46" s="145">
        <v>3.1833627223968501</v>
      </c>
      <c r="J46" s="139">
        <v>0.304487975757328</v>
      </c>
    </row>
    <row r="47" spans="1:10" x14ac:dyDescent="0.2">
      <c r="A47" s="2" t="s">
        <v>53</v>
      </c>
      <c r="B47" s="142">
        <v>94</v>
      </c>
      <c r="C47" s="139">
        <v>1.6474746167659801E-2</v>
      </c>
      <c r="D47" s="139">
        <v>0.290589809417725</v>
      </c>
      <c r="E47" s="139">
        <v>0.25991505384445202</v>
      </c>
      <c r="F47" s="139">
        <v>0.14999684691429099</v>
      </c>
      <c r="G47" s="139">
        <v>3.3106699585914598E-2</v>
      </c>
      <c r="H47" s="139">
        <v>0.249916836619377</v>
      </c>
      <c r="I47" s="145">
        <v>2.8569104671478298</v>
      </c>
      <c r="J47" s="139">
        <v>0.40937401827754599</v>
      </c>
    </row>
    <row r="48" spans="1:10" x14ac:dyDescent="0.2">
      <c r="A48" s="2" t="s">
        <v>54</v>
      </c>
      <c r="B48" s="142">
        <v>88</v>
      </c>
      <c r="C48" s="139">
        <v>6.5383195877075195E-2</v>
      </c>
      <c r="D48" s="139">
        <v>0.56205278635025002</v>
      </c>
      <c r="E48" s="139">
        <v>8.0824896693229703E-2</v>
      </c>
      <c r="F48" s="139">
        <v>9.8276317119598403E-2</v>
      </c>
      <c r="G48" s="139">
        <v>1.07644060626626E-2</v>
      </c>
      <c r="H48" s="139">
        <v>0.182698428630829</v>
      </c>
      <c r="I48" s="145">
        <v>2.2988953590393102</v>
      </c>
      <c r="J48" s="139">
        <v>0.76769209874666799</v>
      </c>
    </row>
    <row r="49" spans="1:10" x14ac:dyDescent="0.2">
      <c r="A49" s="2" t="s">
        <v>55</v>
      </c>
      <c r="B49" s="142">
        <v>85</v>
      </c>
      <c r="C49" s="139">
        <v>6.6486939787864699E-2</v>
      </c>
      <c r="D49" s="139">
        <v>0.30119532346725503</v>
      </c>
      <c r="E49" s="139">
        <v>0.21512243151664701</v>
      </c>
      <c r="F49" s="139">
        <v>0.15412029623985299</v>
      </c>
      <c r="G49" s="139">
        <v>4.4881079345941502E-2</v>
      </c>
      <c r="H49" s="139">
        <v>0.21819393336772899</v>
      </c>
      <c r="I49" s="145">
        <v>2.7566061019897501</v>
      </c>
      <c r="J49" s="139">
        <v>0.47029855253868602</v>
      </c>
    </row>
    <row r="50" spans="1:10" x14ac:dyDescent="0.2">
      <c r="A50" s="2" t="s">
        <v>56</v>
      </c>
      <c r="B50" s="142">
        <v>63</v>
      </c>
      <c r="C50" s="139">
        <v>5.5538043379783603E-2</v>
      </c>
      <c r="D50" s="139">
        <v>0.226357772946358</v>
      </c>
      <c r="E50" s="139">
        <v>0.22796463966369601</v>
      </c>
      <c r="F50" s="139">
        <v>6.4469300210475894E-2</v>
      </c>
      <c r="G50" s="139">
        <v>0.122852101922035</v>
      </c>
      <c r="H50" s="139">
        <v>0.30281811952590898</v>
      </c>
      <c r="I50" s="145">
        <v>2.9608991146087602</v>
      </c>
      <c r="J50" s="139">
        <v>0.40433613273492702</v>
      </c>
    </row>
    <row r="51" spans="1:10" x14ac:dyDescent="0.2">
      <c r="A51" s="2" t="s">
        <v>57</v>
      </c>
      <c r="B51" s="142">
        <v>97</v>
      </c>
      <c r="C51" s="139">
        <v>1.32501665502787E-2</v>
      </c>
      <c r="D51" s="139">
        <v>0.27372241020202598</v>
      </c>
      <c r="E51" s="139">
        <v>0.390873342752457</v>
      </c>
      <c r="F51" s="139">
        <v>0.101507626473904</v>
      </c>
      <c r="G51" s="139">
        <v>2.15365663170815E-2</v>
      </c>
      <c r="H51" s="139">
        <v>0.199109882116318</v>
      </c>
      <c r="I51" s="145">
        <v>2.80566382408142</v>
      </c>
      <c r="J51" s="139">
        <v>0.35831704293326799</v>
      </c>
    </row>
    <row r="52" spans="1:10" x14ac:dyDescent="0.2">
      <c r="A52" s="2" t="s">
        <v>58</v>
      </c>
      <c r="B52" s="142">
        <v>78</v>
      </c>
      <c r="C52" s="139">
        <v>3.73625941574574E-2</v>
      </c>
      <c r="D52" s="139">
        <v>0.26862385869026201</v>
      </c>
      <c r="E52" s="139">
        <v>0.19095978140830999</v>
      </c>
      <c r="F52" s="139">
        <v>6.8383879959583296E-2</v>
      </c>
      <c r="G52" s="139">
        <v>2.3668400943279301E-2</v>
      </c>
      <c r="H52" s="139">
        <v>0.41100150346755998</v>
      </c>
      <c r="I52" s="145">
        <v>2.6135332584381099</v>
      </c>
      <c r="J52" s="139">
        <v>0.51950292738034198</v>
      </c>
    </row>
    <row r="53" spans="1:10" x14ac:dyDescent="0.2">
      <c r="A53" s="2" t="s">
        <v>59</v>
      </c>
      <c r="B53" s="142">
        <v>93</v>
      </c>
      <c r="C53" s="139">
        <v>4.8797659575939199E-2</v>
      </c>
      <c r="D53" s="139">
        <v>0.35498061776161199</v>
      </c>
      <c r="E53" s="139">
        <v>0.182747691869736</v>
      </c>
      <c r="F53" s="139">
        <v>0.18201223015785201</v>
      </c>
      <c r="G53" s="139">
        <v>3.5294294357299798E-2</v>
      </c>
      <c r="H53" s="139">
        <v>0.19616749882698101</v>
      </c>
      <c r="I53" s="145">
        <v>2.7512228488922101</v>
      </c>
      <c r="J53" s="139">
        <v>0.50231644091383898</v>
      </c>
    </row>
    <row r="54" spans="1:10" x14ac:dyDescent="0.2">
      <c r="A54" s="2" t="s">
        <v>60</v>
      </c>
      <c r="B54" s="142">
        <v>94</v>
      </c>
      <c r="C54" s="139">
        <v>3.61959263682365E-2</v>
      </c>
      <c r="D54" s="139">
        <v>0.191410452127457</v>
      </c>
      <c r="E54" s="139">
        <v>0.32910767197608898</v>
      </c>
      <c r="F54" s="139">
        <v>0.166904777288437</v>
      </c>
      <c r="G54" s="139">
        <v>4.1418928653001799E-2</v>
      </c>
      <c r="H54" s="139">
        <v>0.23496225476265001</v>
      </c>
      <c r="I54" s="145">
        <v>2.9816222190856898</v>
      </c>
      <c r="J54" s="139">
        <v>0.29750999422929902</v>
      </c>
    </row>
    <row r="55" spans="1:10" x14ac:dyDescent="0.2">
      <c r="A55" s="2" t="s">
        <v>61</v>
      </c>
      <c r="B55" s="142">
        <v>93</v>
      </c>
      <c r="C55" s="139">
        <v>0.15860304236412001</v>
      </c>
      <c r="D55" s="139">
        <v>0.38613936305046098</v>
      </c>
      <c r="E55" s="139">
        <v>0.106931932270527</v>
      </c>
      <c r="F55" s="139">
        <v>6.6176228225231198E-2</v>
      </c>
      <c r="G55" s="139">
        <v>2.0985875278711302E-2</v>
      </c>
      <c r="H55" s="139">
        <v>0.26116356253624001</v>
      </c>
      <c r="I55" s="145">
        <v>2.1944124698638898</v>
      </c>
      <c r="J55" s="139">
        <v>0.73729769546544999</v>
      </c>
    </row>
    <row r="56" spans="1:10" x14ac:dyDescent="0.2">
      <c r="A56" s="2" t="s">
        <v>62</v>
      </c>
      <c r="B56" s="142">
        <v>103</v>
      </c>
      <c r="C56" s="139">
        <v>6.16714917123318E-2</v>
      </c>
      <c r="D56" s="139">
        <v>0.30828937888145402</v>
      </c>
      <c r="E56" s="139">
        <v>0.14816382527351399</v>
      </c>
      <c r="F56" s="139">
        <v>6.9534651935100597E-2</v>
      </c>
      <c r="G56" s="139">
        <v>1.9310902804136301E-2</v>
      </c>
      <c r="H56" s="139">
        <v>0.39302974939346302</v>
      </c>
      <c r="I56" s="145">
        <v>2.4670646190643302</v>
      </c>
      <c r="J56" s="139">
        <v>0.60952059878402498</v>
      </c>
    </row>
    <row r="57" spans="1:10" x14ac:dyDescent="0.2">
      <c r="A57" s="2" t="s">
        <v>63</v>
      </c>
      <c r="B57" s="142">
        <v>97</v>
      </c>
      <c r="C57" s="139">
        <v>3.3791732043027899E-2</v>
      </c>
      <c r="D57" s="139">
        <v>0.189395546913147</v>
      </c>
      <c r="E57" s="139">
        <v>0.227826282382011</v>
      </c>
      <c r="F57" s="139">
        <v>0.134117051959038</v>
      </c>
      <c r="G57" s="139">
        <v>4.5695737004280097E-2</v>
      </c>
      <c r="H57" s="139">
        <v>0.36917367577552801</v>
      </c>
      <c r="I57" s="145">
        <v>2.95011234283447</v>
      </c>
      <c r="J57" s="139">
        <v>0.35380145241159</v>
      </c>
    </row>
    <row r="58" spans="1:10" x14ac:dyDescent="0.2">
      <c r="A58" s="2" t="s">
        <v>64</v>
      </c>
      <c r="B58" s="142">
        <v>99</v>
      </c>
      <c r="C58" s="139">
        <v>1.65719389915466E-2</v>
      </c>
      <c r="D58" s="139">
        <v>0.25438377261161799</v>
      </c>
      <c r="E58" s="139">
        <v>0.35121265053749101</v>
      </c>
      <c r="F58" s="139">
        <v>0.14129014313221</v>
      </c>
      <c r="G58" s="139">
        <v>2.2424584254622501E-2</v>
      </c>
      <c r="H58" s="139">
        <v>0.214116901159286</v>
      </c>
      <c r="I58" s="145">
        <v>2.8709881305694598</v>
      </c>
      <c r="J58" s="139">
        <v>0.344778651193623</v>
      </c>
    </row>
    <row r="59" spans="1:10" x14ac:dyDescent="0.2">
      <c r="A59" s="2" t="s">
        <v>65</v>
      </c>
      <c r="B59" s="142">
        <v>89</v>
      </c>
      <c r="C59" s="139">
        <v>3.1158961355686202E-2</v>
      </c>
      <c r="D59" s="139">
        <v>0.27649554610252403</v>
      </c>
      <c r="E59" s="139">
        <v>0.22793486714363101</v>
      </c>
      <c r="F59" s="139">
        <v>9.4934277236461598E-2</v>
      </c>
      <c r="G59" s="139">
        <v>4.9010917544364901E-2</v>
      </c>
      <c r="H59" s="139">
        <v>0.32046544551849399</v>
      </c>
      <c r="I59" s="145">
        <v>2.7853569984436</v>
      </c>
      <c r="J59" s="139">
        <v>0.452742982211638</v>
      </c>
    </row>
    <row r="60" spans="1:10" x14ac:dyDescent="0.2">
      <c r="A60" s="2" t="s">
        <v>66</v>
      </c>
      <c r="B60" s="142">
        <v>86</v>
      </c>
      <c r="C60" s="139">
        <v>5.7890266180038501E-2</v>
      </c>
      <c r="D60" s="139">
        <v>0.26924183964729298</v>
      </c>
      <c r="E60" s="139">
        <v>0.19416160881519301</v>
      </c>
      <c r="F60" s="139">
        <v>0.16827929019928001</v>
      </c>
      <c r="G60" s="139">
        <v>9.0642958879470797E-2</v>
      </c>
      <c r="H60" s="139">
        <v>0.219784021377563</v>
      </c>
      <c r="I60" s="145">
        <v>2.9545547962188698</v>
      </c>
      <c r="J60" s="139">
        <v>0.41928404574940997</v>
      </c>
    </row>
    <row r="61" spans="1:10" x14ac:dyDescent="0.2">
      <c r="A61" s="2" t="s">
        <v>67</v>
      </c>
      <c r="B61" s="142">
        <v>85</v>
      </c>
      <c r="C61" s="139">
        <v>0.20339393615722701</v>
      </c>
      <c r="D61" s="139">
        <v>0.45723298192024198</v>
      </c>
      <c r="E61" s="139">
        <v>0.15159022808075001</v>
      </c>
      <c r="F61" s="139">
        <v>1.95552725344896E-2</v>
      </c>
      <c r="G61" s="139">
        <v>3.1368311494588901E-2</v>
      </c>
      <c r="H61" s="139">
        <v>0.13685926795005801</v>
      </c>
      <c r="I61" s="145">
        <v>2.09432029724121</v>
      </c>
      <c r="J61" s="139">
        <v>0.76537567394614403</v>
      </c>
    </row>
    <row r="62" spans="1:10" x14ac:dyDescent="0.2">
      <c r="A62" s="2" t="s">
        <v>68</v>
      </c>
      <c r="B62" s="142">
        <v>120</v>
      </c>
      <c r="C62" s="139">
        <v>4.2089350521564498E-2</v>
      </c>
      <c r="D62" s="139">
        <v>0.33739930391311601</v>
      </c>
      <c r="E62" s="139">
        <v>0.16551919281482699</v>
      </c>
      <c r="F62" s="139">
        <v>0.127014935016632</v>
      </c>
      <c r="G62" s="139">
        <v>6.99923411011696E-2</v>
      </c>
      <c r="H62" s="139">
        <v>0.25798487663268999</v>
      </c>
      <c r="I62" s="145">
        <v>2.7916777133941699</v>
      </c>
      <c r="J62" s="139">
        <v>0.51142981117761899</v>
      </c>
    </row>
    <row r="63" spans="1:10" x14ac:dyDescent="0.2">
      <c r="A63" s="2" t="s">
        <v>69</v>
      </c>
      <c r="B63" s="142">
        <v>86</v>
      </c>
      <c r="C63" s="139">
        <v>8.1459291279315907E-2</v>
      </c>
      <c r="D63" s="139">
        <v>0.18129885196685799</v>
      </c>
      <c r="E63" s="139">
        <v>0.21429893374443101</v>
      </c>
      <c r="F63" s="139">
        <v>0.12258306890726101</v>
      </c>
      <c r="G63" s="139">
        <v>6.8654716014862102E-2</v>
      </c>
      <c r="H63" s="139">
        <v>0.331705152988434</v>
      </c>
      <c r="I63" s="145">
        <v>2.8738207817077601</v>
      </c>
      <c r="J63" s="139">
        <v>0.393176961579704</v>
      </c>
    </row>
    <row r="64" spans="1:10" x14ac:dyDescent="0.2">
      <c r="A64" s="2" t="s">
        <v>70</v>
      </c>
      <c r="B64" s="142">
        <v>94</v>
      </c>
      <c r="C64" s="139">
        <v>9.7676463425159496E-2</v>
      </c>
      <c r="D64" s="139">
        <v>0.39714834094047502</v>
      </c>
      <c r="E64" s="139">
        <v>0.22687084972858401</v>
      </c>
      <c r="F64" s="139">
        <v>0.105739243328571</v>
      </c>
      <c r="G64" s="139">
        <v>4.930305108428E-2</v>
      </c>
      <c r="H64" s="139">
        <v>0.12326205521822001</v>
      </c>
      <c r="I64" s="145">
        <v>2.5572726726532</v>
      </c>
      <c r="J64" s="139">
        <v>0.56439304949470204</v>
      </c>
    </row>
    <row r="65" spans="1:10" x14ac:dyDescent="0.2">
      <c r="A65" s="2" t="s">
        <v>71</v>
      </c>
      <c r="B65" s="142">
        <v>80</v>
      </c>
      <c r="C65" s="139">
        <v>2.22105029970407E-2</v>
      </c>
      <c r="D65" s="139">
        <v>0.25978523492813099</v>
      </c>
      <c r="E65" s="139">
        <v>0.281139135360718</v>
      </c>
      <c r="F65" s="139">
        <v>0.135075002908707</v>
      </c>
      <c r="G65" s="139">
        <v>5.68485520780087E-2</v>
      </c>
      <c r="H65" s="139">
        <v>0.24494156241416901</v>
      </c>
      <c r="I65" s="145">
        <v>2.9265830516815199</v>
      </c>
      <c r="J65" s="139">
        <v>0.37347538596491298</v>
      </c>
    </row>
    <row r="66" spans="1:10" x14ac:dyDescent="0.2">
      <c r="A66" s="2" t="s">
        <v>72</v>
      </c>
      <c r="B66" s="142">
        <v>92</v>
      </c>
      <c r="C66" s="139">
        <v>6.3701972365379306E-2</v>
      </c>
      <c r="D66" s="139">
        <v>0.32212030887603799</v>
      </c>
      <c r="E66" s="139">
        <v>0.20504130423069</v>
      </c>
      <c r="F66" s="139">
        <v>3.1923606991767897E-2</v>
      </c>
      <c r="G66" s="139">
        <v>1.25799104571342E-2</v>
      </c>
      <c r="H66" s="139">
        <v>0.36463290452957198</v>
      </c>
      <c r="I66" s="145">
        <v>2.3823399543762198</v>
      </c>
      <c r="J66" s="139">
        <v>0.60724308744921496</v>
      </c>
    </row>
    <row r="67" spans="1:10" x14ac:dyDescent="0.2">
      <c r="A67" s="2" t="s">
        <v>73</v>
      </c>
      <c r="B67" s="142">
        <v>98</v>
      </c>
      <c r="C67" s="139">
        <v>0.116258695721626</v>
      </c>
      <c r="D67" s="139">
        <v>0.39067894220352201</v>
      </c>
      <c r="E67" s="139">
        <v>0.24329765141010301</v>
      </c>
      <c r="F67" s="139">
        <v>4.5217223465442699E-2</v>
      </c>
      <c r="G67" s="139">
        <v>1.8782462924718898E-2</v>
      </c>
      <c r="H67" s="139">
        <v>0.18576501309871701</v>
      </c>
      <c r="I67" s="145">
        <v>2.33629202842712</v>
      </c>
      <c r="J67" s="139">
        <v>0.62259378808127297</v>
      </c>
    </row>
    <row r="68" spans="1:10" x14ac:dyDescent="0.2">
      <c r="A68" s="2" t="s">
        <v>74</v>
      </c>
      <c r="B68" s="142">
        <v>88</v>
      </c>
      <c r="C68" s="139">
        <v>5.0791900604963303E-2</v>
      </c>
      <c r="D68" s="139">
        <v>0.34043657779693598</v>
      </c>
      <c r="E68" s="139">
        <v>0.18528659641742701</v>
      </c>
      <c r="F68" s="139">
        <v>0.10596416145563101</v>
      </c>
      <c r="G68" s="139">
        <v>7.3489591479301494E-2</v>
      </c>
      <c r="H68" s="139">
        <v>0.24403119087219199</v>
      </c>
      <c r="I68" s="145">
        <v>2.7498877048492401</v>
      </c>
      <c r="J68" s="139">
        <v>0.51751932624538699</v>
      </c>
    </row>
    <row r="69" spans="1:10" x14ac:dyDescent="0.2">
      <c r="A69" s="2" t="s">
        <v>75</v>
      </c>
      <c r="B69" s="142">
        <v>107</v>
      </c>
      <c r="C69" s="139">
        <v>3.2330237329006202E-2</v>
      </c>
      <c r="D69" s="139">
        <v>0.18989875912666301</v>
      </c>
      <c r="E69" s="139">
        <v>0.29840821027755698</v>
      </c>
      <c r="F69" s="139">
        <v>9.3149602413177504E-2</v>
      </c>
      <c r="G69" s="139">
        <v>3.38364019989967E-2</v>
      </c>
      <c r="H69" s="139">
        <v>0.352376788854599</v>
      </c>
      <c r="I69" s="145">
        <v>2.8552601337432901</v>
      </c>
      <c r="J69" s="139">
        <v>0.34314550904163899</v>
      </c>
    </row>
    <row r="70" spans="1:10" x14ac:dyDescent="0.2">
      <c r="A70" s="2" t="s">
        <v>76</v>
      </c>
      <c r="B70" s="142">
        <v>98</v>
      </c>
      <c r="C70" s="139">
        <v>0.180351838469505</v>
      </c>
      <c r="D70" s="139">
        <v>0.38385626673698398</v>
      </c>
      <c r="E70" s="139">
        <v>0.15214280784130099</v>
      </c>
      <c r="F70" s="139">
        <v>2.9812609776854501E-2</v>
      </c>
      <c r="G70" s="139">
        <v>4.0145710110664402E-2</v>
      </c>
      <c r="H70" s="139">
        <v>0.21369075775146501</v>
      </c>
      <c r="I70" s="145">
        <v>2.1931216716766402</v>
      </c>
      <c r="J70" s="139">
        <v>0.71753971793042304</v>
      </c>
    </row>
    <row r="71" spans="1:10" x14ac:dyDescent="0.2">
      <c r="A71" s="3" t="s">
        <v>77</v>
      </c>
      <c r="B71" s="143">
        <v>78</v>
      </c>
      <c r="C71" s="140">
        <v>9.1746419668197604E-2</v>
      </c>
      <c r="D71" s="140">
        <v>0.33498910069465598</v>
      </c>
      <c r="E71" s="140">
        <v>0.14358268678188299</v>
      </c>
      <c r="F71" s="140">
        <v>0.13865767419338201</v>
      </c>
      <c r="G71" s="140">
        <v>5.4021939635276801E-2</v>
      </c>
      <c r="H71" s="140">
        <v>0.237002179026604</v>
      </c>
      <c r="I71" s="146">
        <v>2.64379930496216</v>
      </c>
      <c r="J71" s="140">
        <v>0.55928799353377601</v>
      </c>
    </row>
    <row r="73" spans="1:10" x14ac:dyDescent="0.2">
      <c r="A73" t="s">
        <v>168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169</v>
      </c>
    </row>
    <row r="5" spans="1:9" x14ac:dyDescent="0.2">
      <c r="A5" s="4" t="s">
        <v>88</v>
      </c>
      <c r="B5" s="4" t="s">
        <v>5</v>
      </c>
      <c r="C5" s="4" t="s">
        <v>170</v>
      </c>
      <c r="D5" s="4" t="s">
        <v>171</v>
      </c>
      <c r="E5" s="4" t="s">
        <v>91</v>
      </c>
      <c r="F5" s="4" t="s">
        <v>172</v>
      </c>
      <c r="G5" s="4" t="s">
        <v>173</v>
      </c>
      <c r="H5" s="4" t="s">
        <v>162</v>
      </c>
      <c r="I5" s="4" t="s">
        <v>94</v>
      </c>
    </row>
    <row r="6" spans="1:9" x14ac:dyDescent="0.2">
      <c r="A6" s="44" t="s">
        <v>174</v>
      </c>
      <c r="B6" s="169">
        <v>6220</v>
      </c>
      <c r="C6" s="168">
        <v>0.31729614734649703</v>
      </c>
      <c r="D6" s="168">
        <v>0.494649827480316</v>
      </c>
      <c r="E6" s="168">
        <v>0.14977070689201399</v>
      </c>
      <c r="F6" s="168">
        <v>2.7815714478492699E-2</v>
      </c>
      <c r="G6" s="168">
        <v>8.5725840181112307E-3</v>
      </c>
      <c r="H6" s="168">
        <v>1.8949941731989401E-3</v>
      </c>
      <c r="I6" s="170">
        <v>1.9136601686477701</v>
      </c>
    </row>
    <row r="7" spans="1:9" x14ac:dyDescent="0.2">
      <c r="A7" s="44" t="s">
        <v>175</v>
      </c>
      <c r="B7" s="169">
        <v>6177</v>
      </c>
      <c r="C7" s="168">
        <v>0.104624956846237</v>
      </c>
      <c r="D7" s="168">
        <v>0.32470884919166598</v>
      </c>
      <c r="E7" s="168">
        <v>0.30344560742378202</v>
      </c>
      <c r="F7" s="168">
        <v>0.173807337880135</v>
      </c>
      <c r="G7" s="168">
        <v>7.9758957028389005E-2</v>
      </c>
      <c r="H7" s="168">
        <v>1.36542795225978E-2</v>
      </c>
      <c r="I7" s="170">
        <v>2.7965891361236599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174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170</v>
      </c>
      <c r="D5" s="4" t="s">
        <v>171</v>
      </c>
      <c r="E5" s="4" t="s">
        <v>91</v>
      </c>
      <c r="F5" s="4" t="s">
        <v>172</v>
      </c>
      <c r="G5" s="4" t="s">
        <v>173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53" t="s">
        <v>1</v>
      </c>
      <c r="C6" s="150" t="s">
        <v>1</v>
      </c>
      <c r="D6" s="150" t="s">
        <v>1</v>
      </c>
      <c r="E6" s="150" t="s">
        <v>1</v>
      </c>
      <c r="F6" s="150" t="s">
        <v>1</v>
      </c>
      <c r="G6" s="150" t="s">
        <v>1</v>
      </c>
      <c r="H6" s="150" t="s">
        <v>1</v>
      </c>
      <c r="I6" s="156" t="s">
        <v>1</v>
      </c>
      <c r="J6" s="150" t="s">
        <v>1</v>
      </c>
    </row>
    <row r="7" spans="1:10" x14ac:dyDescent="0.2">
      <c r="A7" s="2" t="s">
        <v>13</v>
      </c>
      <c r="B7" s="154">
        <v>6220</v>
      </c>
      <c r="C7" s="151">
        <v>0.31729614734649703</v>
      </c>
      <c r="D7" s="151">
        <v>0.494649827480316</v>
      </c>
      <c r="E7" s="151">
        <v>0.14977070689201399</v>
      </c>
      <c r="F7" s="151">
        <v>2.7815714478492699E-2</v>
      </c>
      <c r="G7" s="151">
        <v>8.5725840181112307E-3</v>
      </c>
      <c r="H7" s="151">
        <v>1.8949941731989401E-3</v>
      </c>
      <c r="I7" s="157">
        <v>1.9136601686477701</v>
      </c>
      <c r="J7" s="151">
        <v>0.81348754982823801</v>
      </c>
    </row>
    <row r="8" spans="1:10" x14ac:dyDescent="0.2">
      <c r="A8" s="5" t="s">
        <v>14</v>
      </c>
      <c r="B8" s="153" t="s">
        <v>1</v>
      </c>
      <c r="C8" s="150" t="s">
        <v>1</v>
      </c>
      <c r="D8" s="150" t="s">
        <v>1</v>
      </c>
      <c r="E8" s="150" t="s">
        <v>1</v>
      </c>
      <c r="F8" s="150" t="s">
        <v>1</v>
      </c>
      <c r="G8" s="150" t="s">
        <v>1</v>
      </c>
      <c r="H8" s="150" t="s">
        <v>1</v>
      </c>
      <c r="I8" s="156" t="s">
        <v>1</v>
      </c>
      <c r="J8" s="150" t="s">
        <v>1</v>
      </c>
    </row>
    <row r="9" spans="1:10" x14ac:dyDescent="0.2">
      <c r="A9" s="2" t="s">
        <v>15</v>
      </c>
      <c r="B9" s="154">
        <v>106</v>
      </c>
      <c r="C9" s="151">
        <v>0.31536704301834101</v>
      </c>
      <c r="D9" s="151">
        <v>0.51652419567108199</v>
      </c>
      <c r="E9" s="151">
        <v>0.13126461207866699</v>
      </c>
      <c r="F9" s="151">
        <v>2.92400158941746E-2</v>
      </c>
      <c r="G9" s="151">
        <v>7.6041277498006803E-3</v>
      </c>
      <c r="H9" s="151">
        <v>0</v>
      </c>
      <c r="I9" s="157">
        <v>1.89718997478485</v>
      </c>
      <c r="J9" s="151">
        <v>0.83189124333797704</v>
      </c>
    </row>
    <row r="10" spans="1:10" x14ac:dyDescent="0.2">
      <c r="A10" s="2" t="s">
        <v>16</v>
      </c>
      <c r="B10" s="154">
        <v>107</v>
      </c>
      <c r="C10" s="151">
        <v>0.415924161672592</v>
      </c>
      <c r="D10" s="151">
        <v>0.444409489631653</v>
      </c>
      <c r="E10" s="151">
        <v>9.9484577775001498E-2</v>
      </c>
      <c r="F10" s="151">
        <v>3.0092254281043999E-2</v>
      </c>
      <c r="G10" s="151">
        <v>1.0089518502354599E-2</v>
      </c>
      <c r="H10" s="151">
        <v>0</v>
      </c>
      <c r="I10" s="157">
        <v>1.77401351928711</v>
      </c>
      <c r="J10" s="151">
        <v>0.86033364970174897</v>
      </c>
    </row>
    <row r="11" spans="1:10" x14ac:dyDescent="0.2">
      <c r="A11" s="2" t="s">
        <v>17</v>
      </c>
      <c r="B11" s="154">
        <v>128</v>
      </c>
      <c r="C11" s="151">
        <v>0.38170993328094499</v>
      </c>
      <c r="D11" s="151">
        <v>0.45155844092369102</v>
      </c>
      <c r="E11" s="151">
        <v>9.3503154814243303E-2</v>
      </c>
      <c r="F11" s="151">
        <v>6.0989640653133399E-2</v>
      </c>
      <c r="G11" s="151">
        <v>0</v>
      </c>
      <c r="H11" s="151">
        <v>1.2238841503858599E-2</v>
      </c>
      <c r="I11" s="157">
        <v>1.8317128419876101</v>
      </c>
      <c r="J11" s="151">
        <v>0.84359296537372896</v>
      </c>
    </row>
    <row r="12" spans="1:10" x14ac:dyDescent="0.2">
      <c r="A12" s="2" t="s">
        <v>18</v>
      </c>
      <c r="B12" s="154">
        <v>111</v>
      </c>
      <c r="C12" s="151">
        <v>0.53945875167846702</v>
      </c>
      <c r="D12" s="151">
        <v>0.426789730787277</v>
      </c>
      <c r="E12" s="151">
        <v>3.3751554787159001E-2</v>
      </c>
      <c r="F12" s="151">
        <v>0</v>
      </c>
      <c r="G12" s="151">
        <v>0</v>
      </c>
      <c r="H12" s="151">
        <v>0</v>
      </c>
      <c r="I12" s="157">
        <v>1.4942928552627599</v>
      </c>
      <c r="J12" s="151">
        <v>0.96624844647018404</v>
      </c>
    </row>
    <row r="13" spans="1:10" x14ac:dyDescent="0.2">
      <c r="A13" s="2" t="s">
        <v>19</v>
      </c>
      <c r="B13" s="154">
        <v>108</v>
      </c>
      <c r="C13" s="151">
        <v>0.57475203275680498</v>
      </c>
      <c r="D13" s="151">
        <v>0.33886262774467502</v>
      </c>
      <c r="E13" s="151">
        <v>8.6385317146778107E-2</v>
      </c>
      <c r="F13" s="151">
        <v>0</v>
      </c>
      <c r="G13" s="151">
        <v>0</v>
      </c>
      <c r="H13" s="151">
        <v>0</v>
      </c>
      <c r="I13" s="157">
        <v>1.5116332769393901</v>
      </c>
      <c r="J13" s="151">
        <v>0.91361468092235998</v>
      </c>
    </row>
    <row r="14" spans="1:10" x14ac:dyDescent="0.2">
      <c r="A14" s="2" t="s">
        <v>20</v>
      </c>
      <c r="B14" s="154">
        <v>98</v>
      </c>
      <c r="C14" s="151">
        <v>0.694560527801514</v>
      </c>
      <c r="D14" s="151">
        <v>0.27838537096977201</v>
      </c>
      <c r="E14" s="151">
        <v>1.99869759380817E-2</v>
      </c>
      <c r="F14" s="151">
        <v>0</v>
      </c>
      <c r="G14" s="151">
        <v>0</v>
      </c>
      <c r="H14" s="151">
        <v>7.0671145804226398E-3</v>
      </c>
      <c r="I14" s="157">
        <v>1.3206251859664899</v>
      </c>
      <c r="J14" s="151">
        <v>0.97987076825920205</v>
      </c>
    </row>
    <row r="15" spans="1:10" x14ac:dyDescent="0.2">
      <c r="A15" s="2" t="s">
        <v>21</v>
      </c>
      <c r="B15" s="154">
        <v>95</v>
      </c>
      <c r="C15" s="151">
        <v>0.40982705354690602</v>
      </c>
      <c r="D15" s="151">
        <v>0.477157562971115</v>
      </c>
      <c r="E15" s="151">
        <v>0.113015383481979</v>
      </c>
      <c r="F15" s="151">
        <v>0</v>
      </c>
      <c r="G15" s="151">
        <v>0</v>
      </c>
      <c r="H15" s="151">
        <v>0</v>
      </c>
      <c r="I15" s="157">
        <v>1.7031883001327499</v>
      </c>
      <c r="J15" s="151">
        <v>0.88698461651802096</v>
      </c>
    </row>
    <row r="16" spans="1:10" x14ac:dyDescent="0.2">
      <c r="A16" s="2" t="s">
        <v>22</v>
      </c>
      <c r="B16" s="154">
        <v>107</v>
      </c>
      <c r="C16" s="151">
        <v>0.197826012969017</v>
      </c>
      <c r="D16" s="151">
        <v>0.56298226118087802</v>
      </c>
      <c r="E16" s="151">
        <v>0.18623518943786599</v>
      </c>
      <c r="F16" s="151">
        <v>4.8203110694885302E-2</v>
      </c>
      <c r="G16" s="151">
        <v>4.7534443438053096E-3</v>
      </c>
      <c r="H16" s="151">
        <v>0</v>
      </c>
      <c r="I16" s="157">
        <v>2.0990757942199698</v>
      </c>
      <c r="J16" s="151">
        <v>0.76080825997873702</v>
      </c>
    </row>
    <row r="17" spans="1:10" x14ac:dyDescent="0.2">
      <c r="A17" s="2" t="s">
        <v>23</v>
      </c>
      <c r="B17" s="154">
        <v>81</v>
      </c>
      <c r="C17" s="151">
        <v>0.21145023405551899</v>
      </c>
      <c r="D17" s="151">
        <v>0.47682127356529203</v>
      </c>
      <c r="E17" s="151">
        <v>0.20480439066886899</v>
      </c>
      <c r="F17" s="151">
        <v>9.9292486906051594E-2</v>
      </c>
      <c r="G17" s="151">
        <v>7.6316148042678798E-3</v>
      </c>
      <c r="H17" s="151">
        <v>0</v>
      </c>
      <c r="I17" s="157">
        <v>2.2148339748382599</v>
      </c>
      <c r="J17" s="151">
        <v>0.68827150762081102</v>
      </c>
    </row>
    <row r="18" spans="1:10" x14ac:dyDescent="0.2">
      <c r="A18" s="2" t="s">
        <v>24</v>
      </c>
      <c r="B18" s="154">
        <v>81</v>
      </c>
      <c r="C18" s="151">
        <v>0.22360062599182101</v>
      </c>
      <c r="D18" s="151">
        <v>0.57232517004013095</v>
      </c>
      <c r="E18" s="151">
        <v>0.17028300464153301</v>
      </c>
      <c r="F18" s="151">
        <v>2.3015730082988701E-2</v>
      </c>
      <c r="G18" s="151">
        <v>1.07754934579134E-2</v>
      </c>
      <c r="H18" s="151">
        <v>0</v>
      </c>
      <c r="I18" s="157">
        <v>2.0250403881072998</v>
      </c>
      <c r="J18" s="151">
        <v>0.79592577675909704</v>
      </c>
    </row>
    <row r="19" spans="1:10" x14ac:dyDescent="0.2">
      <c r="A19" s="2" t="s">
        <v>25</v>
      </c>
      <c r="B19" s="154">
        <v>99</v>
      </c>
      <c r="C19" s="151">
        <v>0.21929618716239899</v>
      </c>
      <c r="D19" s="151">
        <v>0.419169902801514</v>
      </c>
      <c r="E19" s="151">
        <v>0.225363954901695</v>
      </c>
      <c r="F19" s="151">
        <v>0.10479442030191401</v>
      </c>
      <c r="G19" s="151">
        <v>2.1342052146792401E-2</v>
      </c>
      <c r="H19" s="151">
        <v>1.0033487342298E-2</v>
      </c>
      <c r="I19" s="157">
        <v>2.2825174331664999</v>
      </c>
      <c r="J19" s="151">
        <v>0.64493705473596297</v>
      </c>
    </row>
    <row r="20" spans="1:10" x14ac:dyDescent="0.2">
      <c r="A20" s="2" t="s">
        <v>26</v>
      </c>
      <c r="B20" s="154">
        <v>102</v>
      </c>
      <c r="C20" s="151">
        <v>0.17121143639087699</v>
      </c>
      <c r="D20" s="151">
        <v>0.61790674924850497</v>
      </c>
      <c r="E20" s="151">
        <v>0.14744380116462699</v>
      </c>
      <c r="F20" s="151">
        <v>5.2015561610460302E-2</v>
      </c>
      <c r="G20" s="151">
        <v>1.1422475799918201E-2</v>
      </c>
      <c r="H20" s="151">
        <v>0</v>
      </c>
      <c r="I20" s="157">
        <v>2.1145310401916499</v>
      </c>
      <c r="J20" s="151">
        <v>0.78911816653136901</v>
      </c>
    </row>
    <row r="21" spans="1:10" x14ac:dyDescent="0.2">
      <c r="A21" s="2" t="s">
        <v>27</v>
      </c>
      <c r="B21" s="154">
        <v>87</v>
      </c>
      <c r="C21" s="151">
        <v>0.31759679317474399</v>
      </c>
      <c r="D21" s="151">
        <v>0.34845983982086198</v>
      </c>
      <c r="E21" s="151">
        <v>0.277383953332901</v>
      </c>
      <c r="F21" s="151">
        <v>3.6419626325368902E-2</v>
      </c>
      <c r="G21" s="151">
        <v>2.01398059725761E-2</v>
      </c>
      <c r="H21" s="151">
        <v>0</v>
      </c>
      <c r="I21" s="157">
        <v>2.09304571151733</v>
      </c>
      <c r="J21" s="151">
        <v>0.66605662058933401</v>
      </c>
    </row>
    <row r="22" spans="1:10" x14ac:dyDescent="0.2">
      <c r="A22" s="2" t="s">
        <v>28</v>
      </c>
      <c r="B22" s="154">
        <v>106</v>
      </c>
      <c r="C22" s="151">
        <v>0.32201495766639698</v>
      </c>
      <c r="D22" s="151">
        <v>0.41802841424942</v>
      </c>
      <c r="E22" s="151">
        <v>0.21569062769413</v>
      </c>
      <c r="F22" s="151">
        <v>3.5943154245614999E-2</v>
      </c>
      <c r="G22" s="151">
        <v>8.3228275179862993E-3</v>
      </c>
      <c r="H22" s="151">
        <v>0</v>
      </c>
      <c r="I22" s="157">
        <v>1.9905304908752399</v>
      </c>
      <c r="J22" s="151">
        <v>0.74004338570019901</v>
      </c>
    </row>
    <row r="23" spans="1:10" x14ac:dyDescent="0.2">
      <c r="A23" s="2" t="s">
        <v>29</v>
      </c>
      <c r="B23" s="154">
        <v>103</v>
      </c>
      <c r="C23" s="151">
        <v>0.151381015777588</v>
      </c>
      <c r="D23" s="151">
        <v>0.51330453157424905</v>
      </c>
      <c r="E23" s="151">
        <v>0.26665103435516402</v>
      </c>
      <c r="F23" s="151">
        <v>5.3427748382091501E-2</v>
      </c>
      <c r="G23" s="151">
        <v>1.52356754988432E-2</v>
      </c>
      <c r="H23" s="151">
        <v>0</v>
      </c>
      <c r="I23" s="157">
        <v>2.2678325176239</v>
      </c>
      <c r="J23" s="151">
        <v>0.664685543637617</v>
      </c>
    </row>
    <row r="24" spans="1:10" x14ac:dyDescent="0.2">
      <c r="A24" s="2" t="s">
        <v>30</v>
      </c>
      <c r="B24" s="154">
        <v>102</v>
      </c>
      <c r="C24" s="151">
        <v>0.31200873851776101</v>
      </c>
      <c r="D24" s="151">
        <v>0.51604509353637695</v>
      </c>
      <c r="E24" s="151">
        <v>0.114171393215656</v>
      </c>
      <c r="F24" s="151">
        <v>3.4909710288047797E-2</v>
      </c>
      <c r="G24" s="151">
        <v>2.2865045815706302E-2</v>
      </c>
      <c r="H24" s="151">
        <v>0</v>
      </c>
      <c r="I24" s="157">
        <v>1.9405772686004601</v>
      </c>
      <c r="J24" s="151">
        <v>0.82805384747784305</v>
      </c>
    </row>
    <row r="25" spans="1:10" x14ac:dyDescent="0.2">
      <c r="A25" s="2" t="s">
        <v>31</v>
      </c>
      <c r="B25" s="154">
        <v>103</v>
      </c>
      <c r="C25" s="151">
        <v>0.221880853176117</v>
      </c>
      <c r="D25" s="151">
        <v>0.54158657789230302</v>
      </c>
      <c r="E25" s="151">
        <v>0.200388893485069</v>
      </c>
      <c r="F25" s="151">
        <v>1.2445777654647799E-2</v>
      </c>
      <c r="G25" s="151">
        <v>2.3697908967733401E-2</v>
      </c>
      <c r="H25" s="151">
        <v>0</v>
      </c>
      <c r="I25" s="157">
        <v>2.0744934082031201</v>
      </c>
      <c r="J25" s="151">
        <v>0.76346742253600697</v>
      </c>
    </row>
    <row r="26" spans="1:10" x14ac:dyDescent="0.2">
      <c r="A26" s="2" t="s">
        <v>32</v>
      </c>
      <c r="B26" s="154">
        <v>97</v>
      </c>
      <c r="C26" s="151">
        <v>0.15515634417533899</v>
      </c>
      <c r="D26" s="151">
        <v>0.53511554002761796</v>
      </c>
      <c r="E26" s="151">
        <v>0.24279347062110901</v>
      </c>
      <c r="F26" s="151">
        <v>6.6934660077095004E-2</v>
      </c>
      <c r="G26" s="151">
        <v>0</v>
      </c>
      <c r="H26" s="151">
        <v>0</v>
      </c>
      <c r="I26" s="157">
        <v>2.2215063571929901</v>
      </c>
      <c r="J26" s="151">
        <v>0.69027187391710498</v>
      </c>
    </row>
    <row r="27" spans="1:10" x14ac:dyDescent="0.2">
      <c r="A27" s="2" t="s">
        <v>33</v>
      </c>
      <c r="B27" s="154">
        <v>95</v>
      </c>
      <c r="C27" s="151">
        <v>0.208758980035782</v>
      </c>
      <c r="D27" s="151">
        <v>0.61475348472595204</v>
      </c>
      <c r="E27" s="151">
        <v>0.17648752033710499</v>
      </c>
      <c r="F27" s="151">
        <v>0</v>
      </c>
      <c r="G27" s="151">
        <v>0</v>
      </c>
      <c r="H27" s="151">
        <v>0</v>
      </c>
      <c r="I27" s="157">
        <v>1.96772849559784</v>
      </c>
      <c r="J27" s="151">
        <v>0.82351247703302599</v>
      </c>
    </row>
    <row r="28" spans="1:10" x14ac:dyDescent="0.2">
      <c r="A28" s="2" t="s">
        <v>34</v>
      </c>
      <c r="B28" s="154">
        <v>106</v>
      </c>
      <c r="C28" s="151">
        <v>0.34672927856445301</v>
      </c>
      <c r="D28" s="151">
        <v>0.53524690866470304</v>
      </c>
      <c r="E28" s="151">
        <v>8.92471373081207E-2</v>
      </c>
      <c r="F28" s="151">
        <v>2.8776705265045201E-2</v>
      </c>
      <c r="G28" s="151">
        <v>0</v>
      </c>
      <c r="H28" s="151">
        <v>0</v>
      </c>
      <c r="I28" s="157">
        <v>1.80007123947144</v>
      </c>
      <c r="J28" s="151">
        <v>0.88197616094421905</v>
      </c>
    </row>
    <row r="29" spans="1:10" x14ac:dyDescent="0.2">
      <c r="A29" s="2" t="s">
        <v>35</v>
      </c>
      <c r="B29" s="154">
        <v>100</v>
      </c>
      <c r="C29" s="151">
        <v>0.27239087224006697</v>
      </c>
      <c r="D29" s="151">
        <v>0.56169128417968806</v>
      </c>
      <c r="E29" s="151">
        <v>0.14580930769443501</v>
      </c>
      <c r="F29" s="151">
        <v>1.1260961182415499E-2</v>
      </c>
      <c r="G29" s="151">
        <v>0</v>
      </c>
      <c r="H29" s="151">
        <v>8.8475709781050699E-3</v>
      </c>
      <c r="I29" s="157">
        <v>1.8950114250183101</v>
      </c>
      <c r="J29" s="151">
        <v>0.84152763503570405</v>
      </c>
    </row>
    <row r="30" spans="1:10" x14ac:dyDescent="0.2">
      <c r="A30" s="2" t="s">
        <v>36</v>
      </c>
      <c r="B30" s="154">
        <v>92</v>
      </c>
      <c r="C30" s="151">
        <v>0.40403720736503601</v>
      </c>
      <c r="D30" s="151">
        <v>0.51008862257003795</v>
      </c>
      <c r="E30" s="151">
        <v>7.60765895247459E-2</v>
      </c>
      <c r="F30" s="151">
        <v>9.7975833341479301E-3</v>
      </c>
      <c r="G30" s="151">
        <v>0</v>
      </c>
      <c r="H30" s="151">
        <v>0</v>
      </c>
      <c r="I30" s="157">
        <v>1.69163453578949</v>
      </c>
      <c r="J30" s="151">
        <v>0.91412582738103598</v>
      </c>
    </row>
    <row r="31" spans="1:10" x14ac:dyDescent="0.2">
      <c r="A31" s="2" t="s">
        <v>37</v>
      </c>
      <c r="B31" s="154">
        <v>83</v>
      </c>
      <c r="C31" s="151">
        <v>0.305644512176514</v>
      </c>
      <c r="D31" s="151">
        <v>0.56618398427963301</v>
      </c>
      <c r="E31" s="151">
        <v>0.105708636343479</v>
      </c>
      <c r="F31" s="151">
        <v>2.2462829947471601E-2</v>
      </c>
      <c r="G31" s="151">
        <v>0</v>
      </c>
      <c r="H31" s="151">
        <v>0</v>
      </c>
      <c r="I31" s="157">
        <v>1.8449897766113299</v>
      </c>
      <c r="J31" s="151">
        <v>0.87182852893428997</v>
      </c>
    </row>
    <row r="32" spans="1:10" x14ac:dyDescent="0.2">
      <c r="A32" s="2" t="s">
        <v>38</v>
      </c>
      <c r="B32" s="154">
        <v>106</v>
      </c>
      <c r="C32" s="151">
        <v>0.42307099699974099</v>
      </c>
      <c r="D32" s="151">
        <v>0.46299830079078702</v>
      </c>
      <c r="E32" s="151">
        <v>7.3911555111408206E-2</v>
      </c>
      <c r="F32" s="151">
        <v>1.8470453098416301E-2</v>
      </c>
      <c r="G32" s="151">
        <v>6.9774254225194498E-3</v>
      </c>
      <c r="H32" s="151">
        <v>1.4571275562048E-2</v>
      </c>
      <c r="I32" s="157">
        <v>1.70440661907196</v>
      </c>
      <c r="J32" s="151">
        <v>0.89917136525045505</v>
      </c>
    </row>
    <row r="33" spans="1:10" x14ac:dyDescent="0.2">
      <c r="A33" s="2" t="s">
        <v>39</v>
      </c>
      <c r="B33" s="154">
        <v>98</v>
      </c>
      <c r="C33" s="151">
        <v>0.34642258286476102</v>
      </c>
      <c r="D33" s="151">
        <v>0.50655955076217696</v>
      </c>
      <c r="E33" s="151">
        <v>0.12302626669406901</v>
      </c>
      <c r="F33" s="151">
        <v>2.3991560563445102E-2</v>
      </c>
      <c r="G33" s="151">
        <v>0</v>
      </c>
      <c r="H33" s="151">
        <v>0</v>
      </c>
      <c r="I33" s="157">
        <v>1.8245867490768399</v>
      </c>
      <c r="J33" s="151">
        <v>0.85298216699180296</v>
      </c>
    </row>
    <row r="34" spans="1:10" x14ac:dyDescent="0.2">
      <c r="A34" s="2" t="s">
        <v>40</v>
      </c>
      <c r="B34" s="154">
        <v>100</v>
      </c>
      <c r="C34" s="151">
        <v>0.39412829279899603</v>
      </c>
      <c r="D34" s="151">
        <v>0.51992422342300404</v>
      </c>
      <c r="E34" s="151">
        <v>7.7180534601211506E-2</v>
      </c>
      <c r="F34" s="151">
        <v>8.7669650092721003E-3</v>
      </c>
      <c r="G34" s="151">
        <v>0</v>
      </c>
      <c r="H34" s="151">
        <v>0</v>
      </c>
      <c r="I34" s="157">
        <v>1.7005861997604399</v>
      </c>
      <c r="J34" s="151">
        <v>0.91405250175027897</v>
      </c>
    </row>
    <row r="35" spans="1:10" x14ac:dyDescent="0.2">
      <c r="A35" s="2" t="s">
        <v>41</v>
      </c>
      <c r="B35" s="154">
        <v>108</v>
      </c>
      <c r="C35" s="151">
        <v>0.32338252663612399</v>
      </c>
      <c r="D35" s="151">
        <v>0.549693822860718</v>
      </c>
      <c r="E35" s="151">
        <v>0.119550980627537</v>
      </c>
      <c r="F35" s="151">
        <v>7.3726838454604097E-3</v>
      </c>
      <c r="G35" s="151">
        <v>0</v>
      </c>
      <c r="H35" s="151">
        <v>0</v>
      </c>
      <c r="I35" s="157">
        <v>1.81091380119324</v>
      </c>
      <c r="J35" s="151">
        <v>0.87307633730010603</v>
      </c>
    </row>
    <row r="36" spans="1:10" x14ac:dyDescent="0.2">
      <c r="A36" s="2" t="s">
        <v>42</v>
      </c>
      <c r="B36" s="154">
        <v>88</v>
      </c>
      <c r="C36" s="151">
        <v>0.18641160428524001</v>
      </c>
      <c r="D36" s="151">
        <v>0.66233843564987205</v>
      </c>
      <c r="E36" s="151">
        <v>0.112979300320148</v>
      </c>
      <c r="F36" s="151">
        <v>3.8270682096481302E-2</v>
      </c>
      <c r="G36" s="151">
        <v>0</v>
      </c>
      <c r="H36" s="151">
        <v>0</v>
      </c>
      <c r="I36" s="157">
        <v>2.0031089782714799</v>
      </c>
      <c r="J36" s="151">
        <v>0.84875002096407104</v>
      </c>
    </row>
    <row r="37" spans="1:10" x14ac:dyDescent="0.2">
      <c r="A37" s="2" t="s">
        <v>43</v>
      </c>
      <c r="B37" s="154">
        <v>92</v>
      </c>
      <c r="C37" s="151">
        <v>0.26106792688369801</v>
      </c>
      <c r="D37" s="151">
        <v>0.57500052452087402</v>
      </c>
      <c r="E37" s="151">
        <v>0.14084255695343001</v>
      </c>
      <c r="F37" s="151">
        <v>0</v>
      </c>
      <c r="G37" s="151">
        <v>2.30890288949013E-2</v>
      </c>
      <c r="H37" s="151">
        <v>0</v>
      </c>
      <c r="I37" s="157">
        <v>1.94904172420502</v>
      </c>
      <c r="J37" s="151">
        <v>0.83606842025859596</v>
      </c>
    </row>
    <row r="38" spans="1:10" x14ac:dyDescent="0.2">
      <c r="A38" s="2" t="s">
        <v>44</v>
      </c>
      <c r="B38" s="154">
        <v>106</v>
      </c>
      <c r="C38" s="151">
        <v>0.60353595018386796</v>
      </c>
      <c r="D38" s="151">
        <v>0.31232202053070102</v>
      </c>
      <c r="E38" s="151">
        <v>7.1424067020416301E-2</v>
      </c>
      <c r="F38" s="151">
        <v>1.2717979960143601E-2</v>
      </c>
      <c r="G38" s="151">
        <v>0</v>
      </c>
      <c r="H38" s="151">
        <v>0</v>
      </c>
      <c r="I38" s="157">
        <v>1.49332404136658</v>
      </c>
      <c r="J38" s="151">
        <v>0.91585795450834495</v>
      </c>
    </row>
    <row r="39" spans="1:10" x14ac:dyDescent="0.2">
      <c r="A39" s="2" t="s">
        <v>45</v>
      </c>
      <c r="B39" s="154">
        <v>105</v>
      </c>
      <c r="C39" s="151">
        <v>0.49613067507743802</v>
      </c>
      <c r="D39" s="151">
        <v>0.44823580980300898</v>
      </c>
      <c r="E39" s="151">
        <v>3.5433527082204798E-2</v>
      </c>
      <c r="F39" s="151">
        <v>1.2430235743522601E-2</v>
      </c>
      <c r="G39" s="151">
        <v>7.7697597444057499E-3</v>
      </c>
      <c r="H39" s="151">
        <v>0</v>
      </c>
      <c r="I39" s="157">
        <v>1.5874725580215501</v>
      </c>
      <c r="J39" s="151">
        <v>0.944366477844369</v>
      </c>
    </row>
    <row r="40" spans="1:10" x14ac:dyDescent="0.2">
      <c r="A40" s="2" t="s">
        <v>46</v>
      </c>
      <c r="B40" s="154">
        <v>104</v>
      </c>
      <c r="C40" s="151">
        <v>0.406309545040131</v>
      </c>
      <c r="D40" s="151">
        <v>0.47415766119956998</v>
      </c>
      <c r="E40" s="151">
        <v>9.4210453331470503E-2</v>
      </c>
      <c r="F40" s="151">
        <v>2.5322346016764599E-2</v>
      </c>
      <c r="G40" s="151">
        <v>0</v>
      </c>
      <c r="H40" s="151">
        <v>0</v>
      </c>
      <c r="I40" s="157">
        <v>1.7385456562042201</v>
      </c>
      <c r="J40" s="151">
        <v>0.88046720131970602</v>
      </c>
    </row>
    <row r="41" spans="1:10" x14ac:dyDescent="0.2">
      <c r="A41" s="2" t="s">
        <v>47</v>
      </c>
      <c r="B41" s="154">
        <v>99</v>
      </c>
      <c r="C41" s="151">
        <v>0.33461162447929399</v>
      </c>
      <c r="D41" s="151">
        <v>0.53994643688201904</v>
      </c>
      <c r="E41" s="151">
        <v>0.10782366991043101</v>
      </c>
      <c r="F41" s="151">
        <v>0</v>
      </c>
      <c r="G41" s="151">
        <v>1.7618266865611101E-2</v>
      </c>
      <c r="H41" s="151">
        <v>0</v>
      </c>
      <c r="I41" s="157">
        <v>1.82606685161591</v>
      </c>
      <c r="J41" s="151">
        <v>0.87455806299030403</v>
      </c>
    </row>
    <row r="42" spans="1:10" x14ac:dyDescent="0.2">
      <c r="A42" s="2" t="s">
        <v>48</v>
      </c>
      <c r="B42" s="154">
        <v>103</v>
      </c>
      <c r="C42" s="151">
        <v>0.268377065658569</v>
      </c>
      <c r="D42" s="151">
        <v>0.59275835752487205</v>
      </c>
      <c r="E42" s="151">
        <v>0.12195843458175699</v>
      </c>
      <c r="F42" s="151">
        <v>1.6906149685382801E-2</v>
      </c>
      <c r="G42" s="151">
        <v>0</v>
      </c>
      <c r="H42" s="151">
        <v>0</v>
      </c>
      <c r="I42" s="157">
        <v>1.8873937129974401</v>
      </c>
      <c r="J42" s="151">
        <v>0.86113541676748195</v>
      </c>
    </row>
    <row r="43" spans="1:10" x14ac:dyDescent="0.2">
      <c r="A43" s="2" t="s">
        <v>49</v>
      </c>
      <c r="B43" s="154">
        <v>92</v>
      </c>
      <c r="C43" s="151">
        <v>0.58013284206390403</v>
      </c>
      <c r="D43" s="151">
        <v>0.37355118989944502</v>
      </c>
      <c r="E43" s="151">
        <v>4.63159792125225E-2</v>
      </c>
      <c r="F43" s="151">
        <v>0</v>
      </c>
      <c r="G43" s="151">
        <v>0</v>
      </c>
      <c r="H43" s="151">
        <v>0</v>
      </c>
      <c r="I43" s="157">
        <v>1.4661831855773899</v>
      </c>
      <c r="J43" s="151">
        <v>0.95368402130509899</v>
      </c>
    </row>
    <row r="44" spans="1:10" x14ac:dyDescent="0.2">
      <c r="A44" s="2" t="s">
        <v>50</v>
      </c>
      <c r="B44" s="154">
        <v>96</v>
      </c>
      <c r="C44" s="151">
        <v>0.55637884140014604</v>
      </c>
      <c r="D44" s="151">
        <v>0.370731770992279</v>
      </c>
      <c r="E44" s="151">
        <v>5.6043151766061797E-2</v>
      </c>
      <c r="F44" s="151">
        <v>1.6846261918544801E-2</v>
      </c>
      <c r="G44" s="151">
        <v>0</v>
      </c>
      <c r="H44" s="151">
        <v>0</v>
      </c>
      <c r="I44" s="157">
        <v>1.5333569049835201</v>
      </c>
      <c r="J44" s="151">
        <v>0.92711058821613301</v>
      </c>
    </row>
    <row r="45" spans="1:10" x14ac:dyDescent="0.2">
      <c r="A45" s="2" t="s">
        <v>51</v>
      </c>
      <c r="B45" s="154">
        <v>101</v>
      </c>
      <c r="C45" s="151">
        <v>0.29269638657569902</v>
      </c>
      <c r="D45" s="151">
        <v>0.54021036624908403</v>
      </c>
      <c r="E45" s="151">
        <v>0.14375275373458901</v>
      </c>
      <c r="F45" s="151">
        <v>8.2786772400140797E-3</v>
      </c>
      <c r="G45" s="151">
        <v>6.37219939380884E-3</v>
      </c>
      <c r="H45" s="151">
        <v>8.6896242573857307E-3</v>
      </c>
      <c r="I45" s="157">
        <v>1.88573741912842</v>
      </c>
      <c r="J45" s="151">
        <v>0.84020783696609302</v>
      </c>
    </row>
    <row r="46" spans="1:10" x14ac:dyDescent="0.2">
      <c r="A46" s="2" t="s">
        <v>52</v>
      </c>
      <c r="B46" s="154">
        <v>108</v>
      </c>
      <c r="C46" s="151">
        <v>0.23319546878337899</v>
      </c>
      <c r="D46" s="151">
        <v>0.524941205978394</v>
      </c>
      <c r="E46" s="151">
        <v>0.16878566145896901</v>
      </c>
      <c r="F46" s="151">
        <v>6.4743503928184495E-2</v>
      </c>
      <c r="G46" s="151">
        <v>8.3341617137193697E-3</v>
      </c>
      <c r="H46" s="151">
        <v>0</v>
      </c>
      <c r="I46" s="157">
        <v>2.0900797843933101</v>
      </c>
      <c r="J46" s="151">
        <v>0.75813667334963297</v>
      </c>
    </row>
    <row r="47" spans="1:10" x14ac:dyDescent="0.2">
      <c r="A47" s="2" t="s">
        <v>53</v>
      </c>
      <c r="B47" s="154">
        <v>103</v>
      </c>
      <c r="C47" s="151">
        <v>0.31044730544090299</v>
      </c>
      <c r="D47" s="151">
        <v>0.59672200679779097</v>
      </c>
      <c r="E47" s="151">
        <v>9.2830657958984403E-2</v>
      </c>
      <c r="F47" s="151">
        <v>0</v>
      </c>
      <c r="G47" s="151">
        <v>0</v>
      </c>
      <c r="H47" s="151">
        <v>0</v>
      </c>
      <c r="I47" s="157">
        <v>1.7823833227157599</v>
      </c>
      <c r="J47" s="151">
        <v>0.90716933927444598</v>
      </c>
    </row>
    <row r="48" spans="1:10" x14ac:dyDescent="0.2">
      <c r="A48" s="2" t="s">
        <v>54</v>
      </c>
      <c r="B48" s="154">
        <v>93</v>
      </c>
      <c r="C48" s="151">
        <v>0.40194365382194502</v>
      </c>
      <c r="D48" s="151">
        <v>0.45702943205833402</v>
      </c>
      <c r="E48" s="151">
        <v>0.131604373455048</v>
      </c>
      <c r="F48" s="151">
        <v>9.4225257635116594E-3</v>
      </c>
      <c r="G48" s="151">
        <v>0</v>
      </c>
      <c r="H48" s="151">
        <v>0</v>
      </c>
      <c r="I48" s="157">
        <v>1.7485057115554801</v>
      </c>
      <c r="J48" s="151">
        <v>0.85897309867997595</v>
      </c>
    </row>
    <row r="49" spans="1:10" x14ac:dyDescent="0.2">
      <c r="A49" s="2" t="s">
        <v>55</v>
      </c>
      <c r="B49" s="154">
        <v>92</v>
      </c>
      <c r="C49" s="151">
        <v>0.19354858994483901</v>
      </c>
      <c r="D49" s="151">
        <v>0.52466958761215199</v>
      </c>
      <c r="E49" s="151">
        <v>0.217814341187477</v>
      </c>
      <c r="F49" s="151">
        <v>5.7468511164188399E-2</v>
      </c>
      <c r="G49" s="151">
        <v>0</v>
      </c>
      <c r="H49" s="151">
        <v>6.4989994280040299E-3</v>
      </c>
      <c r="I49" s="157">
        <v>2.1401133537292498</v>
      </c>
      <c r="J49" s="151">
        <v>0.72291638955122695</v>
      </c>
    </row>
    <row r="50" spans="1:10" x14ac:dyDescent="0.2">
      <c r="A50" s="2" t="s">
        <v>56</v>
      </c>
      <c r="B50" s="154">
        <v>70</v>
      </c>
      <c r="C50" s="151">
        <v>0.11500458419322999</v>
      </c>
      <c r="D50" s="151">
        <v>0.55541926622390703</v>
      </c>
      <c r="E50" s="151">
        <v>0.249553322792053</v>
      </c>
      <c r="F50" s="151">
        <v>3.8864597678184502E-2</v>
      </c>
      <c r="G50" s="151">
        <v>4.1158251464366899E-2</v>
      </c>
      <c r="H50" s="151">
        <v>0</v>
      </c>
      <c r="I50" s="157">
        <v>2.3357527256011998</v>
      </c>
      <c r="J50" s="151">
        <v>0.67042383543199702</v>
      </c>
    </row>
    <row r="51" spans="1:10" x14ac:dyDescent="0.2">
      <c r="A51" s="2" t="s">
        <v>57</v>
      </c>
      <c r="B51" s="154">
        <v>110</v>
      </c>
      <c r="C51" s="151">
        <v>4.7789532691240297E-2</v>
      </c>
      <c r="D51" s="151">
        <v>0.56071519851684604</v>
      </c>
      <c r="E51" s="151">
        <v>0.30626422166824302</v>
      </c>
      <c r="F51" s="151">
        <v>5.8965191245078999E-2</v>
      </c>
      <c r="G51" s="151">
        <v>2.6265839114785201E-2</v>
      </c>
      <c r="H51" s="151">
        <v>0</v>
      </c>
      <c r="I51" s="157">
        <v>2.4552025794982901</v>
      </c>
      <c r="J51" s="151">
        <v>0.60850474140894195</v>
      </c>
    </row>
    <row r="52" spans="1:10" x14ac:dyDescent="0.2">
      <c r="A52" s="2" t="s">
        <v>58</v>
      </c>
      <c r="B52" s="154">
        <v>83</v>
      </c>
      <c r="C52" s="151">
        <v>0.12229235470295</v>
      </c>
      <c r="D52" s="151">
        <v>0.573952436447144</v>
      </c>
      <c r="E52" s="151">
        <v>0.256550192832947</v>
      </c>
      <c r="F52" s="151">
        <v>4.7205001115798999E-2</v>
      </c>
      <c r="G52" s="151">
        <v>0</v>
      </c>
      <c r="H52" s="151">
        <v>0</v>
      </c>
      <c r="I52" s="157">
        <v>2.2286677360534699</v>
      </c>
      <c r="J52" s="151">
        <v>0.69624480152494905</v>
      </c>
    </row>
    <row r="53" spans="1:10" x14ac:dyDescent="0.2">
      <c r="A53" s="2" t="s">
        <v>59</v>
      </c>
      <c r="B53" s="154">
        <v>101</v>
      </c>
      <c r="C53" s="151">
        <v>0.272245943546295</v>
      </c>
      <c r="D53" s="151">
        <v>0.50601440668106101</v>
      </c>
      <c r="E53" s="151">
        <v>0.18920807540416701</v>
      </c>
      <c r="F53" s="151">
        <v>9.6677457913756405E-3</v>
      </c>
      <c r="G53" s="151">
        <v>6.1006266623735402E-3</v>
      </c>
      <c r="H53" s="151">
        <v>1.6763214021921199E-2</v>
      </c>
      <c r="I53" s="157">
        <v>1.9538254737853999</v>
      </c>
      <c r="J53" s="151">
        <v>0.79152890915282903</v>
      </c>
    </row>
    <row r="54" spans="1:10" x14ac:dyDescent="0.2">
      <c r="A54" s="2" t="s">
        <v>60</v>
      </c>
      <c r="B54" s="154">
        <v>100</v>
      </c>
      <c r="C54" s="151">
        <v>9.2608802020549802E-2</v>
      </c>
      <c r="D54" s="151">
        <v>0.59622079133987405</v>
      </c>
      <c r="E54" s="151">
        <v>0.25866121053695701</v>
      </c>
      <c r="F54" s="151">
        <v>5.25092259049416E-2</v>
      </c>
      <c r="G54" s="151">
        <v>0</v>
      </c>
      <c r="H54" s="151">
        <v>0</v>
      </c>
      <c r="I54" s="157">
        <v>2.2710709571838401</v>
      </c>
      <c r="J54" s="151">
        <v>0.68882957283170299</v>
      </c>
    </row>
    <row r="55" spans="1:10" x14ac:dyDescent="0.2">
      <c r="A55" s="2" t="s">
        <v>61</v>
      </c>
      <c r="B55" s="154">
        <v>97</v>
      </c>
      <c r="C55" s="151">
        <v>0.27886116504669201</v>
      </c>
      <c r="D55" s="151">
        <v>0.53902018070220903</v>
      </c>
      <c r="E55" s="151">
        <v>0.16349835693836201</v>
      </c>
      <c r="F55" s="151">
        <v>1.8620302900672001E-2</v>
      </c>
      <c r="G55" s="151">
        <v>0</v>
      </c>
      <c r="H55" s="151">
        <v>0</v>
      </c>
      <c r="I55" s="157">
        <v>1.9218777418136599</v>
      </c>
      <c r="J55" s="151">
        <v>0.81788134117863298</v>
      </c>
    </row>
    <row r="56" spans="1:10" x14ac:dyDescent="0.2">
      <c r="A56" s="2" t="s">
        <v>62</v>
      </c>
      <c r="B56" s="154">
        <v>106</v>
      </c>
      <c r="C56" s="151">
        <v>0.52282333374023404</v>
      </c>
      <c r="D56" s="151">
        <v>0.439121603965759</v>
      </c>
      <c r="E56" s="151">
        <v>3.8055054843425799E-2</v>
      </c>
      <c r="F56" s="151">
        <v>0</v>
      </c>
      <c r="G56" s="151">
        <v>0</v>
      </c>
      <c r="H56" s="151">
        <v>0</v>
      </c>
      <c r="I56" s="157">
        <v>1.51523172855377</v>
      </c>
      <c r="J56" s="151">
        <v>0.96194494487304205</v>
      </c>
    </row>
    <row r="57" spans="1:10" x14ac:dyDescent="0.2">
      <c r="A57" s="2" t="s">
        <v>63</v>
      </c>
      <c r="B57" s="154">
        <v>97</v>
      </c>
      <c r="C57" s="151">
        <v>0.40459075570106501</v>
      </c>
      <c r="D57" s="151">
        <v>0.43333485722541798</v>
      </c>
      <c r="E57" s="151">
        <v>0.12898215651512099</v>
      </c>
      <c r="F57" s="151">
        <v>2.49141789972782E-2</v>
      </c>
      <c r="G57" s="151">
        <v>8.1780515611171705E-3</v>
      </c>
      <c r="H57" s="151">
        <v>0</v>
      </c>
      <c r="I57" s="157">
        <v>1.7987538576126101</v>
      </c>
      <c r="J57" s="151">
        <v>0.83792561292648304</v>
      </c>
    </row>
    <row r="58" spans="1:10" x14ac:dyDescent="0.2">
      <c r="A58" s="2" t="s">
        <v>64</v>
      </c>
      <c r="B58" s="154">
        <v>104</v>
      </c>
      <c r="C58" s="151">
        <v>0.27374908328056302</v>
      </c>
      <c r="D58" s="151">
        <v>0.45160809159278897</v>
      </c>
      <c r="E58" s="151">
        <v>0.195753023028374</v>
      </c>
      <c r="F58" s="151">
        <v>4.8987165093421901E-2</v>
      </c>
      <c r="G58" s="151">
        <v>2.99026407301426E-2</v>
      </c>
      <c r="H58" s="151">
        <v>0</v>
      </c>
      <c r="I58" s="157">
        <v>2.1096861362457302</v>
      </c>
      <c r="J58" s="151">
        <v>0.725357172171186</v>
      </c>
    </row>
    <row r="59" spans="1:10" x14ac:dyDescent="0.2">
      <c r="A59" s="2" t="s">
        <v>65</v>
      </c>
      <c r="B59" s="154">
        <v>93</v>
      </c>
      <c r="C59" s="151">
        <v>0.35260924696922302</v>
      </c>
      <c r="D59" s="151">
        <v>0.46198862791061401</v>
      </c>
      <c r="E59" s="151">
        <v>0.13831973075866699</v>
      </c>
      <c r="F59" s="151">
        <v>3.8096841424703598E-2</v>
      </c>
      <c r="G59" s="151">
        <v>8.9855575934052502E-3</v>
      </c>
      <c r="H59" s="151">
        <v>0</v>
      </c>
      <c r="I59" s="157">
        <v>1.88886082172394</v>
      </c>
      <c r="J59" s="151">
        <v>0.81459787108657</v>
      </c>
    </row>
    <row r="60" spans="1:10" x14ac:dyDescent="0.2">
      <c r="A60" s="2" t="s">
        <v>66</v>
      </c>
      <c r="B60" s="154">
        <v>94</v>
      </c>
      <c r="C60" s="151">
        <v>0.275218635797501</v>
      </c>
      <c r="D60" s="151">
        <v>0.56527185440063499</v>
      </c>
      <c r="E60" s="151">
        <v>0.129863381385803</v>
      </c>
      <c r="F60" s="151">
        <v>2.9646128416061401E-2</v>
      </c>
      <c r="G60" s="151">
        <v>0</v>
      </c>
      <c r="H60" s="151">
        <v>0</v>
      </c>
      <c r="I60" s="157">
        <v>1.9139369726180999</v>
      </c>
      <c r="J60" s="151">
        <v>0.84049049019813504</v>
      </c>
    </row>
    <row r="61" spans="1:10" x14ac:dyDescent="0.2">
      <c r="A61" s="2" t="s">
        <v>67</v>
      </c>
      <c r="B61" s="154">
        <v>89</v>
      </c>
      <c r="C61" s="151">
        <v>0.30743420124053999</v>
      </c>
      <c r="D61" s="151">
        <v>0.54758471250534102</v>
      </c>
      <c r="E61" s="151">
        <v>9.4962120056152302E-2</v>
      </c>
      <c r="F61" s="151">
        <v>5.0018955022096599E-2</v>
      </c>
      <c r="G61" s="151">
        <v>0</v>
      </c>
      <c r="H61" s="151">
        <v>0</v>
      </c>
      <c r="I61" s="157">
        <v>1.8875658512115501</v>
      </c>
      <c r="J61" s="151">
        <v>0.85501892330146101</v>
      </c>
    </row>
    <row r="62" spans="1:10" x14ac:dyDescent="0.2">
      <c r="A62" s="2" t="s">
        <v>68</v>
      </c>
      <c r="B62" s="154">
        <v>122</v>
      </c>
      <c r="C62" s="151">
        <v>0.28604996204376198</v>
      </c>
      <c r="D62" s="151">
        <v>0.50884735584259</v>
      </c>
      <c r="E62" s="151">
        <v>0.16572310030460399</v>
      </c>
      <c r="F62" s="151">
        <v>3.9379570633173003E-2</v>
      </c>
      <c r="G62" s="151">
        <v>0</v>
      </c>
      <c r="H62" s="151">
        <v>0</v>
      </c>
      <c r="I62" s="157">
        <v>1.9584323167800901</v>
      </c>
      <c r="J62" s="151">
        <v>0.79489732677002201</v>
      </c>
    </row>
    <row r="63" spans="1:10" x14ac:dyDescent="0.2">
      <c r="A63" s="2" t="s">
        <v>69</v>
      </c>
      <c r="B63" s="154">
        <v>92</v>
      </c>
      <c r="C63" s="151">
        <v>0.28683844208717302</v>
      </c>
      <c r="D63" s="151">
        <v>0.59432840347289995</v>
      </c>
      <c r="E63" s="151">
        <v>0.10446253418922399</v>
      </c>
      <c r="F63" s="151">
        <v>7.64374947175384E-3</v>
      </c>
      <c r="G63" s="151">
        <v>6.726851221174E-3</v>
      </c>
      <c r="H63" s="151">
        <v>0</v>
      </c>
      <c r="I63" s="157">
        <v>1.8530921936035201</v>
      </c>
      <c r="J63" s="151">
        <v>0.88116686279373602</v>
      </c>
    </row>
    <row r="64" spans="1:10" x14ac:dyDescent="0.2">
      <c r="A64" s="2" t="s">
        <v>70</v>
      </c>
      <c r="B64" s="154">
        <v>101</v>
      </c>
      <c r="C64" s="151">
        <v>0.39124071598053001</v>
      </c>
      <c r="D64" s="151">
        <v>0.49517250061035201</v>
      </c>
      <c r="E64" s="151">
        <v>8.1929750740528107E-2</v>
      </c>
      <c r="F64" s="151">
        <v>1.6839923337101902E-2</v>
      </c>
      <c r="G64" s="151">
        <v>1.48170907050371E-2</v>
      </c>
      <c r="H64" s="151">
        <v>0</v>
      </c>
      <c r="I64" s="157">
        <v>1.76882016658783</v>
      </c>
      <c r="J64" s="151">
        <v>0.88641323310161402</v>
      </c>
    </row>
    <row r="65" spans="1:10" x14ac:dyDescent="0.2">
      <c r="A65" s="2" t="s">
        <v>71</v>
      </c>
      <c r="B65" s="154">
        <v>84</v>
      </c>
      <c r="C65" s="151">
        <v>0.30687904357910201</v>
      </c>
      <c r="D65" s="151">
        <v>0.52997213602065996</v>
      </c>
      <c r="E65" s="151">
        <v>0.134046375751495</v>
      </c>
      <c r="F65" s="151">
        <v>0</v>
      </c>
      <c r="G65" s="151">
        <v>2.91024185717106E-2</v>
      </c>
      <c r="H65" s="151">
        <v>0</v>
      </c>
      <c r="I65" s="157">
        <v>1.9144746065139799</v>
      </c>
      <c r="J65" s="151">
        <v>0.83685120142235803</v>
      </c>
    </row>
    <row r="66" spans="1:10" x14ac:dyDescent="0.2">
      <c r="A66" s="2" t="s">
        <v>72</v>
      </c>
      <c r="B66" s="154">
        <v>96</v>
      </c>
      <c r="C66" s="151">
        <v>0.38034170866012601</v>
      </c>
      <c r="D66" s="151">
        <v>0.53897839784622203</v>
      </c>
      <c r="E66" s="151">
        <v>6.8339221179485293E-2</v>
      </c>
      <c r="F66" s="151">
        <v>5.9516746550798399E-3</v>
      </c>
      <c r="G66" s="151">
        <v>6.3890260644257103E-3</v>
      </c>
      <c r="H66" s="151">
        <v>0</v>
      </c>
      <c r="I66" s="157">
        <v>1.7190679311752299</v>
      </c>
      <c r="J66" s="151">
        <v>0.91932008039275004</v>
      </c>
    </row>
    <row r="67" spans="1:10" x14ac:dyDescent="0.2">
      <c r="A67" s="2" t="s">
        <v>73</v>
      </c>
      <c r="B67" s="154">
        <v>105</v>
      </c>
      <c r="C67" s="151">
        <v>0.512243211269379</v>
      </c>
      <c r="D67" s="151">
        <v>0.39698842167854298</v>
      </c>
      <c r="E67" s="151">
        <v>7.2754561901092502E-2</v>
      </c>
      <c r="F67" s="151">
        <v>8.1900265067815798E-3</v>
      </c>
      <c r="G67" s="151">
        <v>9.8237963393330591E-3</v>
      </c>
      <c r="H67" s="151">
        <v>0</v>
      </c>
      <c r="I67" s="157">
        <v>1.60636281967163</v>
      </c>
      <c r="J67" s="151">
        <v>0.90923161685895104</v>
      </c>
    </row>
    <row r="68" spans="1:10" x14ac:dyDescent="0.2">
      <c r="A68" s="2" t="s">
        <v>74</v>
      </c>
      <c r="B68" s="154">
        <v>93</v>
      </c>
      <c r="C68" s="151">
        <v>0.32745385169982899</v>
      </c>
      <c r="D68" s="151">
        <v>0.54019927978515603</v>
      </c>
      <c r="E68" s="151">
        <v>0.11309626698494001</v>
      </c>
      <c r="F68" s="151">
        <v>1.0174755007028601E-2</v>
      </c>
      <c r="G68" s="151">
        <v>9.0758344158530201E-3</v>
      </c>
      <c r="H68" s="151">
        <v>0</v>
      </c>
      <c r="I68" s="157">
        <v>1.83321940898895</v>
      </c>
      <c r="J68" s="151">
        <v>0.86765314198983001</v>
      </c>
    </row>
    <row r="69" spans="1:10" x14ac:dyDescent="0.2">
      <c r="A69" s="2" t="s">
        <v>75</v>
      </c>
      <c r="B69" s="154">
        <v>111</v>
      </c>
      <c r="C69" s="151">
        <v>0.31030252575874301</v>
      </c>
      <c r="D69" s="151">
        <v>0.57052183151245095</v>
      </c>
      <c r="E69" s="151">
        <v>0.106698788702488</v>
      </c>
      <c r="F69" s="151">
        <v>6.6297338344156699E-3</v>
      </c>
      <c r="G69" s="151">
        <v>5.8471336960792498E-3</v>
      </c>
      <c r="H69" s="151">
        <v>0</v>
      </c>
      <c r="I69" s="157">
        <v>1.82719719409943</v>
      </c>
      <c r="J69" s="151">
        <v>0.88082434537638599</v>
      </c>
    </row>
    <row r="70" spans="1:10" x14ac:dyDescent="0.2">
      <c r="A70" s="2" t="s">
        <v>76</v>
      </c>
      <c r="B70" s="154">
        <v>102</v>
      </c>
      <c r="C70" s="151">
        <v>0.38012778759002702</v>
      </c>
      <c r="D70" s="151">
        <v>0.54607260227203402</v>
      </c>
      <c r="E70" s="151">
        <v>6.34010955691338E-2</v>
      </c>
      <c r="F70" s="151">
        <v>1.0398517362773399E-2</v>
      </c>
      <c r="G70" s="151">
        <v>0</v>
      </c>
      <c r="H70" s="151">
        <v>0</v>
      </c>
      <c r="I70" s="157">
        <v>1.7040703296661399</v>
      </c>
      <c r="J70" s="151">
        <v>0.926200387274287</v>
      </c>
    </row>
    <row r="71" spans="1:10" x14ac:dyDescent="0.2">
      <c r="A71" s="3" t="s">
        <v>77</v>
      </c>
      <c r="B71" s="155">
        <v>79</v>
      </c>
      <c r="C71" s="152">
        <v>0.418666541576385</v>
      </c>
      <c r="D71" s="152">
        <v>0.47755643725395203</v>
      </c>
      <c r="E71" s="152">
        <v>9.2281796038150801E-2</v>
      </c>
      <c r="F71" s="152">
        <v>1.1495232582092301E-2</v>
      </c>
      <c r="G71" s="152">
        <v>0</v>
      </c>
      <c r="H71" s="152">
        <v>0</v>
      </c>
      <c r="I71" s="158">
        <v>1.69660568237305</v>
      </c>
      <c r="J71" s="152">
        <v>0.89622297215295599</v>
      </c>
    </row>
    <row r="73" spans="1:10" x14ac:dyDescent="0.2">
      <c r="A73" t="s">
        <v>176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175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170</v>
      </c>
      <c r="D5" s="4" t="s">
        <v>171</v>
      </c>
      <c r="E5" s="4" t="s">
        <v>91</v>
      </c>
      <c r="F5" s="4" t="s">
        <v>172</v>
      </c>
      <c r="G5" s="4" t="s">
        <v>173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62" t="s">
        <v>1</v>
      </c>
      <c r="C6" s="159" t="s">
        <v>1</v>
      </c>
      <c r="D6" s="159" t="s">
        <v>1</v>
      </c>
      <c r="E6" s="159" t="s">
        <v>1</v>
      </c>
      <c r="F6" s="159" t="s">
        <v>1</v>
      </c>
      <c r="G6" s="159" t="s">
        <v>1</v>
      </c>
      <c r="H6" s="159" t="s">
        <v>1</v>
      </c>
      <c r="I6" s="165" t="s">
        <v>1</v>
      </c>
      <c r="J6" s="159" t="s">
        <v>1</v>
      </c>
    </row>
    <row r="7" spans="1:10" x14ac:dyDescent="0.2">
      <c r="A7" s="2" t="s">
        <v>13</v>
      </c>
      <c r="B7" s="163">
        <v>6177</v>
      </c>
      <c r="C7" s="160">
        <v>0.104624956846237</v>
      </c>
      <c r="D7" s="160">
        <v>0.32470884919166598</v>
      </c>
      <c r="E7" s="160">
        <v>0.30344560742378202</v>
      </c>
      <c r="F7" s="160">
        <v>0.173807337880135</v>
      </c>
      <c r="G7" s="160">
        <v>7.9758957028389005E-2</v>
      </c>
      <c r="H7" s="160">
        <v>1.36542795225978E-2</v>
      </c>
      <c r="I7" s="166">
        <v>2.7965891361236599</v>
      </c>
      <c r="J7" s="160">
        <v>0.43527720797539998</v>
      </c>
    </row>
    <row r="8" spans="1:10" x14ac:dyDescent="0.2">
      <c r="A8" s="5" t="s">
        <v>14</v>
      </c>
      <c r="B8" s="162" t="s">
        <v>1</v>
      </c>
      <c r="C8" s="159" t="s">
        <v>1</v>
      </c>
      <c r="D8" s="159" t="s">
        <v>1</v>
      </c>
      <c r="E8" s="159" t="s">
        <v>1</v>
      </c>
      <c r="F8" s="159" t="s">
        <v>1</v>
      </c>
      <c r="G8" s="159" t="s">
        <v>1</v>
      </c>
      <c r="H8" s="159" t="s">
        <v>1</v>
      </c>
      <c r="I8" s="165" t="s">
        <v>1</v>
      </c>
      <c r="J8" s="159" t="s">
        <v>1</v>
      </c>
    </row>
    <row r="9" spans="1:10" x14ac:dyDescent="0.2">
      <c r="A9" s="2" t="s">
        <v>15</v>
      </c>
      <c r="B9" s="163">
        <v>106</v>
      </c>
      <c r="C9" s="160">
        <v>0.134687855839729</v>
      </c>
      <c r="D9" s="160">
        <v>0.218258216977119</v>
      </c>
      <c r="E9" s="160">
        <v>0.34323003888130199</v>
      </c>
      <c r="F9" s="160">
        <v>0.200642600655556</v>
      </c>
      <c r="G9" s="160">
        <v>9.55771803855896E-2</v>
      </c>
      <c r="H9" s="160">
        <v>7.6041277498006803E-3</v>
      </c>
      <c r="I9" s="166">
        <v>2.9034287929534899</v>
      </c>
      <c r="J9" s="160">
        <v>0.35565047719274301</v>
      </c>
    </row>
    <row r="10" spans="1:10" x14ac:dyDescent="0.2">
      <c r="A10" s="2" t="s">
        <v>16</v>
      </c>
      <c r="B10" s="163">
        <v>107</v>
      </c>
      <c r="C10" s="160">
        <v>7.5737267732620198E-2</v>
      </c>
      <c r="D10" s="160">
        <v>0.40987432003021201</v>
      </c>
      <c r="E10" s="160">
        <v>0.30976247787475603</v>
      </c>
      <c r="F10" s="160">
        <v>0.12400589138269399</v>
      </c>
      <c r="G10" s="160">
        <v>8.0620042979717296E-2</v>
      </c>
      <c r="H10" s="160">
        <v>0</v>
      </c>
      <c r="I10" s="166">
        <v>2.7238972187042201</v>
      </c>
      <c r="J10" s="160">
        <v>0.48561158776283297</v>
      </c>
    </row>
    <row r="11" spans="1:10" x14ac:dyDescent="0.2">
      <c r="A11" s="2" t="s">
        <v>17</v>
      </c>
      <c r="B11" s="163">
        <v>128</v>
      </c>
      <c r="C11" s="160">
        <v>0.11878360062837599</v>
      </c>
      <c r="D11" s="160">
        <v>0.38326993584632901</v>
      </c>
      <c r="E11" s="160">
        <v>0.23842372000217399</v>
      </c>
      <c r="F11" s="160">
        <v>0.16968134045600899</v>
      </c>
      <c r="G11" s="160">
        <v>7.7602557837963104E-2</v>
      </c>
      <c r="H11" s="160">
        <v>1.2238841503858599E-2</v>
      </c>
      <c r="I11" s="166">
        <v>2.7003822326660201</v>
      </c>
      <c r="J11" s="160">
        <v>0.50827422606143602</v>
      </c>
    </row>
    <row r="12" spans="1:10" x14ac:dyDescent="0.2">
      <c r="A12" s="2" t="s">
        <v>18</v>
      </c>
      <c r="B12" s="163">
        <v>111</v>
      </c>
      <c r="C12" s="160">
        <v>0.16620886325836201</v>
      </c>
      <c r="D12" s="160">
        <v>0.45822861790656999</v>
      </c>
      <c r="E12" s="160">
        <v>0.30589210987091098</v>
      </c>
      <c r="F12" s="160">
        <v>4.7036822885274901E-2</v>
      </c>
      <c r="G12" s="160">
        <v>1.49764437228441E-2</v>
      </c>
      <c r="H12" s="160">
        <v>7.65714515000582E-3</v>
      </c>
      <c r="I12" s="166">
        <v>2.2808365821838401</v>
      </c>
      <c r="J12" s="160">
        <v>0.62925578226811896</v>
      </c>
    </row>
    <row r="13" spans="1:10" x14ac:dyDescent="0.2">
      <c r="A13" s="2" t="s">
        <v>19</v>
      </c>
      <c r="B13" s="163">
        <v>109</v>
      </c>
      <c r="C13" s="160">
        <v>0.24894630908966101</v>
      </c>
      <c r="D13" s="160">
        <v>0.42517676949500999</v>
      </c>
      <c r="E13" s="160">
        <v>0.22698138654232</v>
      </c>
      <c r="F13" s="160">
        <v>9.8895542323589297E-2</v>
      </c>
      <c r="G13" s="160">
        <v>0</v>
      </c>
      <c r="H13" s="160">
        <v>0</v>
      </c>
      <c r="I13" s="166">
        <v>2.1758260726928702</v>
      </c>
      <c r="J13" s="160">
        <v>0.67412307356206302</v>
      </c>
    </row>
    <row r="14" spans="1:10" x14ac:dyDescent="0.2">
      <c r="A14" s="2" t="s">
        <v>20</v>
      </c>
      <c r="B14" s="163">
        <v>98</v>
      </c>
      <c r="C14" s="160">
        <v>0.29231789708137501</v>
      </c>
      <c r="D14" s="160">
        <v>0.41800704598426802</v>
      </c>
      <c r="E14" s="160">
        <v>0.188734591007233</v>
      </c>
      <c r="F14" s="160">
        <v>3.4763697534799597E-2</v>
      </c>
      <c r="G14" s="160">
        <v>1.99869759380817E-2</v>
      </c>
      <c r="H14" s="160">
        <v>4.6189788728952401E-2</v>
      </c>
      <c r="I14" s="166">
        <v>2.0271594524383501</v>
      </c>
      <c r="J14" s="160">
        <v>0.74472357020939794</v>
      </c>
    </row>
    <row r="15" spans="1:10" x14ac:dyDescent="0.2">
      <c r="A15" s="2" t="s">
        <v>21</v>
      </c>
      <c r="B15" s="163">
        <v>95</v>
      </c>
      <c r="C15" s="160">
        <v>0.12424410879612</v>
      </c>
      <c r="D15" s="160">
        <v>0.385134726762772</v>
      </c>
      <c r="E15" s="160">
        <v>0.29533886909484902</v>
      </c>
      <c r="F15" s="160">
        <v>0.179592475295067</v>
      </c>
      <c r="G15" s="160">
        <v>8.3214426413178392E-3</v>
      </c>
      <c r="H15" s="160">
        <v>7.3683676309883603E-3</v>
      </c>
      <c r="I15" s="166">
        <v>2.55936574935913</v>
      </c>
      <c r="J15" s="160">
        <v>0.51315999205197904</v>
      </c>
    </row>
    <row r="16" spans="1:10" x14ac:dyDescent="0.2">
      <c r="A16" s="2" t="s">
        <v>22</v>
      </c>
      <c r="B16" s="163">
        <v>104</v>
      </c>
      <c r="C16" s="160">
        <v>5.1486566662788398E-2</v>
      </c>
      <c r="D16" s="160">
        <v>0.31389921903610202</v>
      </c>
      <c r="E16" s="160">
        <v>0.25804460048675498</v>
      </c>
      <c r="F16" s="160">
        <v>0.213583573698997</v>
      </c>
      <c r="G16" s="160">
        <v>0.12599639594554901</v>
      </c>
      <c r="H16" s="160">
        <v>3.69896590709686E-2</v>
      </c>
      <c r="I16" s="166">
        <v>3.0505747795104998</v>
      </c>
      <c r="J16" s="160">
        <v>0.37942041171914398</v>
      </c>
    </row>
    <row r="17" spans="1:10" x14ac:dyDescent="0.2">
      <c r="A17" s="2" t="s">
        <v>23</v>
      </c>
      <c r="B17" s="163">
        <v>80</v>
      </c>
      <c r="C17" s="160">
        <v>6.1453692615032203E-2</v>
      </c>
      <c r="D17" s="160">
        <v>0.22840577363967901</v>
      </c>
      <c r="E17" s="160">
        <v>0.295657187700272</v>
      </c>
      <c r="F17" s="160">
        <v>0.25387310981750499</v>
      </c>
      <c r="G17" s="160">
        <v>0.15291993319988301</v>
      </c>
      <c r="H17" s="160">
        <v>7.6903044246137099E-3</v>
      </c>
      <c r="I17" s="166">
        <v>3.2100148200988801</v>
      </c>
      <c r="J17" s="160">
        <v>0.292105848747724</v>
      </c>
    </row>
    <row r="18" spans="1:10" x14ac:dyDescent="0.2">
      <c r="A18" s="2" t="s">
        <v>24</v>
      </c>
      <c r="B18" s="163">
        <v>79</v>
      </c>
      <c r="C18" s="160">
        <v>8.6348108947277097E-2</v>
      </c>
      <c r="D18" s="160">
        <v>0.29716113209724399</v>
      </c>
      <c r="E18" s="160">
        <v>0.30963063240051297</v>
      </c>
      <c r="F18" s="160">
        <v>0.186667084693909</v>
      </c>
      <c r="G18" s="160">
        <v>9.0566508471965804E-2</v>
      </c>
      <c r="H18" s="160">
        <v>2.96265166252851E-2</v>
      </c>
      <c r="I18" s="166">
        <v>2.8948268890380899</v>
      </c>
      <c r="J18" s="160">
        <v>0.39521818582277601</v>
      </c>
    </row>
    <row r="19" spans="1:10" x14ac:dyDescent="0.2">
      <c r="A19" s="2" t="s">
        <v>25</v>
      </c>
      <c r="B19" s="163">
        <v>99</v>
      </c>
      <c r="C19" s="160">
        <v>3.2429885119199801E-2</v>
      </c>
      <c r="D19" s="160">
        <v>0.25410559773445102</v>
      </c>
      <c r="E19" s="160">
        <v>0.24452100694179499</v>
      </c>
      <c r="F19" s="160">
        <v>0.29802662134170499</v>
      </c>
      <c r="G19" s="160">
        <v>0.154754608869553</v>
      </c>
      <c r="H19" s="160">
        <v>1.6162266954779601E-2</v>
      </c>
      <c r="I19" s="166">
        <v>3.2933111190795898</v>
      </c>
      <c r="J19" s="160">
        <v>0.29124262774931903</v>
      </c>
    </row>
    <row r="20" spans="1:10" x14ac:dyDescent="0.2">
      <c r="A20" s="2" t="s">
        <v>26</v>
      </c>
      <c r="B20" s="163">
        <v>100</v>
      </c>
      <c r="C20" s="160">
        <v>4.28007617592812E-2</v>
      </c>
      <c r="D20" s="160">
        <v>0.349699437618256</v>
      </c>
      <c r="E20" s="160">
        <v>0.30773395299911499</v>
      </c>
      <c r="F20" s="160">
        <v>0.15223021805286399</v>
      </c>
      <c r="G20" s="160">
        <v>0.12387136369943599</v>
      </c>
      <c r="H20" s="160">
        <v>2.3664260283112502E-2</v>
      </c>
      <c r="I20" s="166">
        <v>2.9638156890869101</v>
      </c>
      <c r="J20" s="160">
        <v>0.40201355502747199</v>
      </c>
    </row>
    <row r="21" spans="1:10" x14ac:dyDescent="0.2">
      <c r="A21" s="2" t="s">
        <v>27</v>
      </c>
      <c r="B21" s="163">
        <v>87</v>
      </c>
      <c r="C21" s="160">
        <v>6.4852111041545896E-2</v>
      </c>
      <c r="D21" s="160">
        <v>0.32175692915916398</v>
      </c>
      <c r="E21" s="160">
        <v>0.29890897870063798</v>
      </c>
      <c r="F21" s="160">
        <v>0.25712293386459401</v>
      </c>
      <c r="G21" s="160">
        <v>4.0279611945152297E-2</v>
      </c>
      <c r="H21" s="160">
        <v>1.7079450190067302E-2</v>
      </c>
      <c r="I21" s="166">
        <v>2.8842439651489298</v>
      </c>
      <c r="J21" s="160">
        <v>0.39332684052077499</v>
      </c>
    </row>
    <row r="22" spans="1:10" x14ac:dyDescent="0.2">
      <c r="A22" s="2" t="s">
        <v>28</v>
      </c>
      <c r="B22" s="163">
        <v>104</v>
      </c>
      <c r="C22" s="160">
        <v>9.0177059173583998E-2</v>
      </c>
      <c r="D22" s="160">
        <v>0.28635829687118503</v>
      </c>
      <c r="E22" s="160">
        <v>0.35275572538375899</v>
      </c>
      <c r="F22" s="160">
        <v>0.156125262379646</v>
      </c>
      <c r="G22" s="160">
        <v>0.114583685994148</v>
      </c>
      <c r="H22" s="160">
        <v>0</v>
      </c>
      <c r="I22" s="166">
        <v>2.9185802936553999</v>
      </c>
      <c r="J22" s="160">
        <v>0.37653534482314199</v>
      </c>
    </row>
    <row r="23" spans="1:10" x14ac:dyDescent="0.2">
      <c r="A23" s="2" t="s">
        <v>29</v>
      </c>
      <c r="B23" s="163">
        <v>101</v>
      </c>
      <c r="C23" s="160">
        <v>3.2546114176511799E-2</v>
      </c>
      <c r="D23" s="160">
        <v>0.20582462847232799</v>
      </c>
      <c r="E23" s="160">
        <v>0.31156101822853099</v>
      </c>
      <c r="F23" s="160">
        <v>0.34782204031944303</v>
      </c>
      <c r="G23" s="160">
        <v>0.10224620252847701</v>
      </c>
      <c r="H23" s="160">
        <v>0</v>
      </c>
      <c r="I23" s="166">
        <v>3.2813975811004599</v>
      </c>
      <c r="J23" s="160">
        <v>0.23837074176084</v>
      </c>
    </row>
    <row r="24" spans="1:10" x14ac:dyDescent="0.2">
      <c r="A24" s="2" t="s">
        <v>30</v>
      </c>
      <c r="B24" s="163">
        <v>102</v>
      </c>
      <c r="C24" s="160">
        <v>6.3357420265674605E-2</v>
      </c>
      <c r="D24" s="160">
        <v>0.33965218067169201</v>
      </c>
      <c r="E24" s="160">
        <v>0.33731135725974998</v>
      </c>
      <c r="F24" s="160">
        <v>0.16602768003940599</v>
      </c>
      <c r="G24" s="160">
        <v>8.6299292743205996E-2</v>
      </c>
      <c r="H24" s="160">
        <v>7.35207367688417E-3</v>
      </c>
      <c r="I24" s="166">
        <v>2.8713130950927699</v>
      </c>
      <c r="J24" s="160">
        <v>0.40599450052709202</v>
      </c>
    </row>
    <row r="25" spans="1:10" x14ac:dyDescent="0.2">
      <c r="A25" s="2" t="s">
        <v>31</v>
      </c>
      <c r="B25" s="163">
        <v>103</v>
      </c>
      <c r="C25" s="160">
        <v>7.4353262782096904E-2</v>
      </c>
      <c r="D25" s="160">
        <v>0.24539364874362901</v>
      </c>
      <c r="E25" s="160">
        <v>0.31776669621467601</v>
      </c>
      <c r="F25" s="160">
        <v>0.23743629455566401</v>
      </c>
      <c r="G25" s="160">
        <v>0.12505011260509499</v>
      </c>
      <c r="H25" s="160">
        <v>0</v>
      </c>
      <c r="I25" s="166">
        <v>3.0934362411499001</v>
      </c>
      <c r="J25" s="160">
        <v>0.31974690676112599</v>
      </c>
    </row>
    <row r="26" spans="1:10" x14ac:dyDescent="0.2">
      <c r="A26" s="2" t="s">
        <v>32</v>
      </c>
      <c r="B26" s="163">
        <v>97</v>
      </c>
      <c r="C26" s="160">
        <v>8.2041695713996901E-2</v>
      </c>
      <c r="D26" s="160">
        <v>0.19655780494213099</v>
      </c>
      <c r="E26" s="160">
        <v>0.33459654450416598</v>
      </c>
      <c r="F26" s="160">
        <v>0.22998444736003901</v>
      </c>
      <c r="G26" s="160">
        <v>0.14416049420833599</v>
      </c>
      <c r="H26" s="160">
        <v>1.2659029103815601E-2</v>
      </c>
      <c r="I26" s="166">
        <v>3.15968561172485</v>
      </c>
      <c r="J26" s="160">
        <v>0.28217151359147402</v>
      </c>
    </row>
    <row r="27" spans="1:10" x14ac:dyDescent="0.2">
      <c r="A27" s="2" t="s">
        <v>33</v>
      </c>
      <c r="B27" s="163">
        <v>92</v>
      </c>
      <c r="C27" s="160">
        <v>5.7166386395692798E-2</v>
      </c>
      <c r="D27" s="160">
        <v>0.25785171985626198</v>
      </c>
      <c r="E27" s="160">
        <v>0.439795762300491</v>
      </c>
      <c r="F27" s="160">
        <v>0.15423479676246599</v>
      </c>
      <c r="G27" s="160">
        <v>5.7457271963357898E-2</v>
      </c>
      <c r="H27" s="160">
        <v>3.3494051545858397E-2</v>
      </c>
      <c r="I27" s="166">
        <v>2.8933942317962602</v>
      </c>
      <c r="J27" s="160">
        <v>0.32593499336285697</v>
      </c>
    </row>
    <row r="28" spans="1:10" x14ac:dyDescent="0.2">
      <c r="A28" s="2" t="s">
        <v>34</v>
      </c>
      <c r="B28" s="163">
        <v>106</v>
      </c>
      <c r="C28" s="160">
        <v>9.5065772533416706E-2</v>
      </c>
      <c r="D28" s="160">
        <v>0.49027988314628601</v>
      </c>
      <c r="E28" s="160">
        <v>0.27749937772750899</v>
      </c>
      <c r="F28" s="160">
        <v>0.120201706886292</v>
      </c>
      <c r="G28" s="160">
        <v>1.6953252255916599E-2</v>
      </c>
      <c r="H28" s="160">
        <v>0</v>
      </c>
      <c r="I28" s="166">
        <v>2.4736967086792001</v>
      </c>
      <c r="J28" s="160">
        <v>0.58534566004086797</v>
      </c>
    </row>
    <row r="29" spans="1:10" x14ac:dyDescent="0.2">
      <c r="A29" s="2" t="s">
        <v>35</v>
      </c>
      <c r="B29" s="163">
        <v>100</v>
      </c>
      <c r="C29" s="160">
        <v>8.4062844514846802E-2</v>
      </c>
      <c r="D29" s="160">
        <v>0.391110420227051</v>
      </c>
      <c r="E29" s="160">
        <v>0.34322935342788702</v>
      </c>
      <c r="F29" s="160">
        <v>8.4859229624271407E-2</v>
      </c>
      <c r="G29" s="160">
        <v>7.9043000936508206E-2</v>
      </c>
      <c r="H29" s="160">
        <v>1.7695141956210102E-2</v>
      </c>
      <c r="I29" s="166">
        <v>2.67801141738892</v>
      </c>
      <c r="J29" s="160">
        <v>0.48373299323114</v>
      </c>
    </row>
    <row r="30" spans="1:10" x14ac:dyDescent="0.2">
      <c r="A30" s="2" t="s">
        <v>36</v>
      </c>
      <c r="B30" s="163">
        <v>92</v>
      </c>
      <c r="C30" s="160">
        <v>0.14312238991260501</v>
      </c>
      <c r="D30" s="160">
        <v>0.58643496036529497</v>
      </c>
      <c r="E30" s="160">
        <v>0.202673360705376</v>
      </c>
      <c r="F30" s="160">
        <v>6.7769303917884799E-2</v>
      </c>
      <c r="G30" s="160">
        <v>0</v>
      </c>
      <c r="H30" s="160">
        <v>0</v>
      </c>
      <c r="I30" s="166">
        <v>2.19508957862854</v>
      </c>
      <c r="J30" s="160">
        <v>0.72955733940664902</v>
      </c>
    </row>
    <row r="31" spans="1:10" x14ac:dyDescent="0.2">
      <c r="A31" s="2" t="s">
        <v>37</v>
      </c>
      <c r="B31" s="163">
        <v>81</v>
      </c>
      <c r="C31" s="160">
        <v>0.18934108316898299</v>
      </c>
      <c r="D31" s="160">
        <v>0.40313836932182301</v>
      </c>
      <c r="E31" s="160">
        <v>0.32715067267417902</v>
      </c>
      <c r="F31" s="160">
        <v>4.2053811252117199E-2</v>
      </c>
      <c r="G31" s="160">
        <v>2.2881818935275099E-2</v>
      </c>
      <c r="H31" s="160">
        <v>1.54342455789447E-2</v>
      </c>
      <c r="I31" s="166">
        <v>2.2951176166534402</v>
      </c>
      <c r="J31" s="160">
        <v>0.60176727584716505</v>
      </c>
    </row>
    <row r="32" spans="1:10" x14ac:dyDescent="0.2">
      <c r="A32" s="2" t="s">
        <v>38</v>
      </c>
      <c r="B32" s="163">
        <v>105</v>
      </c>
      <c r="C32" s="160">
        <v>6.2975756824016599E-2</v>
      </c>
      <c r="D32" s="160">
        <v>0.33426550030708302</v>
      </c>
      <c r="E32" s="160">
        <v>0.38646182417869601</v>
      </c>
      <c r="F32" s="160">
        <v>0.15071396529674499</v>
      </c>
      <c r="G32" s="160">
        <v>3.5120833665132502E-2</v>
      </c>
      <c r="H32" s="160">
        <v>3.0462121590971902E-2</v>
      </c>
      <c r="I32" s="166">
        <v>2.7532212734222399</v>
      </c>
      <c r="J32" s="160">
        <v>0.40972226584874599</v>
      </c>
    </row>
    <row r="33" spans="1:10" x14ac:dyDescent="0.2">
      <c r="A33" s="2" t="s">
        <v>39</v>
      </c>
      <c r="B33" s="163">
        <v>97</v>
      </c>
      <c r="C33" s="160">
        <v>0.11277062445879001</v>
      </c>
      <c r="D33" s="160">
        <v>0.29521778225898698</v>
      </c>
      <c r="E33" s="160">
        <v>0.38497290015220598</v>
      </c>
      <c r="F33" s="160">
        <v>0.14442041516303999</v>
      </c>
      <c r="G33" s="160">
        <v>4.7913897782564198E-2</v>
      </c>
      <c r="H33" s="160">
        <v>1.47044025361538E-2</v>
      </c>
      <c r="I33" s="166">
        <v>2.7153029441833501</v>
      </c>
      <c r="J33" s="160">
        <v>0.414077154625064</v>
      </c>
    </row>
    <row r="34" spans="1:10" x14ac:dyDescent="0.2">
      <c r="A34" s="2" t="s">
        <v>40</v>
      </c>
      <c r="B34" s="163">
        <v>98</v>
      </c>
      <c r="C34" s="160">
        <v>0.161320865154266</v>
      </c>
      <c r="D34" s="160">
        <v>0.42680990695953402</v>
      </c>
      <c r="E34" s="160">
        <v>0.261484265327454</v>
      </c>
      <c r="F34" s="160">
        <v>8.2683153450489003E-2</v>
      </c>
      <c r="G34" s="160">
        <v>4.7323055565357201E-2</v>
      </c>
      <c r="H34" s="160">
        <v>2.0378766581416099E-2</v>
      </c>
      <c r="I34" s="166">
        <v>2.41597604751587</v>
      </c>
      <c r="J34" s="160">
        <v>0.60036547210550495</v>
      </c>
    </row>
    <row r="35" spans="1:10" x14ac:dyDescent="0.2">
      <c r="A35" s="2" t="s">
        <v>41</v>
      </c>
      <c r="B35" s="163">
        <v>108</v>
      </c>
      <c r="C35" s="160">
        <v>0.103266894817352</v>
      </c>
      <c r="D35" s="160">
        <v>0.32953554391861001</v>
      </c>
      <c r="E35" s="160">
        <v>0.36482393741607699</v>
      </c>
      <c r="F35" s="160">
        <v>0.117565855383873</v>
      </c>
      <c r="G35" s="160">
        <v>4.8448067158460603E-2</v>
      </c>
      <c r="H35" s="160">
        <v>3.6359693855047198E-2</v>
      </c>
      <c r="I35" s="166">
        <v>2.6662578582763699</v>
      </c>
      <c r="J35" s="160">
        <v>0.44913277217895697</v>
      </c>
    </row>
    <row r="36" spans="1:10" x14ac:dyDescent="0.2">
      <c r="A36" s="2" t="s">
        <v>42</v>
      </c>
      <c r="B36" s="163">
        <v>88</v>
      </c>
      <c r="C36" s="160">
        <v>6.4916297793388394E-2</v>
      </c>
      <c r="D36" s="160">
        <v>0.369927048683167</v>
      </c>
      <c r="E36" s="160">
        <v>0.415503770112991</v>
      </c>
      <c r="F36" s="160">
        <v>0.10621143877506301</v>
      </c>
      <c r="G36" s="160">
        <v>4.3441448360681499E-2</v>
      </c>
      <c r="H36" s="160">
        <v>0</v>
      </c>
      <c r="I36" s="166">
        <v>2.6933348178863499</v>
      </c>
      <c r="J36" s="160">
        <v>0.434843344856637</v>
      </c>
    </row>
    <row r="37" spans="1:10" x14ac:dyDescent="0.2">
      <c r="A37" s="2" t="s">
        <v>43</v>
      </c>
      <c r="B37" s="163">
        <v>92</v>
      </c>
      <c r="C37" s="160">
        <v>0.109783105552197</v>
      </c>
      <c r="D37" s="160">
        <v>0.41678032279014599</v>
      </c>
      <c r="E37" s="160">
        <v>0.328789412975311</v>
      </c>
      <c r="F37" s="160">
        <v>9.4770982861518901E-2</v>
      </c>
      <c r="G37" s="160">
        <v>4.9876160919666297E-2</v>
      </c>
      <c r="H37" s="160">
        <v>0</v>
      </c>
      <c r="I37" s="166">
        <v>2.55817675590515</v>
      </c>
      <c r="J37" s="160">
        <v>0.52656343618874901</v>
      </c>
    </row>
    <row r="38" spans="1:10" x14ac:dyDescent="0.2">
      <c r="A38" s="2" t="s">
        <v>44</v>
      </c>
      <c r="B38" s="163">
        <v>106</v>
      </c>
      <c r="C38" s="160">
        <v>0.197626367211342</v>
      </c>
      <c r="D38" s="160">
        <v>0.480697602033615</v>
      </c>
      <c r="E38" s="160">
        <v>0.20847131311893499</v>
      </c>
      <c r="F38" s="160">
        <v>9.9210038781166104E-2</v>
      </c>
      <c r="G38" s="160">
        <v>7.5104511342942697E-3</v>
      </c>
      <c r="H38" s="160">
        <v>6.4842440187931104E-3</v>
      </c>
      <c r="I38" s="166">
        <v>2.23330926895142</v>
      </c>
      <c r="J38" s="160">
        <v>0.68275108274197505</v>
      </c>
    </row>
    <row r="39" spans="1:10" x14ac:dyDescent="0.2">
      <c r="A39" s="2" t="s">
        <v>45</v>
      </c>
      <c r="B39" s="163">
        <v>105</v>
      </c>
      <c r="C39" s="160">
        <v>0.20744751393795</v>
      </c>
      <c r="D39" s="160">
        <v>0.44171342253684998</v>
      </c>
      <c r="E39" s="160">
        <v>0.253775805234909</v>
      </c>
      <c r="F39" s="160">
        <v>8.23960080742836E-2</v>
      </c>
      <c r="G39" s="160">
        <v>1.4667241834104099E-2</v>
      </c>
      <c r="H39" s="160">
        <v>0</v>
      </c>
      <c r="I39" s="166">
        <v>2.2551219463348402</v>
      </c>
      <c r="J39" s="160">
        <v>0.64916094191600404</v>
      </c>
    </row>
    <row r="40" spans="1:10" x14ac:dyDescent="0.2">
      <c r="A40" s="2" t="s">
        <v>46</v>
      </c>
      <c r="B40" s="163">
        <v>102</v>
      </c>
      <c r="C40" s="160">
        <v>0.119190268218517</v>
      </c>
      <c r="D40" s="160">
        <v>0.33746489882469199</v>
      </c>
      <c r="E40" s="160">
        <v>0.33983439207076999</v>
      </c>
      <c r="F40" s="160">
        <v>0.14242874085903201</v>
      </c>
      <c r="G40" s="160">
        <v>3.8384709507226902E-2</v>
      </c>
      <c r="H40" s="160">
        <v>2.2697011008858702E-2</v>
      </c>
      <c r="I40" s="166">
        <v>2.63506984710693</v>
      </c>
      <c r="J40" s="160">
        <v>0.46726057590477799</v>
      </c>
    </row>
    <row r="41" spans="1:10" x14ac:dyDescent="0.2">
      <c r="A41" s="2" t="s">
        <v>47</v>
      </c>
      <c r="B41" s="163">
        <v>99</v>
      </c>
      <c r="C41" s="160">
        <v>5.0437811762094498E-2</v>
      </c>
      <c r="D41" s="160">
        <v>0.313620775938034</v>
      </c>
      <c r="E41" s="160">
        <v>0.36545032262802102</v>
      </c>
      <c r="F41" s="160">
        <v>0.14246810972690599</v>
      </c>
      <c r="G41" s="160">
        <v>7.4594847857952104E-2</v>
      </c>
      <c r="H41" s="160">
        <v>5.3428113460540799E-2</v>
      </c>
      <c r="I41" s="166">
        <v>2.8702278137207</v>
      </c>
      <c r="J41" s="160">
        <v>0.384607445077362</v>
      </c>
    </row>
    <row r="42" spans="1:10" x14ac:dyDescent="0.2">
      <c r="A42" s="2" t="s">
        <v>48</v>
      </c>
      <c r="B42" s="163">
        <v>100</v>
      </c>
      <c r="C42" s="160">
        <v>9.0350061655044597E-2</v>
      </c>
      <c r="D42" s="160">
        <v>0.39359912276268</v>
      </c>
      <c r="E42" s="160">
        <v>0.25896880030632002</v>
      </c>
      <c r="F42" s="160">
        <v>0.19144046306610099</v>
      </c>
      <c r="G42" s="160">
        <v>6.5641567111015306E-2</v>
      </c>
      <c r="H42" s="160">
        <v>0</v>
      </c>
      <c r="I42" s="166">
        <v>2.74842429161072</v>
      </c>
      <c r="J42" s="160">
        <v>0.48394917720632002</v>
      </c>
    </row>
    <row r="43" spans="1:10" x14ac:dyDescent="0.2">
      <c r="A43" s="2" t="s">
        <v>49</v>
      </c>
      <c r="B43" s="163">
        <v>92</v>
      </c>
      <c r="C43" s="160">
        <v>0.27479481697082497</v>
      </c>
      <c r="D43" s="160">
        <v>0.405758857727051</v>
      </c>
      <c r="E43" s="160">
        <v>0.20979821681976299</v>
      </c>
      <c r="F43" s="160">
        <v>8.7662242352962494E-2</v>
      </c>
      <c r="G43" s="160">
        <v>0</v>
      </c>
      <c r="H43" s="160">
        <v>2.19858642667532E-2</v>
      </c>
      <c r="I43" s="166">
        <v>2.1128079891204798</v>
      </c>
      <c r="J43" s="160">
        <v>0.69585259673549704</v>
      </c>
    </row>
    <row r="44" spans="1:10" x14ac:dyDescent="0.2">
      <c r="A44" s="2" t="s">
        <v>50</v>
      </c>
      <c r="B44" s="163">
        <v>95</v>
      </c>
      <c r="C44" s="160">
        <v>0.186668291687965</v>
      </c>
      <c r="D44" s="160">
        <v>0.49706235527992199</v>
      </c>
      <c r="E44" s="160">
        <v>0.24753670394420599</v>
      </c>
      <c r="F44" s="160">
        <v>3.4391947090625798E-2</v>
      </c>
      <c r="G44" s="160">
        <v>3.4340687096118899E-2</v>
      </c>
      <c r="H44" s="160">
        <v>0</v>
      </c>
      <c r="I44" s="166">
        <v>2.2326743602752699</v>
      </c>
      <c r="J44" s="160">
        <v>0.68373065715626902</v>
      </c>
    </row>
    <row r="45" spans="1:10" x14ac:dyDescent="0.2">
      <c r="A45" s="2" t="s">
        <v>51</v>
      </c>
      <c r="B45" s="163">
        <v>102</v>
      </c>
      <c r="C45" s="160">
        <v>7.9705029726028401E-2</v>
      </c>
      <c r="D45" s="160">
        <v>0.42538261413574202</v>
      </c>
      <c r="E45" s="160">
        <v>0.25538343191146901</v>
      </c>
      <c r="F45" s="160">
        <v>0.14774544537067399</v>
      </c>
      <c r="G45" s="160">
        <v>8.3167292177677196E-2</v>
      </c>
      <c r="H45" s="160">
        <v>8.6162192746996897E-3</v>
      </c>
      <c r="I45" s="166">
        <v>2.7269346714019802</v>
      </c>
      <c r="J45" s="160">
        <v>0.50947739621599797</v>
      </c>
    </row>
    <row r="46" spans="1:10" x14ac:dyDescent="0.2">
      <c r="A46" s="2" t="s">
        <v>52</v>
      </c>
      <c r="B46" s="163">
        <v>108</v>
      </c>
      <c r="C46" s="160">
        <v>7.6209023594856304E-2</v>
      </c>
      <c r="D46" s="160">
        <v>0.260628521442413</v>
      </c>
      <c r="E46" s="160">
        <v>0.32350045442581199</v>
      </c>
      <c r="F46" s="160">
        <v>0.23667788505554199</v>
      </c>
      <c r="G46" s="160">
        <v>9.4801865518093095E-2</v>
      </c>
      <c r="H46" s="160">
        <v>8.1822350621223398E-3</v>
      </c>
      <c r="I46" s="166">
        <v>3.01334428787231</v>
      </c>
      <c r="J46" s="160">
        <v>0.33961637107704501</v>
      </c>
    </row>
    <row r="47" spans="1:10" x14ac:dyDescent="0.2">
      <c r="A47" s="2" t="s">
        <v>53</v>
      </c>
      <c r="B47" s="163">
        <v>104</v>
      </c>
      <c r="C47" s="160">
        <v>8.7997108697891194E-2</v>
      </c>
      <c r="D47" s="160">
        <v>0.50173193216323897</v>
      </c>
      <c r="E47" s="160">
        <v>0.28868615627288802</v>
      </c>
      <c r="F47" s="160">
        <v>0.113995522260666</v>
      </c>
      <c r="G47" s="160">
        <v>7.58926337584853E-3</v>
      </c>
      <c r="H47" s="160">
        <v>0</v>
      </c>
      <c r="I47" s="166">
        <v>2.4514479637146001</v>
      </c>
      <c r="J47" s="160">
        <v>0.58972905102184703</v>
      </c>
    </row>
    <row r="48" spans="1:10" x14ac:dyDescent="0.2">
      <c r="A48" s="2" t="s">
        <v>54</v>
      </c>
      <c r="B48" s="163">
        <v>92</v>
      </c>
      <c r="C48" s="160">
        <v>0.15553401410579701</v>
      </c>
      <c r="D48" s="160">
        <v>0.404627054929733</v>
      </c>
      <c r="E48" s="160">
        <v>0.27458146214485202</v>
      </c>
      <c r="F48" s="160">
        <v>0.13691943883895899</v>
      </c>
      <c r="G48" s="160">
        <v>1.89209394156933E-2</v>
      </c>
      <c r="H48" s="160">
        <v>9.4170719385147095E-3</v>
      </c>
      <c r="I48" s="166">
        <v>2.4539237022399898</v>
      </c>
      <c r="J48" s="160">
        <v>0.56548630478090001</v>
      </c>
    </row>
    <row r="49" spans="1:10" x14ac:dyDescent="0.2">
      <c r="A49" s="2" t="s">
        <v>55</v>
      </c>
      <c r="B49" s="163">
        <v>90</v>
      </c>
      <c r="C49" s="160">
        <v>2.3768225684762001E-2</v>
      </c>
      <c r="D49" s="160">
        <v>0.145574316382408</v>
      </c>
      <c r="E49" s="160">
        <v>0.38176164031028698</v>
      </c>
      <c r="F49" s="160">
        <v>0.31069779396057101</v>
      </c>
      <c r="G49" s="160">
        <v>0.131604984402657</v>
      </c>
      <c r="H49" s="160">
        <v>6.5930653363466298E-3</v>
      </c>
      <c r="I49" s="166">
        <v>3.3833241462707502</v>
      </c>
      <c r="J49" s="160">
        <v>0.17046643395865499</v>
      </c>
    </row>
    <row r="50" spans="1:10" x14ac:dyDescent="0.2">
      <c r="A50" s="2" t="s">
        <v>56</v>
      </c>
      <c r="B50" s="163">
        <v>70</v>
      </c>
      <c r="C50" s="160">
        <v>1.9815949723124501E-2</v>
      </c>
      <c r="D50" s="160">
        <v>0.17206728458404499</v>
      </c>
      <c r="E50" s="160">
        <v>0.20774683356285101</v>
      </c>
      <c r="F50" s="160">
        <v>0.39557823538780201</v>
      </c>
      <c r="G50" s="160">
        <v>0.194087535142899</v>
      </c>
      <c r="H50" s="160">
        <v>1.07041411101818E-2</v>
      </c>
      <c r="I50" s="166">
        <v>3.5782437324523899</v>
      </c>
      <c r="J50" s="160">
        <v>0.19395940714495</v>
      </c>
    </row>
    <row r="51" spans="1:10" x14ac:dyDescent="0.2">
      <c r="A51" s="2" t="s">
        <v>57</v>
      </c>
      <c r="B51" s="163">
        <v>110</v>
      </c>
      <c r="C51" s="160">
        <v>2.4485740810632699E-2</v>
      </c>
      <c r="D51" s="160">
        <v>0.128716915845871</v>
      </c>
      <c r="E51" s="160">
        <v>0.361852437257767</v>
      </c>
      <c r="F51" s="160">
        <v>0.27248510718345598</v>
      </c>
      <c r="G51" s="160">
        <v>0.193235293030739</v>
      </c>
      <c r="H51" s="160">
        <v>1.92244872450829E-2</v>
      </c>
      <c r="I51" s="166">
        <v>3.49070072174072</v>
      </c>
      <c r="J51" s="160">
        <v>0.156205632760678</v>
      </c>
    </row>
    <row r="52" spans="1:10" x14ac:dyDescent="0.2">
      <c r="A52" s="2" t="s">
        <v>58</v>
      </c>
      <c r="B52" s="163">
        <v>83</v>
      </c>
      <c r="C52" s="160">
        <v>1.0839613154530499E-2</v>
      </c>
      <c r="D52" s="160">
        <v>0.16980446875095401</v>
      </c>
      <c r="E52" s="160">
        <v>0.35671085119247398</v>
      </c>
      <c r="F52" s="160">
        <v>0.31008177995681802</v>
      </c>
      <c r="G52" s="160">
        <v>0.15256330370903001</v>
      </c>
      <c r="H52" s="160">
        <v>0</v>
      </c>
      <c r="I52" s="166">
        <v>3.4237246513366699</v>
      </c>
      <c r="J52" s="160">
        <v>0.18064407887720199</v>
      </c>
    </row>
    <row r="53" spans="1:10" x14ac:dyDescent="0.2">
      <c r="A53" s="2" t="s">
        <v>59</v>
      </c>
      <c r="B53" s="163">
        <v>101</v>
      </c>
      <c r="C53" s="160">
        <v>3.9627056568861001E-2</v>
      </c>
      <c r="D53" s="160">
        <v>0.26671960949897799</v>
      </c>
      <c r="E53" s="160">
        <v>0.340856373310089</v>
      </c>
      <c r="F53" s="160">
        <v>0.221332252025604</v>
      </c>
      <c r="G53" s="160">
        <v>9.8933108150959001E-2</v>
      </c>
      <c r="H53" s="160">
        <v>3.2531585544347798E-2</v>
      </c>
      <c r="I53" s="166">
        <v>3.0756869316101101</v>
      </c>
      <c r="J53" s="160">
        <v>0.31664772328368401</v>
      </c>
    </row>
    <row r="54" spans="1:10" x14ac:dyDescent="0.2">
      <c r="A54" s="2" t="s">
        <v>60</v>
      </c>
      <c r="B54" s="163">
        <v>100</v>
      </c>
      <c r="C54" s="160">
        <v>6.41327574849129E-2</v>
      </c>
      <c r="D54" s="160">
        <v>0.139445319771767</v>
      </c>
      <c r="E54" s="160">
        <v>0.313616693019867</v>
      </c>
      <c r="F54" s="160">
        <v>0.29863446950912498</v>
      </c>
      <c r="G54" s="160">
        <v>0.16990630328655201</v>
      </c>
      <c r="H54" s="160">
        <v>1.4264451339840899E-2</v>
      </c>
      <c r="I54" s="166">
        <v>3.3761010169982901</v>
      </c>
      <c r="J54" s="160">
        <v>0.20652403039276801</v>
      </c>
    </row>
    <row r="55" spans="1:10" x14ac:dyDescent="0.2">
      <c r="A55" s="2" t="s">
        <v>61</v>
      </c>
      <c r="B55" s="163">
        <v>96</v>
      </c>
      <c r="C55" s="160">
        <v>8.76770690083504E-2</v>
      </c>
      <c r="D55" s="160">
        <v>0.42639765143394498</v>
      </c>
      <c r="E55" s="160">
        <v>0.272619009017944</v>
      </c>
      <c r="F55" s="160">
        <v>0.17687883973121599</v>
      </c>
      <c r="G55" s="160">
        <v>1.7834918573498702E-2</v>
      </c>
      <c r="H55" s="160">
        <v>1.85924954712391E-2</v>
      </c>
      <c r="I55" s="166">
        <v>2.6034235954284699</v>
      </c>
      <c r="J55" s="160">
        <v>0.52381373369490203</v>
      </c>
    </row>
    <row r="56" spans="1:10" x14ac:dyDescent="0.2">
      <c r="A56" s="2" t="s">
        <v>62</v>
      </c>
      <c r="B56" s="163">
        <v>105</v>
      </c>
      <c r="C56" s="160">
        <v>0.16412812471389801</v>
      </c>
      <c r="D56" s="160">
        <v>0.35505855083465598</v>
      </c>
      <c r="E56" s="160">
        <v>0.33832135796546903</v>
      </c>
      <c r="F56" s="160">
        <v>0.11708331853151301</v>
      </c>
      <c r="G56" s="160">
        <v>7.7820583246648303E-3</v>
      </c>
      <c r="H56" s="160">
        <v>1.7626613378524801E-2</v>
      </c>
      <c r="I56" s="166">
        <v>2.43945217132568</v>
      </c>
      <c r="J56" s="160">
        <v>0.52850236994189603</v>
      </c>
    </row>
    <row r="57" spans="1:10" x14ac:dyDescent="0.2">
      <c r="A57" s="2" t="s">
        <v>63</v>
      </c>
      <c r="B57" s="163">
        <v>97</v>
      </c>
      <c r="C57" s="160">
        <v>0.11181502789259</v>
      </c>
      <c r="D57" s="160">
        <v>0.40435200929641701</v>
      </c>
      <c r="E57" s="160">
        <v>0.29311272501945501</v>
      </c>
      <c r="F57" s="160">
        <v>0.127770155668259</v>
      </c>
      <c r="G57" s="160">
        <v>5.4772034287452698E-2</v>
      </c>
      <c r="H57" s="160">
        <v>8.1780515611171705E-3</v>
      </c>
      <c r="I57" s="166">
        <v>2.6061108112335201</v>
      </c>
      <c r="J57" s="160">
        <v>0.520423082048871</v>
      </c>
    </row>
    <row r="58" spans="1:10" x14ac:dyDescent="0.2">
      <c r="A58" s="2" t="s">
        <v>64</v>
      </c>
      <c r="B58" s="163">
        <v>101</v>
      </c>
      <c r="C58" s="160">
        <v>9.0979248285293607E-2</v>
      </c>
      <c r="D58" s="160">
        <v>0.26380726695060702</v>
      </c>
      <c r="E58" s="160">
        <v>0.33211779594421398</v>
      </c>
      <c r="F58" s="160">
        <v>0.19193154573440599</v>
      </c>
      <c r="G58" s="160">
        <v>0.10530834645032899</v>
      </c>
      <c r="H58" s="160">
        <v>1.5855781733989702E-2</v>
      </c>
      <c r="I58" s="166">
        <v>2.9560861587524401</v>
      </c>
      <c r="J58" s="160">
        <v>0.36050257068310099</v>
      </c>
    </row>
    <row r="59" spans="1:10" x14ac:dyDescent="0.2">
      <c r="A59" s="2" t="s">
        <v>65</v>
      </c>
      <c r="B59" s="163">
        <v>92</v>
      </c>
      <c r="C59" s="160">
        <v>9.2820778489112896E-2</v>
      </c>
      <c r="D59" s="160">
        <v>0.30886456370353699</v>
      </c>
      <c r="E59" s="160">
        <v>0.27022972702980003</v>
      </c>
      <c r="F59" s="160">
        <v>0.256748467683792</v>
      </c>
      <c r="G59" s="160">
        <v>5.4774895310401903E-2</v>
      </c>
      <c r="H59" s="160">
        <v>1.65615566074848E-2</v>
      </c>
      <c r="I59" s="166">
        <v>2.8696329593658398</v>
      </c>
      <c r="J59" s="160">
        <v>0.408449913114806</v>
      </c>
    </row>
    <row r="60" spans="1:10" x14ac:dyDescent="0.2">
      <c r="A60" s="2" t="s">
        <v>66</v>
      </c>
      <c r="B60" s="163">
        <v>93</v>
      </c>
      <c r="C60" s="160">
        <v>7.1079865097999601E-2</v>
      </c>
      <c r="D60" s="160">
        <v>0.30581048130989102</v>
      </c>
      <c r="E60" s="160">
        <v>0.344633609056473</v>
      </c>
      <c r="F60" s="160">
        <v>0.24353338778019001</v>
      </c>
      <c r="G60" s="160">
        <v>1.59451458603144E-2</v>
      </c>
      <c r="H60" s="160">
        <v>1.8997542560100601E-2</v>
      </c>
      <c r="I60" s="166">
        <v>2.8241119384765598</v>
      </c>
      <c r="J60" s="160">
        <v>0.384188980755585</v>
      </c>
    </row>
    <row r="61" spans="1:10" x14ac:dyDescent="0.2">
      <c r="A61" s="2" t="s">
        <v>67</v>
      </c>
      <c r="B61" s="163">
        <v>88</v>
      </c>
      <c r="C61" s="160">
        <v>0.144762203097343</v>
      </c>
      <c r="D61" s="160">
        <v>0.44812953472137501</v>
      </c>
      <c r="E61" s="160">
        <v>0.26029863953590399</v>
      </c>
      <c r="F61" s="160">
        <v>0.13584025204181699</v>
      </c>
      <c r="G61" s="160">
        <v>0</v>
      </c>
      <c r="H61" s="160">
        <v>1.09693519771099E-2</v>
      </c>
      <c r="I61" s="166">
        <v>2.39151167869568</v>
      </c>
      <c r="J61" s="160">
        <v>0.59946751920163799</v>
      </c>
    </row>
    <row r="62" spans="1:10" x14ac:dyDescent="0.2">
      <c r="A62" s="2" t="s">
        <v>68</v>
      </c>
      <c r="B62" s="163">
        <v>122</v>
      </c>
      <c r="C62" s="160">
        <v>7.3931694030761705E-2</v>
      </c>
      <c r="D62" s="160">
        <v>0.29736933112144498</v>
      </c>
      <c r="E62" s="160">
        <v>0.346230119466782</v>
      </c>
      <c r="F62" s="160">
        <v>0.1742033213377</v>
      </c>
      <c r="G62" s="160">
        <v>0.101442083716393</v>
      </c>
      <c r="H62" s="160">
        <v>6.8234428763389596E-3</v>
      </c>
      <c r="I62" s="166">
        <v>2.93138647079468</v>
      </c>
      <c r="J62" s="160">
        <v>0.37385198560560701</v>
      </c>
    </row>
    <row r="63" spans="1:10" x14ac:dyDescent="0.2">
      <c r="A63" s="2" t="s">
        <v>69</v>
      </c>
      <c r="B63" s="163">
        <v>91</v>
      </c>
      <c r="C63" s="160">
        <v>9.6884593367576599E-2</v>
      </c>
      <c r="D63" s="160">
        <v>0.30490419268608099</v>
      </c>
      <c r="E63" s="160">
        <v>0.40480887889862099</v>
      </c>
      <c r="F63" s="160">
        <v>0.12836089730262801</v>
      </c>
      <c r="G63" s="160">
        <v>6.5041452646255493E-2</v>
      </c>
      <c r="H63" s="160">
        <v>0</v>
      </c>
      <c r="I63" s="166">
        <v>2.7597703933715798</v>
      </c>
      <c r="J63" s="160">
        <v>0.40178878006653801</v>
      </c>
    </row>
    <row r="64" spans="1:10" x14ac:dyDescent="0.2">
      <c r="A64" s="2" t="s">
        <v>70</v>
      </c>
      <c r="B64" s="163">
        <v>101</v>
      </c>
      <c r="C64" s="160">
        <v>0.12045620381832101</v>
      </c>
      <c r="D64" s="160">
        <v>0.48443117737770103</v>
      </c>
      <c r="E64" s="160">
        <v>0.24784559011459401</v>
      </c>
      <c r="F64" s="160">
        <v>0.101807415485382</v>
      </c>
      <c r="G64" s="160">
        <v>3.8116969168186202E-2</v>
      </c>
      <c r="H64" s="160">
        <v>7.3426552116870897E-3</v>
      </c>
      <c r="I64" s="166">
        <v>2.4486494064331099</v>
      </c>
      <c r="J64" s="160">
        <v>0.60936170730179595</v>
      </c>
    </row>
    <row r="65" spans="1:10" x14ac:dyDescent="0.2">
      <c r="A65" s="2" t="s">
        <v>71</v>
      </c>
      <c r="B65" s="163">
        <v>84</v>
      </c>
      <c r="C65" s="160">
        <v>0.117470793426037</v>
      </c>
      <c r="D65" s="160">
        <v>0.36856254935264599</v>
      </c>
      <c r="E65" s="160">
        <v>0.33803510665893599</v>
      </c>
      <c r="F65" s="160">
        <v>0.12745285034179701</v>
      </c>
      <c r="G65" s="160">
        <v>4.8478722572326702E-2</v>
      </c>
      <c r="H65" s="160">
        <v>0</v>
      </c>
      <c r="I65" s="166">
        <v>2.6209061145782502</v>
      </c>
      <c r="J65" s="160">
        <v>0.48603333191499098</v>
      </c>
    </row>
    <row r="66" spans="1:10" x14ac:dyDescent="0.2">
      <c r="A66" s="2" t="s">
        <v>72</v>
      </c>
      <c r="B66" s="163">
        <v>95</v>
      </c>
      <c r="C66" s="160">
        <v>0.14424954354763</v>
      </c>
      <c r="D66" s="160">
        <v>0.36950179934501598</v>
      </c>
      <c r="E66" s="160">
        <v>0.31396183371543901</v>
      </c>
      <c r="F66" s="160">
        <v>0.101354368031025</v>
      </c>
      <c r="G66" s="160">
        <v>4.8567503690719598E-2</v>
      </c>
      <c r="H66" s="160">
        <v>2.2364966571331E-2</v>
      </c>
      <c r="I66" s="166">
        <v>2.5299763679504399</v>
      </c>
      <c r="J66" s="160">
        <v>0.52550421936112901</v>
      </c>
    </row>
    <row r="67" spans="1:10" x14ac:dyDescent="0.2">
      <c r="A67" s="2" t="s">
        <v>73</v>
      </c>
      <c r="B67" s="163">
        <v>105</v>
      </c>
      <c r="C67" s="160">
        <v>0.12036600708961499</v>
      </c>
      <c r="D67" s="160">
        <v>0.48986202478408802</v>
      </c>
      <c r="E67" s="160">
        <v>0.22817468643188499</v>
      </c>
      <c r="F67" s="160">
        <v>0.14385481178760501</v>
      </c>
      <c r="G67" s="160">
        <v>1.7742486670613299E-2</v>
      </c>
      <c r="H67" s="160">
        <v>0</v>
      </c>
      <c r="I67" s="166">
        <v>2.4487457275390598</v>
      </c>
      <c r="J67" s="160">
        <v>0.61022802164395895</v>
      </c>
    </row>
    <row r="68" spans="1:10" x14ac:dyDescent="0.2">
      <c r="A68" s="2" t="s">
        <v>74</v>
      </c>
      <c r="B68" s="163">
        <v>91</v>
      </c>
      <c r="C68" s="160">
        <v>9.2764571309089702E-2</v>
      </c>
      <c r="D68" s="160">
        <v>0.299159735441208</v>
      </c>
      <c r="E68" s="160">
        <v>0.410461395978928</v>
      </c>
      <c r="F68" s="160">
        <v>0.12635348737239799</v>
      </c>
      <c r="G68" s="160">
        <v>7.1260817348957103E-2</v>
      </c>
      <c r="H68" s="160">
        <v>0</v>
      </c>
      <c r="I68" s="166">
        <v>2.7841861248016402</v>
      </c>
      <c r="J68" s="160">
        <v>0.39192430383023402</v>
      </c>
    </row>
    <row r="69" spans="1:10" x14ac:dyDescent="0.2">
      <c r="A69" s="2" t="s">
        <v>75</v>
      </c>
      <c r="B69" s="163">
        <v>110</v>
      </c>
      <c r="C69" s="160">
        <v>7.0753447711467701E-2</v>
      </c>
      <c r="D69" s="160">
        <v>0.28992110490799</v>
      </c>
      <c r="E69" s="160">
        <v>0.34466201066970797</v>
      </c>
      <c r="F69" s="160">
        <v>0.24447096884250599</v>
      </c>
      <c r="G69" s="160">
        <v>5.0192475318908698E-2</v>
      </c>
      <c r="H69" s="160">
        <v>0</v>
      </c>
      <c r="I69" s="166">
        <v>2.9134278297424299</v>
      </c>
      <c r="J69" s="160">
        <v>0.36067454993222198</v>
      </c>
    </row>
    <row r="70" spans="1:10" x14ac:dyDescent="0.2">
      <c r="A70" s="2" t="s">
        <v>76</v>
      </c>
      <c r="B70" s="163">
        <v>99</v>
      </c>
      <c r="C70" s="160">
        <v>0.179082095623016</v>
      </c>
      <c r="D70" s="160">
        <v>0.51379418373107899</v>
      </c>
      <c r="E70" s="160">
        <v>0.21783153712749501</v>
      </c>
      <c r="F70" s="160">
        <v>7.8608028590679196E-2</v>
      </c>
      <c r="G70" s="160">
        <v>1.0684183798730399E-2</v>
      </c>
      <c r="H70" s="160">
        <v>0</v>
      </c>
      <c r="I70" s="166">
        <v>2.2280180454254199</v>
      </c>
      <c r="J70" s="160">
        <v>0.69287625935006503</v>
      </c>
    </row>
    <row r="71" spans="1:10" x14ac:dyDescent="0.2">
      <c r="A71" s="3" t="s">
        <v>77</v>
      </c>
      <c r="B71" s="164">
        <v>79</v>
      </c>
      <c r="C71" s="161">
        <v>0.138624116778374</v>
      </c>
      <c r="D71" s="161">
        <v>0.42446315288543701</v>
      </c>
      <c r="E71" s="161">
        <v>0.27697372436523399</v>
      </c>
      <c r="F71" s="161">
        <v>0.148443773388863</v>
      </c>
      <c r="G71" s="161">
        <v>1.1495232582092301E-2</v>
      </c>
      <c r="H71" s="161">
        <v>0</v>
      </c>
      <c r="I71" s="167">
        <v>2.4697227478027299</v>
      </c>
      <c r="J71" s="161">
        <v>0.56308726966381095</v>
      </c>
    </row>
    <row r="73" spans="1:10" x14ac:dyDescent="0.2">
      <c r="A73" t="s">
        <v>176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177</v>
      </c>
    </row>
    <row r="4" spans="1:10" x14ac:dyDescent="0.2">
      <c r="A4" t="s">
        <v>167</v>
      </c>
    </row>
    <row r="5" spans="1:10" x14ac:dyDescent="0.2">
      <c r="A5" s="4" t="s">
        <v>4</v>
      </c>
      <c r="B5" s="4" t="s">
        <v>5</v>
      </c>
      <c r="C5" s="4" t="s">
        <v>170</v>
      </c>
      <c r="D5" s="4" t="s">
        <v>171</v>
      </c>
      <c r="E5" s="4" t="s">
        <v>91</v>
      </c>
      <c r="F5" s="4" t="s">
        <v>172</v>
      </c>
      <c r="G5" s="4" t="s">
        <v>173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174" t="s">
        <v>1</v>
      </c>
      <c r="C6" s="171" t="s">
        <v>1</v>
      </c>
      <c r="D6" s="171" t="s">
        <v>1</v>
      </c>
      <c r="E6" s="171" t="s">
        <v>1</v>
      </c>
      <c r="F6" s="171" t="s">
        <v>1</v>
      </c>
      <c r="G6" s="171" t="s">
        <v>1</v>
      </c>
      <c r="H6" s="171" t="s">
        <v>1</v>
      </c>
      <c r="I6" s="177" t="s">
        <v>1</v>
      </c>
      <c r="J6" s="171" t="s">
        <v>1</v>
      </c>
    </row>
    <row r="7" spans="1:10" x14ac:dyDescent="0.2">
      <c r="A7" s="2" t="s">
        <v>13</v>
      </c>
      <c r="B7" s="175">
        <v>6185</v>
      </c>
      <c r="C7" s="172">
        <v>8.7020918726921095E-2</v>
      </c>
      <c r="D7" s="172">
        <v>0.41657754778862</v>
      </c>
      <c r="E7" s="172">
        <v>0.27751195430755599</v>
      </c>
      <c r="F7" s="172">
        <v>0.12744924426078799</v>
      </c>
      <c r="G7" s="172">
        <v>5.83725683391094E-2</v>
      </c>
      <c r="H7" s="172">
        <v>3.3067781478166601E-2</v>
      </c>
      <c r="I7" s="178">
        <v>2.6417276859283398</v>
      </c>
      <c r="J7" s="172">
        <v>0.52082084877114299</v>
      </c>
    </row>
    <row r="8" spans="1:10" x14ac:dyDescent="0.2">
      <c r="A8" s="5" t="s">
        <v>14</v>
      </c>
      <c r="B8" s="174" t="s">
        <v>1</v>
      </c>
      <c r="C8" s="171" t="s">
        <v>1</v>
      </c>
      <c r="D8" s="171" t="s">
        <v>1</v>
      </c>
      <c r="E8" s="171" t="s">
        <v>1</v>
      </c>
      <c r="F8" s="171" t="s">
        <v>1</v>
      </c>
      <c r="G8" s="171" t="s">
        <v>1</v>
      </c>
      <c r="H8" s="171" t="s">
        <v>1</v>
      </c>
      <c r="I8" s="177" t="s">
        <v>1</v>
      </c>
      <c r="J8" s="171" t="s">
        <v>1</v>
      </c>
    </row>
    <row r="9" spans="1:10" x14ac:dyDescent="0.2">
      <c r="A9" s="2" t="s">
        <v>15</v>
      </c>
      <c r="B9" s="175">
        <v>106</v>
      </c>
      <c r="C9" s="172">
        <v>0.17627555131912201</v>
      </c>
      <c r="D9" s="172">
        <v>0.46225097775459301</v>
      </c>
      <c r="E9" s="172">
        <v>0.219795122742653</v>
      </c>
      <c r="F9" s="172">
        <v>0.110573925077915</v>
      </c>
      <c r="G9" s="172">
        <v>3.11044119298458E-2</v>
      </c>
      <c r="H9" s="172">
        <v>0</v>
      </c>
      <c r="I9" s="178">
        <v>2.3579807281494101</v>
      </c>
      <c r="J9" s="172">
        <v>0.63852653620980504</v>
      </c>
    </row>
    <row r="10" spans="1:10" x14ac:dyDescent="0.2">
      <c r="A10" s="2" t="s">
        <v>16</v>
      </c>
      <c r="B10" s="175">
        <v>107</v>
      </c>
      <c r="C10" s="172">
        <v>0.15400682389736201</v>
      </c>
      <c r="D10" s="172">
        <v>0.51654523611068703</v>
      </c>
      <c r="E10" s="172">
        <v>0.24650104343891099</v>
      </c>
      <c r="F10" s="172">
        <v>4.4785659760236698E-2</v>
      </c>
      <c r="G10" s="172">
        <v>3.8161210715770701E-2</v>
      </c>
      <c r="H10" s="172">
        <v>0</v>
      </c>
      <c r="I10" s="178">
        <v>2.2965490818023699</v>
      </c>
      <c r="J10" s="172">
        <v>0.67055207749405699</v>
      </c>
    </row>
    <row r="11" spans="1:10" x14ac:dyDescent="0.2">
      <c r="A11" s="2" t="s">
        <v>17</v>
      </c>
      <c r="B11" s="175">
        <v>128</v>
      </c>
      <c r="C11" s="172">
        <v>0.13577809929847701</v>
      </c>
      <c r="D11" s="172">
        <v>0.46576654911041299</v>
      </c>
      <c r="E11" s="172">
        <v>0.24126659333705899</v>
      </c>
      <c r="F11" s="172">
        <v>9.6799455583095606E-2</v>
      </c>
      <c r="G11" s="172">
        <v>4.8150476068258299E-2</v>
      </c>
      <c r="H11" s="172">
        <v>1.2238841503858599E-2</v>
      </c>
      <c r="I11" s="178">
        <v>2.4490344524383501</v>
      </c>
      <c r="J11" s="172">
        <v>0.608998070191339</v>
      </c>
    </row>
    <row r="12" spans="1:10" x14ac:dyDescent="0.2">
      <c r="A12" s="2" t="s">
        <v>18</v>
      </c>
      <c r="B12" s="175">
        <v>110</v>
      </c>
      <c r="C12" s="172">
        <v>8.8749282062053694E-2</v>
      </c>
      <c r="D12" s="172">
        <v>0.55812251567840598</v>
      </c>
      <c r="E12" s="172">
        <v>0.25669452548027</v>
      </c>
      <c r="F12" s="172">
        <v>8.8703840970993E-2</v>
      </c>
      <c r="G12" s="172">
        <v>0</v>
      </c>
      <c r="H12" s="172">
        <v>7.7298632822930804E-3</v>
      </c>
      <c r="I12" s="178">
        <v>2.3480432033538801</v>
      </c>
      <c r="J12" s="172">
        <v>0.65191096244174995</v>
      </c>
    </row>
    <row r="13" spans="1:10" x14ac:dyDescent="0.2">
      <c r="A13" s="2" t="s">
        <v>19</v>
      </c>
      <c r="B13" s="175">
        <v>109</v>
      </c>
      <c r="C13" s="172">
        <v>0.15327416360378299</v>
      </c>
      <c r="D13" s="172">
        <v>0.50323003530502297</v>
      </c>
      <c r="E13" s="172">
        <v>0.24247565865516699</v>
      </c>
      <c r="F13" s="172">
        <v>6.9977335631847395E-2</v>
      </c>
      <c r="G13" s="172">
        <v>2.0774014294147498E-2</v>
      </c>
      <c r="H13" s="172">
        <v>1.0268826968967901E-2</v>
      </c>
      <c r="I13" s="178">
        <v>2.2945024967193599</v>
      </c>
      <c r="J13" s="172">
        <v>0.66331564968406898</v>
      </c>
    </row>
    <row r="14" spans="1:10" x14ac:dyDescent="0.2">
      <c r="A14" s="2" t="s">
        <v>20</v>
      </c>
      <c r="B14" s="175">
        <v>98</v>
      </c>
      <c r="C14" s="172">
        <v>0.18207079172134399</v>
      </c>
      <c r="D14" s="172">
        <v>0.50710308551788297</v>
      </c>
      <c r="E14" s="172">
        <v>0.20323018729686701</v>
      </c>
      <c r="F14" s="172">
        <v>6.21073208749294E-2</v>
      </c>
      <c r="G14" s="172">
        <v>3.13543900847435E-2</v>
      </c>
      <c r="H14" s="172">
        <v>1.4134229160845301E-2</v>
      </c>
      <c r="I14" s="178">
        <v>2.24287009239197</v>
      </c>
      <c r="J14" s="172">
        <v>0.69905447005973897</v>
      </c>
    </row>
    <row r="15" spans="1:10" x14ac:dyDescent="0.2">
      <c r="A15" s="2" t="s">
        <v>21</v>
      </c>
      <c r="B15" s="175">
        <v>95</v>
      </c>
      <c r="C15" s="172">
        <v>0.13604165613651301</v>
      </c>
      <c r="D15" s="172">
        <v>0.52202361822128296</v>
      </c>
      <c r="E15" s="172">
        <v>0.18735671043395999</v>
      </c>
      <c r="F15" s="172">
        <v>9.5376022160053295E-2</v>
      </c>
      <c r="G15" s="172">
        <v>5.1833614706993103E-2</v>
      </c>
      <c r="H15" s="172">
        <v>7.3683676309883603E-3</v>
      </c>
      <c r="I15" s="178">
        <v>2.4005191326141402</v>
      </c>
      <c r="J15" s="172">
        <v>0.66295014182410705</v>
      </c>
    </row>
    <row r="16" spans="1:10" x14ac:dyDescent="0.2">
      <c r="A16" s="2" t="s">
        <v>22</v>
      </c>
      <c r="B16" s="175">
        <v>106</v>
      </c>
      <c r="C16" s="172">
        <v>8.4412984549999195E-2</v>
      </c>
      <c r="D16" s="172">
        <v>0.425474673509598</v>
      </c>
      <c r="E16" s="172">
        <v>0.29119461774826</v>
      </c>
      <c r="F16" s="172">
        <v>0.111179977655411</v>
      </c>
      <c r="G16" s="172">
        <v>4.4953316450118998E-2</v>
      </c>
      <c r="H16" s="172">
        <v>4.2784441262483597E-2</v>
      </c>
      <c r="I16" s="178">
        <v>2.5892105102539098</v>
      </c>
      <c r="J16" s="172">
        <v>0.53267798193643401</v>
      </c>
    </row>
    <row r="17" spans="1:10" x14ac:dyDescent="0.2">
      <c r="A17" s="2" t="s">
        <v>23</v>
      </c>
      <c r="B17" s="175">
        <v>80</v>
      </c>
      <c r="C17" s="172">
        <v>0.12541219592094399</v>
      </c>
      <c r="D17" s="172">
        <v>0.205339029431343</v>
      </c>
      <c r="E17" s="172">
        <v>0.32208690047264099</v>
      </c>
      <c r="F17" s="172">
        <v>0.17275254428386699</v>
      </c>
      <c r="G17" s="172">
        <v>0.14447560906410201</v>
      </c>
      <c r="H17" s="172">
        <v>2.99337226897478E-2</v>
      </c>
      <c r="I17" s="178">
        <v>3.0057113170623802</v>
      </c>
      <c r="J17" s="172">
        <v>0.34095734740340999</v>
      </c>
    </row>
    <row r="18" spans="1:10" x14ac:dyDescent="0.2">
      <c r="A18" s="2" t="s">
        <v>24</v>
      </c>
      <c r="B18" s="175">
        <v>79</v>
      </c>
      <c r="C18" s="172">
        <v>0.106813035905361</v>
      </c>
      <c r="D18" s="172">
        <v>0.37614414095878601</v>
      </c>
      <c r="E18" s="172">
        <v>0.27539935708045998</v>
      </c>
      <c r="F18" s="172">
        <v>0.16472516953945199</v>
      </c>
      <c r="G18" s="172">
        <v>5.7817354798316997E-2</v>
      </c>
      <c r="H18" s="172">
        <v>1.91009510308504E-2</v>
      </c>
      <c r="I18" s="178">
        <v>2.6845645904540998</v>
      </c>
      <c r="J18" s="172">
        <v>0.492361749954006</v>
      </c>
    </row>
    <row r="19" spans="1:10" x14ac:dyDescent="0.2">
      <c r="A19" s="2" t="s">
        <v>25</v>
      </c>
      <c r="B19" s="175">
        <v>98</v>
      </c>
      <c r="C19" s="172">
        <v>6.5420456230640397E-2</v>
      </c>
      <c r="D19" s="172">
        <v>0.36044988036155701</v>
      </c>
      <c r="E19" s="172">
        <v>0.245643526315689</v>
      </c>
      <c r="F19" s="172">
        <v>0.162513852119446</v>
      </c>
      <c r="G19" s="172">
        <v>0.117456026375294</v>
      </c>
      <c r="H19" s="172">
        <v>4.8516262322664302E-2</v>
      </c>
      <c r="I19" s="178">
        <v>2.9013488292694101</v>
      </c>
      <c r="J19" s="172">
        <v>0.44758551098771499</v>
      </c>
    </row>
    <row r="20" spans="1:10" x14ac:dyDescent="0.2">
      <c r="A20" s="2" t="s">
        <v>26</v>
      </c>
      <c r="B20" s="175">
        <v>102</v>
      </c>
      <c r="C20" s="172">
        <v>4.1149135679006597E-2</v>
      </c>
      <c r="D20" s="172">
        <v>0.39456748962402299</v>
      </c>
      <c r="E20" s="172">
        <v>0.30795353651046797</v>
      </c>
      <c r="F20" s="172">
        <v>0.12059730291366599</v>
      </c>
      <c r="G20" s="172">
        <v>0.120067678391933</v>
      </c>
      <c r="H20" s="172">
        <v>1.56648457050323E-2</v>
      </c>
      <c r="I20" s="178">
        <v>2.88201880455017</v>
      </c>
      <c r="J20" s="172">
        <v>0.44265068493070298</v>
      </c>
    </row>
    <row r="21" spans="1:10" x14ac:dyDescent="0.2">
      <c r="A21" s="2" t="s">
        <v>27</v>
      </c>
      <c r="B21" s="175">
        <v>85</v>
      </c>
      <c r="C21" s="172">
        <v>0</v>
      </c>
      <c r="D21" s="172">
        <v>0.400751292705536</v>
      </c>
      <c r="E21" s="172">
        <v>0.27362143993377702</v>
      </c>
      <c r="F21" s="172">
        <v>0.17369130253791801</v>
      </c>
      <c r="G21" s="172">
        <v>0.13091279566288</v>
      </c>
      <c r="H21" s="172">
        <v>2.1023156121373201E-2</v>
      </c>
      <c r="I21" s="178">
        <v>3.0355122089386</v>
      </c>
      <c r="J21" s="172">
        <v>0.40935728005087801</v>
      </c>
    </row>
    <row r="22" spans="1:10" x14ac:dyDescent="0.2">
      <c r="A22" s="2" t="s">
        <v>28</v>
      </c>
      <c r="B22" s="175">
        <v>105</v>
      </c>
      <c r="C22" s="172">
        <v>0.18578316271305101</v>
      </c>
      <c r="D22" s="172">
        <v>0.53152245283126798</v>
      </c>
      <c r="E22" s="172">
        <v>0.17212557792663599</v>
      </c>
      <c r="F22" s="172">
        <v>7.47523233294487E-2</v>
      </c>
      <c r="G22" s="172">
        <v>1.7760716378688798E-2</v>
      </c>
      <c r="H22" s="172">
        <v>1.8055750057101201E-2</v>
      </c>
      <c r="I22" s="178">
        <v>2.1926069259643599</v>
      </c>
      <c r="J22" s="172">
        <v>0.73049526776282103</v>
      </c>
    </row>
    <row r="23" spans="1:10" x14ac:dyDescent="0.2">
      <c r="A23" s="2" t="s">
        <v>29</v>
      </c>
      <c r="B23" s="175">
        <v>104</v>
      </c>
      <c r="C23" s="172">
        <v>0.14056727290153501</v>
      </c>
      <c r="D23" s="172">
        <v>0.470859944820404</v>
      </c>
      <c r="E23" s="172">
        <v>0.226672813296318</v>
      </c>
      <c r="F23" s="172">
        <v>7.7967807650566101E-2</v>
      </c>
      <c r="G23" s="172">
        <v>2.2057650610804599E-2</v>
      </c>
      <c r="H23" s="172">
        <v>6.1874508857727099E-2</v>
      </c>
      <c r="I23" s="178">
        <v>2.3285424709320099</v>
      </c>
      <c r="J23" s="172">
        <v>0.65175418929448803</v>
      </c>
    </row>
    <row r="24" spans="1:10" x14ac:dyDescent="0.2">
      <c r="A24" s="2" t="s">
        <v>30</v>
      </c>
      <c r="B24" s="175">
        <v>101</v>
      </c>
      <c r="C24" s="172">
        <v>0.14656585454940799</v>
      </c>
      <c r="D24" s="172">
        <v>0.398763507604599</v>
      </c>
      <c r="E24" s="172">
        <v>0.27888265252113298</v>
      </c>
      <c r="F24" s="172">
        <v>8.0977663397789001E-2</v>
      </c>
      <c r="G24" s="172">
        <v>2.9207846149802201E-2</v>
      </c>
      <c r="H24" s="172">
        <v>6.5602488815784496E-2</v>
      </c>
      <c r="I24" s="178">
        <v>2.4087078571319598</v>
      </c>
      <c r="J24" s="172">
        <v>0.58361601782670902</v>
      </c>
    </row>
    <row r="25" spans="1:10" x14ac:dyDescent="0.2">
      <c r="A25" s="2" t="s">
        <v>31</v>
      </c>
      <c r="B25" s="175">
        <v>103</v>
      </c>
      <c r="C25" s="172">
        <v>0.11654228717088699</v>
      </c>
      <c r="D25" s="172">
        <v>0.38789132237434398</v>
      </c>
      <c r="E25" s="172">
        <v>0.29435673356056202</v>
      </c>
      <c r="F25" s="172">
        <v>0.134157359600067</v>
      </c>
      <c r="G25" s="172">
        <v>6.0458190739154802E-2</v>
      </c>
      <c r="H25" s="172">
        <v>6.59409584477544E-3</v>
      </c>
      <c r="I25" s="178">
        <v>2.6316690444946298</v>
      </c>
      <c r="J25" s="172">
        <v>0.50778197801496305</v>
      </c>
    </row>
    <row r="26" spans="1:10" x14ac:dyDescent="0.2">
      <c r="A26" s="2" t="s">
        <v>32</v>
      </c>
      <c r="B26" s="175">
        <v>97</v>
      </c>
      <c r="C26" s="172">
        <v>6.6548809409141499E-2</v>
      </c>
      <c r="D26" s="172">
        <v>0.36960706114768999</v>
      </c>
      <c r="E26" s="172">
        <v>0.28455176949500999</v>
      </c>
      <c r="F26" s="172">
        <v>0.16546450555324599</v>
      </c>
      <c r="G26" s="172">
        <v>7.3675647377967807E-2</v>
      </c>
      <c r="H26" s="172">
        <v>4.0152180939912803E-2</v>
      </c>
      <c r="I26" s="178">
        <v>2.80216765403748</v>
      </c>
      <c r="J26" s="172">
        <v>0.45440107665542301</v>
      </c>
    </row>
    <row r="27" spans="1:10" x14ac:dyDescent="0.2">
      <c r="A27" s="2" t="s">
        <v>33</v>
      </c>
      <c r="B27" s="175">
        <v>95</v>
      </c>
      <c r="C27" s="172">
        <v>7.2543239220976804E-3</v>
      </c>
      <c r="D27" s="172">
        <v>0.33738610148429898</v>
      </c>
      <c r="E27" s="172">
        <v>0.329724341630936</v>
      </c>
      <c r="F27" s="172">
        <v>0.26039057970047003</v>
      </c>
      <c r="G27" s="172">
        <v>3.6433085799217203E-2</v>
      </c>
      <c r="H27" s="172">
        <v>2.8811560943722701E-2</v>
      </c>
      <c r="I27" s="178">
        <v>2.9808092117309601</v>
      </c>
      <c r="J27" s="172">
        <v>0.35486463168233801</v>
      </c>
    </row>
    <row r="28" spans="1:10" x14ac:dyDescent="0.2">
      <c r="A28" s="2" t="s">
        <v>34</v>
      </c>
      <c r="B28" s="175">
        <v>106</v>
      </c>
      <c r="C28" s="172">
        <v>2.4092076346278201E-2</v>
      </c>
      <c r="D28" s="172">
        <v>0.40073338150978099</v>
      </c>
      <c r="E28" s="172">
        <v>0.38305982947349498</v>
      </c>
      <c r="F28" s="172">
        <v>7.8588217496871907E-2</v>
      </c>
      <c r="G28" s="172">
        <v>8.1749461591243702E-2</v>
      </c>
      <c r="H28" s="172">
        <v>3.1777042895555503E-2</v>
      </c>
      <c r="I28" s="178">
        <v>2.7863814830779998</v>
      </c>
      <c r="J28" s="172">
        <v>0.43876821000009097</v>
      </c>
    </row>
    <row r="29" spans="1:10" x14ac:dyDescent="0.2">
      <c r="A29" s="2" t="s">
        <v>35</v>
      </c>
      <c r="B29" s="175">
        <v>99</v>
      </c>
      <c r="C29" s="172">
        <v>1.21204210445285E-2</v>
      </c>
      <c r="D29" s="172">
        <v>0.46163919568061801</v>
      </c>
      <c r="E29" s="172">
        <v>0.27732807397842402</v>
      </c>
      <c r="F29" s="172">
        <v>0.17174023389816301</v>
      </c>
      <c r="G29" s="172">
        <v>5.7110574096441297E-2</v>
      </c>
      <c r="H29" s="172">
        <v>2.0061472430825199E-2</v>
      </c>
      <c r="I29" s="178">
        <v>2.7959885597228999</v>
      </c>
      <c r="J29" s="172">
        <v>0.48345852046278898</v>
      </c>
    </row>
    <row r="30" spans="1:10" x14ac:dyDescent="0.2">
      <c r="A30" s="2" t="s">
        <v>36</v>
      </c>
      <c r="B30" s="175">
        <v>92</v>
      </c>
      <c r="C30" s="172">
        <v>1.61381233483553E-2</v>
      </c>
      <c r="D30" s="172">
        <v>0.46225589513778698</v>
      </c>
      <c r="E30" s="172">
        <v>0.37898319959640497</v>
      </c>
      <c r="F30" s="172">
        <v>8.2483358681201893E-2</v>
      </c>
      <c r="G30" s="172">
        <v>4.2272768914699603E-2</v>
      </c>
      <c r="H30" s="172">
        <v>1.7866645008325601E-2</v>
      </c>
      <c r="I30" s="178">
        <v>2.6665389537811302</v>
      </c>
      <c r="J30" s="172">
        <v>0.48709680878992301</v>
      </c>
    </row>
    <row r="31" spans="1:10" x14ac:dyDescent="0.2">
      <c r="A31" s="2" t="s">
        <v>37</v>
      </c>
      <c r="B31" s="175">
        <v>83</v>
      </c>
      <c r="C31" s="172">
        <v>0</v>
      </c>
      <c r="D31" s="172">
        <v>0.25793150067329401</v>
      </c>
      <c r="E31" s="172">
        <v>0.42841285467147799</v>
      </c>
      <c r="F31" s="172">
        <v>0.22879496216774001</v>
      </c>
      <c r="G31" s="172">
        <v>7.4865229427814498E-2</v>
      </c>
      <c r="H31" s="172">
        <v>9.9954390898346901E-3</v>
      </c>
      <c r="I31" s="178">
        <v>3.1218113899231001</v>
      </c>
      <c r="J31" s="172">
        <v>0.26053567276074502</v>
      </c>
    </row>
    <row r="32" spans="1:10" x14ac:dyDescent="0.2">
      <c r="A32" s="2" t="s">
        <v>38</v>
      </c>
      <c r="B32" s="175">
        <v>105</v>
      </c>
      <c r="C32" s="172">
        <v>0.117513611912727</v>
      </c>
      <c r="D32" s="172">
        <v>0.50715625286102295</v>
      </c>
      <c r="E32" s="172">
        <v>0.19231261312961601</v>
      </c>
      <c r="F32" s="172">
        <v>0.116430073976517</v>
      </c>
      <c r="G32" s="172">
        <v>2.4929070845246301E-2</v>
      </c>
      <c r="H32" s="172">
        <v>4.1658356785774203E-2</v>
      </c>
      <c r="I32" s="178">
        <v>2.3990709781646702</v>
      </c>
      <c r="J32" s="172">
        <v>0.651823785966268</v>
      </c>
    </row>
    <row r="33" spans="1:10" x14ac:dyDescent="0.2">
      <c r="A33" s="2" t="s">
        <v>39</v>
      </c>
      <c r="B33" s="175">
        <v>98</v>
      </c>
      <c r="C33" s="172">
        <v>7.5566247105598394E-2</v>
      </c>
      <c r="D33" s="172">
        <v>0.46962794661521901</v>
      </c>
      <c r="E33" s="172">
        <v>0.32891461253166199</v>
      </c>
      <c r="F33" s="172">
        <v>6.2007140368223197E-2</v>
      </c>
      <c r="G33" s="172">
        <v>2.3991560563445102E-2</v>
      </c>
      <c r="H33" s="172">
        <v>3.98924797773361E-2</v>
      </c>
      <c r="I33" s="178">
        <v>2.4680073261261</v>
      </c>
      <c r="J33" s="172">
        <v>0.56784702717281199</v>
      </c>
    </row>
    <row r="34" spans="1:10" x14ac:dyDescent="0.2">
      <c r="A34" s="2" t="s">
        <v>40</v>
      </c>
      <c r="B34" s="175">
        <v>100</v>
      </c>
      <c r="C34" s="172">
        <v>6.1818461865186698E-2</v>
      </c>
      <c r="D34" s="172">
        <v>0.31859222054481501</v>
      </c>
      <c r="E34" s="172">
        <v>0.39211294054985002</v>
      </c>
      <c r="F34" s="172">
        <v>0.14311358332634</v>
      </c>
      <c r="G34" s="172">
        <v>6.4377225935459095E-2</v>
      </c>
      <c r="H34" s="172">
        <v>1.9985578954219801E-2</v>
      </c>
      <c r="I34" s="178">
        <v>2.8261647224426301</v>
      </c>
      <c r="J34" s="172">
        <v>0.388168449262147</v>
      </c>
    </row>
    <row r="35" spans="1:10" x14ac:dyDescent="0.2">
      <c r="A35" s="2" t="s">
        <v>41</v>
      </c>
      <c r="B35" s="175">
        <v>107</v>
      </c>
      <c r="C35" s="172">
        <v>5.2454702556133298E-2</v>
      </c>
      <c r="D35" s="172">
        <v>0.34537261724472001</v>
      </c>
      <c r="E35" s="172">
        <v>0.29291033744812001</v>
      </c>
      <c r="F35" s="172">
        <v>0.17703022062778501</v>
      </c>
      <c r="G35" s="172">
        <v>9.6178591251373305E-2</v>
      </c>
      <c r="H35" s="172">
        <v>3.60535271465778E-2</v>
      </c>
      <c r="I35" s="178">
        <v>2.9160797595977801</v>
      </c>
      <c r="J35" s="172">
        <v>0.41270685929342099</v>
      </c>
    </row>
    <row r="36" spans="1:10" x14ac:dyDescent="0.2">
      <c r="A36" s="2" t="s">
        <v>42</v>
      </c>
      <c r="B36" s="175">
        <v>87</v>
      </c>
      <c r="C36" s="172">
        <v>1.7429567873477901E-2</v>
      </c>
      <c r="D36" s="172">
        <v>0.41046068072318997</v>
      </c>
      <c r="E36" s="172">
        <v>0.25425457954406699</v>
      </c>
      <c r="F36" s="172">
        <v>0.164539679884911</v>
      </c>
      <c r="G36" s="172">
        <v>0.14724627137184099</v>
      </c>
      <c r="H36" s="172">
        <v>6.0692275874316701E-3</v>
      </c>
      <c r="I36" s="178">
        <v>3.0137960910797101</v>
      </c>
      <c r="J36" s="172">
        <v>0.43050306667839799</v>
      </c>
    </row>
    <row r="37" spans="1:10" x14ac:dyDescent="0.2">
      <c r="A37" s="2" t="s">
        <v>43</v>
      </c>
      <c r="B37" s="175">
        <v>91</v>
      </c>
      <c r="C37" s="172">
        <v>2.53670196980238E-2</v>
      </c>
      <c r="D37" s="172">
        <v>0.38052362203598</v>
      </c>
      <c r="E37" s="172">
        <v>0.32583576440811202</v>
      </c>
      <c r="F37" s="172">
        <v>0.128142014145851</v>
      </c>
      <c r="G37" s="172">
        <v>0.112953491508961</v>
      </c>
      <c r="H37" s="172">
        <v>2.7178065851330799E-2</v>
      </c>
      <c r="I37" s="178">
        <v>2.9206342697143599</v>
      </c>
      <c r="J37" s="172">
        <v>0.41723015981853401</v>
      </c>
    </row>
    <row r="38" spans="1:10" x14ac:dyDescent="0.2">
      <c r="A38" s="2" t="s">
        <v>44</v>
      </c>
      <c r="B38" s="175">
        <v>106</v>
      </c>
      <c r="C38" s="172">
        <v>0.14402964711189301</v>
      </c>
      <c r="D38" s="172">
        <v>0.45355519652366599</v>
      </c>
      <c r="E38" s="172">
        <v>0.27338117361068698</v>
      </c>
      <c r="F38" s="172">
        <v>9.9392473697662395E-2</v>
      </c>
      <c r="G38" s="172">
        <v>7.2548436000943201E-3</v>
      </c>
      <c r="H38" s="172">
        <v>2.2386675700545301E-2</v>
      </c>
      <c r="I38" s="178">
        <v>2.3579134941101101</v>
      </c>
      <c r="J38" s="172">
        <v>0.61126912094984498</v>
      </c>
    </row>
    <row r="39" spans="1:10" x14ac:dyDescent="0.2">
      <c r="A39" s="2" t="s">
        <v>45</v>
      </c>
      <c r="B39" s="175">
        <v>105</v>
      </c>
      <c r="C39" s="172">
        <v>0.116505637764931</v>
      </c>
      <c r="D39" s="172">
        <v>0.44854298233985901</v>
      </c>
      <c r="E39" s="172">
        <v>0.27249214053153997</v>
      </c>
      <c r="F39" s="172">
        <v>8.2156062126159696E-2</v>
      </c>
      <c r="G39" s="172">
        <v>3.5291384905576699E-2</v>
      </c>
      <c r="H39" s="172">
        <v>4.5011810958385502E-2</v>
      </c>
      <c r="I39" s="178">
        <v>2.4462597370147701</v>
      </c>
      <c r="J39" s="172">
        <v>0.59168125382883097</v>
      </c>
    </row>
    <row r="40" spans="1:10" x14ac:dyDescent="0.2">
      <c r="A40" s="2" t="s">
        <v>46</v>
      </c>
      <c r="B40" s="175">
        <v>103</v>
      </c>
      <c r="C40" s="172">
        <v>8.5810102522373199E-2</v>
      </c>
      <c r="D40" s="172">
        <v>0.44542595744133001</v>
      </c>
      <c r="E40" s="172">
        <v>0.22970940172672299</v>
      </c>
      <c r="F40" s="172">
        <v>0.14770728349685699</v>
      </c>
      <c r="G40" s="172">
        <v>3.3514868468046202E-2</v>
      </c>
      <c r="H40" s="172">
        <v>5.7832393795251798E-2</v>
      </c>
      <c r="I40" s="178">
        <v>2.5729961395263699</v>
      </c>
      <c r="J40" s="172">
        <v>0.56384453494709497</v>
      </c>
    </row>
    <row r="41" spans="1:10" x14ac:dyDescent="0.2">
      <c r="A41" s="2" t="s">
        <v>47</v>
      </c>
      <c r="B41" s="175">
        <v>99</v>
      </c>
      <c r="C41" s="172">
        <v>8.8975347578525502E-2</v>
      </c>
      <c r="D41" s="172">
        <v>0.46779444813728299</v>
      </c>
      <c r="E41" s="172">
        <v>0.27925330400466902</v>
      </c>
      <c r="F41" s="172">
        <v>0.10585313290357599</v>
      </c>
      <c r="G41" s="172">
        <v>5.1522240042686497E-2</v>
      </c>
      <c r="H41" s="172">
        <v>6.6015464253723604E-3</v>
      </c>
      <c r="I41" s="178">
        <v>2.5602493286132799</v>
      </c>
      <c r="J41" s="172">
        <v>0.56046975210378702</v>
      </c>
    </row>
    <row r="42" spans="1:10" x14ac:dyDescent="0.2">
      <c r="A42" s="2" t="s">
        <v>48</v>
      </c>
      <c r="B42" s="175">
        <v>103</v>
      </c>
      <c r="C42" s="172">
        <v>4.9216039478778797E-2</v>
      </c>
      <c r="D42" s="172">
        <v>0.485474914312363</v>
      </c>
      <c r="E42" s="172">
        <v>0.313974648714066</v>
      </c>
      <c r="F42" s="172">
        <v>6.6823042929172502E-2</v>
      </c>
      <c r="G42" s="172">
        <v>5.66469728946686E-2</v>
      </c>
      <c r="H42" s="172">
        <v>2.7864372357726101E-2</v>
      </c>
      <c r="I42" s="178">
        <v>2.5846362113952601</v>
      </c>
      <c r="J42" s="172">
        <v>0.55001683274417301</v>
      </c>
    </row>
    <row r="43" spans="1:10" x14ac:dyDescent="0.2">
      <c r="A43" s="2" t="s">
        <v>49</v>
      </c>
      <c r="B43" s="175">
        <v>92</v>
      </c>
      <c r="C43" s="172">
        <v>0.103633843362331</v>
      </c>
      <c r="D43" s="172">
        <v>0.48487415909767201</v>
      </c>
      <c r="E43" s="172">
        <v>0.28810292482376099</v>
      </c>
      <c r="F43" s="172">
        <v>6.04677982628345E-2</v>
      </c>
      <c r="G43" s="172">
        <v>2.4113489314913701E-2</v>
      </c>
      <c r="H43" s="172">
        <v>3.8807775825262097E-2</v>
      </c>
      <c r="I43" s="178">
        <v>2.3929965496063201</v>
      </c>
      <c r="J43" s="172">
        <v>0.61226879843673598</v>
      </c>
    </row>
    <row r="44" spans="1:10" x14ac:dyDescent="0.2">
      <c r="A44" s="2" t="s">
        <v>50</v>
      </c>
      <c r="B44" s="175">
        <v>97</v>
      </c>
      <c r="C44" s="172">
        <v>0.15316940844058999</v>
      </c>
      <c r="D44" s="172">
        <v>0.54319608211517301</v>
      </c>
      <c r="E44" s="172">
        <v>0.208109706640244</v>
      </c>
      <c r="F44" s="172">
        <v>5.9276591986417798E-2</v>
      </c>
      <c r="G44" s="172">
        <v>7.6152221299707898E-3</v>
      </c>
      <c r="H44" s="172">
        <v>2.86329723894596E-2</v>
      </c>
      <c r="I44" s="178">
        <v>2.2021267414093</v>
      </c>
      <c r="J44" s="172">
        <v>0.71689225848314198</v>
      </c>
    </row>
    <row r="45" spans="1:10" x14ac:dyDescent="0.2">
      <c r="A45" s="2" t="s">
        <v>51</v>
      </c>
      <c r="B45" s="175">
        <v>102</v>
      </c>
      <c r="C45" s="172">
        <v>7.8257516026496901E-2</v>
      </c>
      <c r="D45" s="172">
        <v>0.51252239942550704</v>
      </c>
      <c r="E45" s="172">
        <v>0.15635043382644701</v>
      </c>
      <c r="F45" s="172">
        <v>0.17394368350505801</v>
      </c>
      <c r="G45" s="172">
        <v>3.9148520678281798E-2</v>
      </c>
      <c r="H45" s="172">
        <v>3.9777468889951699E-2</v>
      </c>
      <c r="I45" s="178">
        <v>2.5659375190734899</v>
      </c>
      <c r="J45" s="172">
        <v>0.61525311327267496</v>
      </c>
    </row>
    <row r="46" spans="1:10" x14ac:dyDescent="0.2">
      <c r="A46" s="2" t="s">
        <v>52</v>
      </c>
      <c r="B46" s="175">
        <v>108</v>
      </c>
      <c r="C46" s="172">
        <v>6.64652064442635E-2</v>
      </c>
      <c r="D46" s="172">
        <v>0.41417998075485202</v>
      </c>
      <c r="E46" s="172">
        <v>0.27532088756561302</v>
      </c>
      <c r="F46" s="172">
        <v>0.102789334952831</v>
      </c>
      <c r="G46" s="172">
        <v>0.124880127608776</v>
      </c>
      <c r="H46" s="172">
        <v>1.63644701242447E-2</v>
      </c>
      <c r="I46" s="178">
        <v>2.8022022247314502</v>
      </c>
      <c r="J46" s="172">
        <v>0.48864154349849898</v>
      </c>
    </row>
    <row r="47" spans="1:10" x14ac:dyDescent="0.2">
      <c r="A47" s="2" t="s">
        <v>53</v>
      </c>
      <c r="B47" s="175">
        <v>103</v>
      </c>
      <c r="C47" s="172">
        <v>6.8878657184541199E-3</v>
      </c>
      <c r="D47" s="172">
        <v>0.43254983425140398</v>
      </c>
      <c r="E47" s="172">
        <v>0.32407212257385298</v>
      </c>
      <c r="F47" s="172">
        <v>0.17313714325428001</v>
      </c>
      <c r="G47" s="172">
        <v>5.6465171277522999E-2</v>
      </c>
      <c r="H47" s="172">
        <v>6.8878657184541199E-3</v>
      </c>
      <c r="I47" s="178">
        <v>2.8386304378509499</v>
      </c>
      <c r="J47" s="172">
        <v>0.44248547929733401</v>
      </c>
    </row>
    <row r="48" spans="1:10" x14ac:dyDescent="0.2">
      <c r="A48" s="2" t="s">
        <v>54</v>
      </c>
      <c r="B48" s="175">
        <v>91</v>
      </c>
      <c r="C48" s="172">
        <v>5.4289117455482497E-2</v>
      </c>
      <c r="D48" s="172">
        <v>0.35477599501609802</v>
      </c>
      <c r="E48" s="172">
        <v>0.25500968098640397</v>
      </c>
      <c r="F48" s="172">
        <v>0.17108814418315901</v>
      </c>
      <c r="G48" s="172">
        <v>0.108254224061966</v>
      </c>
      <c r="H48" s="172">
        <v>5.6582815945148503E-2</v>
      </c>
      <c r="I48" s="178">
        <v>2.91969871520996</v>
      </c>
      <c r="J48" s="172">
        <v>0.43359939703991901</v>
      </c>
    </row>
    <row r="49" spans="1:10" x14ac:dyDescent="0.2">
      <c r="A49" s="2" t="s">
        <v>55</v>
      </c>
      <c r="B49" s="175">
        <v>91</v>
      </c>
      <c r="C49" s="172">
        <v>2.0411459729075401E-2</v>
      </c>
      <c r="D49" s="172">
        <v>0.45945224165916398</v>
      </c>
      <c r="E49" s="172">
        <v>0.27734306454658503</v>
      </c>
      <c r="F49" s="172">
        <v>0.126622930169106</v>
      </c>
      <c r="G49" s="172">
        <v>6.39495849609375E-2</v>
      </c>
      <c r="H49" s="172">
        <v>5.2220717072486898E-2</v>
      </c>
      <c r="I49" s="178">
        <v>2.7407064437866202</v>
      </c>
      <c r="J49" s="172">
        <v>0.50630321951023605</v>
      </c>
    </row>
    <row r="50" spans="1:10" x14ac:dyDescent="0.2">
      <c r="A50" s="2" t="s">
        <v>56</v>
      </c>
      <c r="B50" s="175">
        <v>68</v>
      </c>
      <c r="C50" s="172">
        <v>5.10148592293262E-2</v>
      </c>
      <c r="D50" s="172">
        <v>0.33480203151702898</v>
      </c>
      <c r="E50" s="172">
        <v>0.237559244036674</v>
      </c>
      <c r="F50" s="172">
        <v>0.160372748970985</v>
      </c>
      <c r="G50" s="172">
        <v>0.166855424642563</v>
      </c>
      <c r="H50" s="172">
        <v>4.9395699054002797E-2</v>
      </c>
      <c r="I50" s="178">
        <v>3.0602266788482702</v>
      </c>
      <c r="J50" s="172">
        <v>0.40586486652593401</v>
      </c>
    </row>
    <row r="51" spans="1:10" x14ac:dyDescent="0.2">
      <c r="A51" s="2" t="s">
        <v>57</v>
      </c>
      <c r="B51" s="175">
        <v>107</v>
      </c>
      <c r="C51" s="172">
        <v>3.4890029579401002E-2</v>
      </c>
      <c r="D51" s="172">
        <v>0.29252794384956399</v>
      </c>
      <c r="E51" s="172">
        <v>0.46380361914634699</v>
      </c>
      <c r="F51" s="172">
        <v>0.13938814401626601</v>
      </c>
      <c r="G51" s="172">
        <v>3.6869429051876103E-2</v>
      </c>
      <c r="H51" s="172">
        <v>3.2520834356546402E-2</v>
      </c>
      <c r="I51" s="178">
        <v>2.8458044528961199</v>
      </c>
      <c r="J51" s="172">
        <v>0.33842379769615499</v>
      </c>
    </row>
    <row r="52" spans="1:10" x14ac:dyDescent="0.2">
      <c r="A52" s="2" t="s">
        <v>58</v>
      </c>
      <c r="B52" s="175">
        <v>84</v>
      </c>
      <c r="C52" s="172">
        <v>6.1522245407104499E-2</v>
      </c>
      <c r="D52" s="172">
        <v>0.31394016742706299</v>
      </c>
      <c r="E52" s="172">
        <v>0.39100018143653897</v>
      </c>
      <c r="F52" s="172">
        <v>0.12667199969291701</v>
      </c>
      <c r="G52" s="172">
        <v>4.9360442906618097E-2</v>
      </c>
      <c r="H52" s="172">
        <v>5.7504978030920001E-2</v>
      </c>
      <c r="I52" s="178">
        <v>2.7754981517791699</v>
      </c>
      <c r="J52" s="172">
        <v>0.39837070556994297</v>
      </c>
    </row>
    <row r="53" spans="1:10" x14ac:dyDescent="0.2">
      <c r="A53" s="2" t="s">
        <v>59</v>
      </c>
      <c r="B53" s="175">
        <v>100</v>
      </c>
      <c r="C53" s="172">
        <v>3.26502248644829E-2</v>
      </c>
      <c r="D53" s="172">
        <v>0.43392628431320202</v>
      </c>
      <c r="E53" s="172">
        <v>0.29331526160240201</v>
      </c>
      <c r="F53" s="172">
        <v>9.5120474696159404E-2</v>
      </c>
      <c r="G53" s="172">
        <v>0.10720042884349799</v>
      </c>
      <c r="H53" s="172">
        <v>3.7787351757288E-2</v>
      </c>
      <c r="I53" s="178">
        <v>2.80284452438354</v>
      </c>
      <c r="J53" s="172">
        <v>0.484899567039626</v>
      </c>
    </row>
    <row r="54" spans="1:10" x14ac:dyDescent="0.2">
      <c r="A54" s="2" t="s">
        <v>60</v>
      </c>
      <c r="B54" s="175">
        <v>97</v>
      </c>
      <c r="C54" s="172">
        <v>8.1374943256378202E-2</v>
      </c>
      <c r="D54" s="172">
        <v>0.27423676848411599</v>
      </c>
      <c r="E54" s="172">
        <v>0.339807599782944</v>
      </c>
      <c r="F54" s="172">
        <v>0.19513456523418399</v>
      </c>
      <c r="G54" s="172">
        <v>5.2921518683433498E-2</v>
      </c>
      <c r="H54" s="172">
        <v>5.65245933830738E-2</v>
      </c>
      <c r="I54" s="178">
        <v>2.8558425903320299</v>
      </c>
      <c r="J54" s="172">
        <v>0.37691678390219502</v>
      </c>
    </row>
    <row r="55" spans="1:10" x14ac:dyDescent="0.2">
      <c r="A55" s="2" t="s">
        <v>61</v>
      </c>
      <c r="B55" s="175">
        <v>97</v>
      </c>
      <c r="C55" s="172">
        <v>3.2875843346118899E-2</v>
      </c>
      <c r="D55" s="172">
        <v>0.375386953353882</v>
      </c>
      <c r="E55" s="172">
        <v>0.35589802265167197</v>
      </c>
      <c r="F55" s="172">
        <v>9.4681449234485598E-2</v>
      </c>
      <c r="G55" s="172">
        <v>6.2421508133411401E-2</v>
      </c>
      <c r="H55" s="172">
        <v>7.8736215829849202E-2</v>
      </c>
      <c r="I55" s="178">
        <v>2.7594454288482702</v>
      </c>
      <c r="J55" s="172">
        <v>0.44315516035346603</v>
      </c>
    </row>
    <row r="56" spans="1:10" x14ac:dyDescent="0.2">
      <c r="A56" s="2" t="s">
        <v>62</v>
      </c>
      <c r="B56" s="175">
        <v>106</v>
      </c>
      <c r="C56" s="172">
        <v>0.138430580496788</v>
      </c>
      <c r="D56" s="172">
        <v>0.53587651252746604</v>
      </c>
      <c r="E56" s="172">
        <v>0.17716825008392301</v>
      </c>
      <c r="F56" s="172">
        <v>9.6580065786838504E-2</v>
      </c>
      <c r="G56" s="172">
        <v>1.4136775396764299E-2</v>
      </c>
      <c r="H56" s="172">
        <v>3.7807811051607097E-2</v>
      </c>
      <c r="I56" s="178">
        <v>2.2850866317749001</v>
      </c>
      <c r="J56" s="172">
        <v>0.70080292069777805</v>
      </c>
    </row>
    <row r="57" spans="1:10" x14ac:dyDescent="0.2">
      <c r="A57" s="2" t="s">
        <v>63</v>
      </c>
      <c r="B57" s="175">
        <v>97</v>
      </c>
      <c r="C57" s="172">
        <v>0.16476662456989299</v>
      </c>
      <c r="D57" s="172">
        <v>0.50291109085082997</v>
      </c>
      <c r="E57" s="172">
        <v>0.205888107419014</v>
      </c>
      <c r="F57" s="172">
        <v>5.5739570409059497E-2</v>
      </c>
      <c r="G57" s="172">
        <v>4.1698105633258799E-2</v>
      </c>
      <c r="H57" s="172">
        <v>2.89965085685253E-2</v>
      </c>
      <c r="I57" s="178">
        <v>2.2859876155853298</v>
      </c>
      <c r="J57" s="172">
        <v>0.68761617871556602</v>
      </c>
    </row>
    <row r="58" spans="1:10" x14ac:dyDescent="0.2">
      <c r="A58" s="2" t="s">
        <v>64</v>
      </c>
      <c r="B58" s="175">
        <v>104</v>
      </c>
      <c r="C58" s="172">
        <v>6.1103735119104399E-2</v>
      </c>
      <c r="D58" s="172">
        <v>0.43500429391861001</v>
      </c>
      <c r="E58" s="172">
        <v>0.256100863218307</v>
      </c>
      <c r="F58" s="172">
        <v>0.16538144648075101</v>
      </c>
      <c r="G58" s="172">
        <v>5.8139599859714501E-2</v>
      </c>
      <c r="H58" s="172">
        <v>2.4270070716738701E-2</v>
      </c>
      <c r="I58" s="178">
        <v>2.7175948619842498</v>
      </c>
      <c r="J58" s="172">
        <v>0.50844809553689396</v>
      </c>
    </row>
    <row r="59" spans="1:10" x14ac:dyDescent="0.2">
      <c r="A59" s="2" t="s">
        <v>65</v>
      </c>
      <c r="B59" s="175">
        <v>92</v>
      </c>
      <c r="C59" s="172">
        <v>0.13121636211872101</v>
      </c>
      <c r="D59" s="172">
        <v>0.35564830899238598</v>
      </c>
      <c r="E59" s="172">
        <v>0.29147860407829301</v>
      </c>
      <c r="F59" s="172">
        <v>0.15753363072872201</v>
      </c>
      <c r="G59" s="172">
        <v>6.4123108983039898E-2</v>
      </c>
      <c r="H59" s="172">
        <v>0</v>
      </c>
      <c r="I59" s="178">
        <v>2.6676988601684601</v>
      </c>
      <c r="J59" s="172">
        <v>0.48686466385625798</v>
      </c>
    </row>
    <row r="60" spans="1:10" x14ac:dyDescent="0.2">
      <c r="A60" s="2" t="s">
        <v>66</v>
      </c>
      <c r="B60" s="175">
        <v>92</v>
      </c>
      <c r="C60" s="172">
        <v>2.79580298811197E-2</v>
      </c>
      <c r="D60" s="172">
        <v>0.35243299603462203</v>
      </c>
      <c r="E60" s="172">
        <v>0.33286479115486101</v>
      </c>
      <c r="F60" s="172">
        <v>0.174674391746521</v>
      </c>
      <c r="G60" s="172">
        <v>8.4882944822311401E-2</v>
      </c>
      <c r="H60" s="172">
        <v>2.71868649870157E-2</v>
      </c>
      <c r="I60" s="178">
        <v>2.93430519104004</v>
      </c>
      <c r="J60" s="172">
        <v>0.391021672037065</v>
      </c>
    </row>
    <row r="61" spans="1:10" x14ac:dyDescent="0.2">
      <c r="A61" s="2" t="s">
        <v>67</v>
      </c>
      <c r="B61" s="175">
        <v>88</v>
      </c>
      <c r="C61" s="172">
        <v>5.12512661516666E-2</v>
      </c>
      <c r="D61" s="172">
        <v>0.28220814466476402</v>
      </c>
      <c r="E61" s="172">
        <v>0.426717489957809</v>
      </c>
      <c r="F61" s="172">
        <v>0.124283440411091</v>
      </c>
      <c r="G61" s="172">
        <v>9.5287643373012501E-2</v>
      </c>
      <c r="H61" s="172">
        <v>2.0252015441656099E-2</v>
      </c>
      <c r="I61" s="178">
        <v>2.92870426177979</v>
      </c>
      <c r="J61" s="172">
        <v>0.34035222942229298</v>
      </c>
    </row>
    <row r="62" spans="1:10" x14ac:dyDescent="0.2">
      <c r="A62" s="2" t="s">
        <v>68</v>
      </c>
      <c r="B62" s="175">
        <v>122</v>
      </c>
      <c r="C62" s="172">
        <v>9.0165585279464694E-2</v>
      </c>
      <c r="D62" s="172">
        <v>0.41540747880935702</v>
      </c>
      <c r="E62" s="172">
        <v>0.269194066524506</v>
      </c>
      <c r="F62" s="172">
        <v>0.115091890096664</v>
      </c>
      <c r="G62" s="172">
        <v>6.8820819258689894E-2</v>
      </c>
      <c r="H62" s="172">
        <v>4.1320130228996298E-2</v>
      </c>
      <c r="I62" s="178">
        <v>2.64221096038818</v>
      </c>
      <c r="J62" s="172">
        <v>0.52736382159171902</v>
      </c>
    </row>
    <row r="63" spans="1:10" x14ac:dyDescent="0.2">
      <c r="A63" s="2" t="s">
        <v>69</v>
      </c>
      <c r="B63" s="175">
        <v>91</v>
      </c>
      <c r="C63" s="172">
        <v>0.116407230496407</v>
      </c>
      <c r="D63" s="172">
        <v>0.44307932257652299</v>
      </c>
      <c r="E63" s="172">
        <v>0.20899322628974901</v>
      </c>
      <c r="F63" s="172">
        <v>0.11438374966383</v>
      </c>
      <c r="G63" s="172">
        <v>9.3706101179122897E-2</v>
      </c>
      <c r="H63" s="172">
        <v>2.34303660690784E-2</v>
      </c>
      <c r="I63" s="178">
        <v>2.6169266700744598</v>
      </c>
      <c r="J63" s="172">
        <v>0.57291004734103901</v>
      </c>
    </row>
    <row r="64" spans="1:10" x14ac:dyDescent="0.2">
      <c r="A64" s="2" t="s">
        <v>70</v>
      </c>
      <c r="B64" s="175">
        <v>99</v>
      </c>
      <c r="C64" s="172">
        <v>6.6809616982936901E-2</v>
      </c>
      <c r="D64" s="172">
        <v>0.403477162122726</v>
      </c>
      <c r="E64" s="172">
        <v>0.29416024684906</v>
      </c>
      <c r="F64" s="172">
        <v>0.12003269791603099</v>
      </c>
      <c r="G64" s="172">
        <v>6.1033565551042598E-2</v>
      </c>
      <c r="H64" s="172">
        <v>5.44867143034935E-2</v>
      </c>
      <c r="I64" s="178">
        <v>2.6880037784576398</v>
      </c>
      <c r="J64" s="172">
        <v>0.49738780445196501</v>
      </c>
    </row>
    <row r="65" spans="1:10" x14ac:dyDescent="0.2">
      <c r="A65" s="2" t="s">
        <v>71</v>
      </c>
      <c r="B65" s="175">
        <v>84</v>
      </c>
      <c r="C65" s="172">
        <v>0</v>
      </c>
      <c r="D65" s="172">
        <v>0.364070445299149</v>
      </c>
      <c r="E65" s="172">
        <v>0.28266263008117698</v>
      </c>
      <c r="F65" s="172">
        <v>0.18361569941043901</v>
      </c>
      <c r="G65" s="172">
        <v>8.6131632328033406E-2</v>
      </c>
      <c r="H65" s="172">
        <v>8.3519577980041504E-2</v>
      </c>
      <c r="I65" s="178">
        <v>2.9910619258880602</v>
      </c>
      <c r="J65" s="172">
        <v>0.39724847631353299</v>
      </c>
    </row>
    <row r="66" spans="1:10" x14ac:dyDescent="0.2">
      <c r="A66" s="2" t="s">
        <v>72</v>
      </c>
      <c r="B66" s="175">
        <v>96</v>
      </c>
      <c r="C66" s="172">
        <v>0.12324402481317499</v>
      </c>
      <c r="D66" s="172">
        <v>0.443101465702057</v>
      </c>
      <c r="E66" s="172">
        <v>0.25914582610130299</v>
      </c>
      <c r="F66" s="172">
        <v>0.120365530252457</v>
      </c>
      <c r="G66" s="172">
        <v>4.21254150569439E-2</v>
      </c>
      <c r="H66" s="172">
        <v>1.20177147909999E-2</v>
      </c>
      <c r="I66" s="178">
        <v>2.5091276168823202</v>
      </c>
      <c r="J66" s="172">
        <v>0.57323447225785096</v>
      </c>
    </row>
    <row r="67" spans="1:10" x14ac:dyDescent="0.2">
      <c r="A67" s="2" t="s">
        <v>73</v>
      </c>
      <c r="B67" s="175">
        <v>103</v>
      </c>
      <c r="C67" s="172">
        <v>5.8167159557342502E-2</v>
      </c>
      <c r="D67" s="172">
        <v>0.53245615959167503</v>
      </c>
      <c r="E67" s="172">
        <v>0.277426958084106</v>
      </c>
      <c r="F67" s="172">
        <v>7.3324941098690005E-2</v>
      </c>
      <c r="G67" s="172">
        <v>2.60581318289042E-2</v>
      </c>
      <c r="H67" s="172">
        <v>3.2566674053668997E-2</v>
      </c>
      <c r="I67" s="178">
        <v>2.4590332508087198</v>
      </c>
      <c r="J67" s="172">
        <v>0.61050543590511797</v>
      </c>
    </row>
    <row r="68" spans="1:10" x14ac:dyDescent="0.2">
      <c r="A68" s="2" t="s">
        <v>74</v>
      </c>
      <c r="B68" s="175">
        <v>92</v>
      </c>
      <c r="C68" s="172">
        <v>5.5677957832813298E-2</v>
      </c>
      <c r="D68" s="172">
        <v>0.40412560105323803</v>
      </c>
      <c r="E68" s="172">
        <v>0.33004876971244801</v>
      </c>
      <c r="F68" s="172">
        <v>0.11312919110059701</v>
      </c>
      <c r="G68" s="172">
        <v>5.4511982947588002E-2</v>
      </c>
      <c r="H68" s="172">
        <v>4.2506497353315402E-2</v>
      </c>
      <c r="I68" s="178">
        <v>2.6936497688293501</v>
      </c>
      <c r="J68" s="172">
        <v>0.48021585276043299</v>
      </c>
    </row>
    <row r="69" spans="1:10" x14ac:dyDescent="0.2">
      <c r="A69" s="2" t="s">
        <v>75</v>
      </c>
      <c r="B69" s="175">
        <v>110</v>
      </c>
      <c r="C69" s="172">
        <v>4.9677241593599299E-2</v>
      </c>
      <c r="D69" s="172">
        <v>0.49602910876274098</v>
      </c>
      <c r="E69" s="172">
        <v>0.234189748764038</v>
      </c>
      <c r="F69" s="172">
        <v>0.18084417283535001</v>
      </c>
      <c r="G69" s="172">
        <v>3.9259735494852101E-2</v>
      </c>
      <c r="H69" s="172">
        <v>0</v>
      </c>
      <c r="I69" s="178">
        <v>2.66398000717163</v>
      </c>
      <c r="J69" s="172">
        <v>0.54570634629051096</v>
      </c>
    </row>
    <row r="70" spans="1:10" x14ac:dyDescent="0.2">
      <c r="A70" s="2" t="s">
        <v>76</v>
      </c>
      <c r="B70" s="175">
        <v>101</v>
      </c>
      <c r="C70" s="172">
        <v>2.16226447373629E-2</v>
      </c>
      <c r="D70" s="172">
        <v>0.35494256019592302</v>
      </c>
      <c r="E70" s="172">
        <v>0.31084182858467102</v>
      </c>
      <c r="F70" s="172">
        <v>0.21455837786197701</v>
      </c>
      <c r="G70" s="172">
        <v>7.9045504331588703E-2</v>
      </c>
      <c r="H70" s="172">
        <v>1.8989080563187599E-2</v>
      </c>
      <c r="I70" s="178">
        <v>2.9739673137664799</v>
      </c>
      <c r="J70" s="172">
        <v>0.38385424555665099</v>
      </c>
    </row>
    <row r="71" spans="1:10" x14ac:dyDescent="0.2">
      <c r="A71" s="3" t="s">
        <v>77</v>
      </c>
      <c r="B71" s="176">
        <v>79</v>
      </c>
      <c r="C71" s="173">
        <v>7.2881378233432798E-2</v>
      </c>
      <c r="D71" s="173">
        <v>0.488458812236786</v>
      </c>
      <c r="E71" s="173">
        <v>0.240051940083504</v>
      </c>
      <c r="F71" s="173">
        <v>0.101654507219791</v>
      </c>
      <c r="G71" s="173">
        <v>6.5267413854598999E-2</v>
      </c>
      <c r="H71" s="173">
        <v>3.1685955822467797E-2</v>
      </c>
      <c r="I71" s="179">
        <v>2.5848121643066402</v>
      </c>
      <c r="J71" s="173">
        <v>0.57970881402204899</v>
      </c>
    </row>
    <row r="73" spans="1:10" x14ac:dyDescent="0.2">
      <c r="A73" t="s">
        <v>176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178</v>
      </c>
    </row>
    <row r="5" spans="1:9" ht="38.25" x14ac:dyDescent="0.2">
      <c r="A5" s="4" t="s">
        <v>88</v>
      </c>
      <c r="B5" s="4" t="s">
        <v>5</v>
      </c>
      <c r="C5" s="4" t="s">
        <v>179</v>
      </c>
      <c r="D5" s="4" t="s">
        <v>180</v>
      </c>
      <c r="E5" s="4" t="s">
        <v>181</v>
      </c>
      <c r="F5" s="4" t="s">
        <v>182</v>
      </c>
      <c r="G5" s="4" t="s">
        <v>183</v>
      </c>
      <c r="H5" s="4" t="s">
        <v>184</v>
      </c>
      <c r="I5" s="4" t="s">
        <v>94</v>
      </c>
    </row>
    <row r="6" spans="1:9" x14ac:dyDescent="0.2">
      <c r="A6" s="44" t="s">
        <v>185</v>
      </c>
      <c r="B6" s="199">
        <v>4267</v>
      </c>
      <c r="C6" s="198">
        <v>0.12791745364665999</v>
      </c>
      <c r="D6" s="198">
        <v>0.24984146654605899</v>
      </c>
      <c r="E6" s="198">
        <v>0.16326609253883401</v>
      </c>
      <c r="F6" s="198">
        <v>5.0550870597362497E-2</v>
      </c>
      <c r="G6" s="198">
        <v>1.9338358193635899E-2</v>
      </c>
      <c r="H6" s="198">
        <v>0.38908576965331998</v>
      </c>
      <c r="I6" s="200">
        <v>2.3183188438415501</v>
      </c>
    </row>
    <row r="7" spans="1:9" x14ac:dyDescent="0.2">
      <c r="A7" s="44" t="s">
        <v>186</v>
      </c>
      <c r="B7" s="199">
        <v>4732</v>
      </c>
      <c r="C7" s="198">
        <v>0.29315227270126298</v>
      </c>
      <c r="D7" s="198">
        <v>5.5570811033248901E-2</v>
      </c>
      <c r="E7" s="198">
        <v>3.1017644330859202E-2</v>
      </c>
      <c r="F7" s="198">
        <v>1.50431795045733E-2</v>
      </c>
      <c r="G7" s="198">
        <v>1.3261574320495099E-2</v>
      </c>
      <c r="H7" s="198">
        <v>0.59195452928543102</v>
      </c>
      <c r="I7" s="200">
        <v>1.5288183689117401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185</v>
      </c>
    </row>
    <row r="4" spans="1:10" x14ac:dyDescent="0.2">
      <c r="A4" t="s">
        <v>187</v>
      </c>
    </row>
    <row r="5" spans="1:10" ht="38.25" x14ac:dyDescent="0.2">
      <c r="A5" s="4" t="s">
        <v>4</v>
      </c>
      <c r="B5" s="4" t="s">
        <v>5</v>
      </c>
      <c r="C5" s="4" t="s">
        <v>179</v>
      </c>
      <c r="D5" s="4" t="s">
        <v>180</v>
      </c>
      <c r="E5" s="4" t="s">
        <v>181</v>
      </c>
      <c r="F5" s="4" t="s">
        <v>182</v>
      </c>
      <c r="G5" s="4" t="s">
        <v>183</v>
      </c>
      <c r="H5" s="4" t="s">
        <v>184</v>
      </c>
      <c r="I5" s="4" t="s">
        <v>11</v>
      </c>
      <c r="J5" s="4" t="s">
        <v>12</v>
      </c>
    </row>
    <row r="6" spans="1:10" x14ac:dyDescent="0.2">
      <c r="A6" s="5" t="s">
        <v>13</v>
      </c>
      <c r="B6" s="183" t="s">
        <v>1</v>
      </c>
      <c r="C6" s="180" t="s">
        <v>1</v>
      </c>
      <c r="D6" s="180" t="s">
        <v>1</v>
      </c>
      <c r="E6" s="180" t="s">
        <v>1</v>
      </c>
      <c r="F6" s="180" t="s">
        <v>1</v>
      </c>
      <c r="G6" s="180" t="s">
        <v>1</v>
      </c>
      <c r="H6" s="180" t="s">
        <v>1</v>
      </c>
      <c r="I6" s="186" t="s">
        <v>1</v>
      </c>
      <c r="J6" s="180" t="s">
        <v>1</v>
      </c>
    </row>
    <row r="7" spans="1:10" x14ac:dyDescent="0.2">
      <c r="A7" s="2" t="s">
        <v>13</v>
      </c>
      <c r="B7" s="184">
        <v>4267</v>
      </c>
      <c r="C7" s="181">
        <v>0.12791745364665999</v>
      </c>
      <c r="D7" s="181">
        <v>0.24984146654605899</v>
      </c>
      <c r="E7" s="181">
        <v>0.16326609253883401</v>
      </c>
      <c r="F7" s="181">
        <v>5.0550870597362497E-2</v>
      </c>
      <c r="G7" s="181">
        <v>1.9338358193635899E-2</v>
      </c>
      <c r="H7" s="181">
        <v>0.38908576965331998</v>
      </c>
      <c r="I7" s="187">
        <v>2.3183188438415501</v>
      </c>
      <c r="J7" s="181">
        <v>0.61835016196585801</v>
      </c>
    </row>
    <row r="8" spans="1:10" x14ac:dyDescent="0.2">
      <c r="A8" s="5" t="s">
        <v>14</v>
      </c>
      <c r="B8" s="183" t="s">
        <v>1</v>
      </c>
      <c r="C8" s="180" t="s">
        <v>1</v>
      </c>
      <c r="D8" s="180" t="s">
        <v>1</v>
      </c>
      <c r="E8" s="180" t="s">
        <v>1</v>
      </c>
      <c r="F8" s="180" t="s">
        <v>1</v>
      </c>
      <c r="G8" s="180" t="s">
        <v>1</v>
      </c>
      <c r="H8" s="180" t="s">
        <v>1</v>
      </c>
      <c r="I8" s="186" t="s">
        <v>1</v>
      </c>
      <c r="J8" s="180" t="s">
        <v>1</v>
      </c>
    </row>
    <row r="9" spans="1:10" x14ac:dyDescent="0.2">
      <c r="A9" s="2" t="s">
        <v>15</v>
      </c>
      <c r="B9" s="184">
        <v>77</v>
      </c>
      <c r="C9" s="181">
        <v>6.6743783652782399E-2</v>
      </c>
      <c r="D9" s="181">
        <v>7.4747771024703993E-2</v>
      </c>
      <c r="E9" s="181">
        <v>9.0333960950374603E-2</v>
      </c>
      <c r="F9" s="181">
        <v>5.0365693867206601E-2</v>
      </c>
      <c r="G9" s="181">
        <v>0.16347242891788499</v>
      </c>
      <c r="H9" s="181">
        <v>0.55433636903762795</v>
      </c>
      <c r="I9" s="187">
        <v>3.3793785572052002</v>
      </c>
      <c r="J9" s="181">
        <v>0.317485077268925</v>
      </c>
    </row>
    <row r="10" spans="1:10" x14ac:dyDescent="0.2">
      <c r="A10" s="2" t="s">
        <v>16</v>
      </c>
      <c r="B10" s="184">
        <v>70</v>
      </c>
      <c r="C10" s="181">
        <v>5.4782774299383198E-2</v>
      </c>
      <c r="D10" s="181">
        <v>0.16594241559505499</v>
      </c>
      <c r="E10" s="181">
        <v>0.100449971854687</v>
      </c>
      <c r="F10" s="181">
        <v>6.4026534557342502E-2</v>
      </c>
      <c r="G10" s="181">
        <v>0</v>
      </c>
      <c r="H10" s="181">
        <v>0.61479830741882302</v>
      </c>
      <c r="I10" s="187" t="s">
        <v>1</v>
      </c>
      <c r="J10" s="181">
        <v>0.57301198829308497</v>
      </c>
    </row>
    <row r="11" spans="1:10" x14ac:dyDescent="0.2">
      <c r="A11" s="2" t="s">
        <v>17</v>
      </c>
      <c r="B11" s="184">
        <v>100</v>
      </c>
      <c r="C11" s="181">
        <v>9.7740769386291504E-2</v>
      </c>
      <c r="D11" s="181">
        <v>0.25742462277412398</v>
      </c>
      <c r="E11" s="181">
        <v>9.3328833580017104E-2</v>
      </c>
      <c r="F11" s="181">
        <v>0</v>
      </c>
      <c r="G11" s="181">
        <v>2.7069255709648101E-2</v>
      </c>
      <c r="H11" s="181">
        <v>0.52443653345107999</v>
      </c>
      <c r="I11" s="187">
        <v>2.1614837646484402</v>
      </c>
      <c r="J11" s="181">
        <v>0.74683066722753999</v>
      </c>
    </row>
    <row r="12" spans="1:10" x14ac:dyDescent="0.2">
      <c r="A12" s="2" t="s">
        <v>18</v>
      </c>
      <c r="B12" s="184">
        <v>81</v>
      </c>
      <c r="C12" s="181">
        <v>3.2365784049034098E-2</v>
      </c>
      <c r="D12" s="181">
        <v>0.164104089140892</v>
      </c>
      <c r="E12" s="181">
        <v>0.20219880342483501</v>
      </c>
      <c r="F12" s="181">
        <v>5.3783934563398403E-2</v>
      </c>
      <c r="G12" s="181">
        <v>8.4758978337049502E-3</v>
      </c>
      <c r="H12" s="181">
        <v>0.53907150030136097</v>
      </c>
      <c r="I12" s="187">
        <v>2.6569969654083301</v>
      </c>
      <c r="J12" s="181">
        <v>0.42624803922655402</v>
      </c>
    </row>
    <row r="13" spans="1:10" x14ac:dyDescent="0.2">
      <c r="A13" s="2" t="s">
        <v>19</v>
      </c>
      <c r="B13" s="184">
        <v>86</v>
      </c>
      <c r="C13" s="181">
        <v>6.1900720000267001E-2</v>
      </c>
      <c r="D13" s="181">
        <v>0.119971320033073</v>
      </c>
      <c r="E13" s="181">
        <v>0.140009894967079</v>
      </c>
      <c r="F13" s="181">
        <v>0.123664125800133</v>
      </c>
      <c r="G13" s="181">
        <v>0</v>
      </c>
      <c r="H13" s="181">
        <v>0.55445390939712502</v>
      </c>
      <c r="I13" s="187">
        <v>2.7304236888885498</v>
      </c>
      <c r="J13" s="181">
        <v>0.40820030976495397</v>
      </c>
    </row>
    <row r="14" spans="1:10" x14ac:dyDescent="0.2">
      <c r="A14" s="2" t="s">
        <v>20</v>
      </c>
      <c r="B14" s="184">
        <v>73</v>
      </c>
      <c r="C14" s="181">
        <v>0.100881800055504</v>
      </c>
      <c r="D14" s="181">
        <v>0.34313604235649098</v>
      </c>
      <c r="E14" s="181">
        <v>0.13687145709991499</v>
      </c>
      <c r="F14" s="181">
        <v>5.3903657943010302E-2</v>
      </c>
      <c r="G14" s="181">
        <v>2.5097653269767799E-2</v>
      </c>
      <c r="H14" s="181">
        <v>0.34010940790176403</v>
      </c>
      <c r="I14" s="187">
        <v>2.3320095539093</v>
      </c>
      <c r="J14" s="181">
        <v>0.67286582835960895</v>
      </c>
    </row>
    <row r="15" spans="1:10" x14ac:dyDescent="0.2">
      <c r="A15" s="2" t="s">
        <v>21</v>
      </c>
      <c r="B15" s="184">
        <v>79</v>
      </c>
      <c r="C15" s="181">
        <v>0.102946251630783</v>
      </c>
      <c r="D15" s="181">
        <v>0.30171546339988697</v>
      </c>
      <c r="E15" s="181">
        <v>0.12915131449699399</v>
      </c>
      <c r="F15" s="181">
        <v>3.05110141634941E-2</v>
      </c>
      <c r="G15" s="181">
        <v>2.8330760076641998E-2</v>
      </c>
      <c r="H15" s="181">
        <v>0.40734520554542503</v>
      </c>
      <c r="I15" s="187">
        <v>2.2905895709991499</v>
      </c>
      <c r="J15" s="181">
        <v>0.68279496337165402</v>
      </c>
    </row>
    <row r="16" spans="1:10" x14ac:dyDescent="0.2">
      <c r="A16" s="2" t="s">
        <v>22</v>
      </c>
      <c r="B16" s="184">
        <v>79</v>
      </c>
      <c r="C16" s="181">
        <v>0.12657979130744901</v>
      </c>
      <c r="D16" s="181">
        <v>0.25139456987380998</v>
      </c>
      <c r="E16" s="181">
        <v>0.21290780603885701</v>
      </c>
      <c r="F16" s="181">
        <v>6.2825232744216905E-2</v>
      </c>
      <c r="G16" s="181">
        <v>0</v>
      </c>
      <c r="H16" s="181">
        <v>0.346292614936829</v>
      </c>
      <c r="I16" s="187">
        <v>2.3242712020874001</v>
      </c>
      <c r="J16" s="181">
        <v>0.57820113586274502</v>
      </c>
    </row>
    <row r="17" spans="1:10" x14ac:dyDescent="0.2">
      <c r="A17" s="2" t="s">
        <v>23</v>
      </c>
      <c r="B17" s="184">
        <v>58</v>
      </c>
      <c r="C17" s="181">
        <v>0.21453349292278301</v>
      </c>
      <c r="D17" s="181">
        <v>0.31949436664581299</v>
      </c>
      <c r="E17" s="181">
        <v>0.17888955771923101</v>
      </c>
      <c r="F17" s="181">
        <v>5.3160306066274601E-2</v>
      </c>
      <c r="G17" s="181">
        <v>1.0174018330872101E-2</v>
      </c>
      <c r="H17" s="181">
        <v>0.22374826669692999</v>
      </c>
      <c r="I17" s="187">
        <v>2.1303684711456299</v>
      </c>
      <c r="J17" s="181">
        <v>0.68795705167682697</v>
      </c>
    </row>
    <row r="18" spans="1:10" x14ac:dyDescent="0.2">
      <c r="A18" s="2" t="s">
        <v>24</v>
      </c>
      <c r="B18" s="184">
        <v>60</v>
      </c>
      <c r="C18" s="181">
        <v>0.27128571271896401</v>
      </c>
      <c r="D18" s="181">
        <v>0.25519123673438998</v>
      </c>
      <c r="E18" s="181">
        <v>8.3796881139278398E-2</v>
      </c>
      <c r="F18" s="181">
        <v>3.6433197557926199E-2</v>
      </c>
      <c r="G18" s="181">
        <v>0</v>
      </c>
      <c r="H18" s="181">
        <v>0.35329294204711897</v>
      </c>
      <c r="I18" s="187">
        <v>1.82275986671448</v>
      </c>
      <c r="J18" s="181">
        <v>0.81408880147624696</v>
      </c>
    </row>
    <row r="19" spans="1:10" x14ac:dyDescent="0.2">
      <c r="A19" s="2" t="s">
        <v>25</v>
      </c>
      <c r="B19" s="184">
        <v>61</v>
      </c>
      <c r="C19" s="181">
        <v>0.156464904546738</v>
      </c>
      <c r="D19" s="181">
        <v>0.34526172280311601</v>
      </c>
      <c r="E19" s="181">
        <v>0.170940771698952</v>
      </c>
      <c r="F19" s="181">
        <v>1.08231278136373E-2</v>
      </c>
      <c r="G19" s="181">
        <v>0</v>
      </c>
      <c r="H19" s="181">
        <v>0.31650948524475098</v>
      </c>
      <c r="I19" s="187">
        <v>2.0528495311737101</v>
      </c>
      <c r="J19" s="181">
        <v>0.73406522494616799</v>
      </c>
    </row>
    <row r="20" spans="1:10" x14ac:dyDescent="0.2">
      <c r="A20" s="2" t="s">
        <v>26</v>
      </c>
      <c r="B20" s="184">
        <v>71</v>
      </c>
      <c r="C20" s="181">
        <v>0.32560914754867598</v>
      </c>
      <c r="D20" s="181">
        <v>0.26192107796669001</v>
      </c>
      <c r="E20" s="181">
        <v>6.7494854331016499E-2</v>
      </c>
      <c r="F20" s="181">
        <v>1.1680029332637801E-2</v>
      </c>
      <c r="G20" s="181">
        <v>0</v>
      </c>
      <c r="H20" s="181">
        <v>0.333294898271561</v>
      </c>
      <c r="I20" s="187">
        <v>1.64788901805878</v>
      </c>
      <c r="J20" s="181">
        <v>0.88124452239289097</v>
      </c>
    </row>
    <row r="21" spans="1:10" x14ac:dyDescent="0.2">
      <c r="A21" s="2" t="s">
        <v>27</v>
      </c>
      <c r="B21" s="184">
        <v>38</v>
      </c>
      <c r="C21" s="181">
        <v>0.32222732901573198</v>
      </c>
      <c r="D21" s="181">
        <v>0.17520925402641299</v>
      </c>
      <c r="E21" s="181">
        <v>0</v>
      </c>
      <c r="F21" s="181">
        <v>2.1192008629441299E-2</v>
      </c>
      <c r="G21" s="181">
        <v>2.3251526057720202E-2</v>
      </c>
      <c r="H21" s="181">
        <v>0.45811986923217801</v>
      </c>
      <c r="I21" s="187" t="s">
        <v>1</v>
      </c>
      <c r="J21" s="181">
        <v>0.91798271751804195</v>
      </c>
    </row>
    <row r="22" spans="1:10" x14ac:dyDescent="0.2">
      <c r="A22" s="2" t="s">
        <v>28</v>
      </c>
      <c r="B22" s="184">
        <v>86</v>
      </c>
      <c r="C22" s="181">
        <v>0.112872362136841</v>
      </c>
      <c r="D22" s="181">
        <v>0.24778033792972601</v>
      </c>
      <c r="E22" s="181">
        <v>0.13647958636283899</v>
      </c>
      <c r="F22" s="181">
        <v>3.3626325428485898E-2</v>
      </c>
      <c r="G22" s="181">
        <v>1.0442809201777E-2</v>
      </c>
      <c r="H22" s="181">
        <v>0.458798587322235</v>
      </c>
      <c r="I22" s="187">
        <v>2.2257723808288601</v>
      </c>
      <c r="J22" s="181">
        <v>0.66639274405527504</v>
      </c>
    </row>
    <row r="23" spans="1:10" x14ac:dyDescent="0.2">
      <c r="A23" s="2" t="s">
        <v>29</v>
      </c>
      <c r="B23" s="184">
        <v>82</v>
      </c>
      <c r="C23" s="181">
        <v>0.112238742411137</v>
      </c>
      <c r="D23" s="181">
        <v>0.28283336758613598</v>
      </c>
      <c r="E23" s="181">
        <v>0.13281565904617301</v>
      </c>
      <c r="F23" s="181">
        <v>3.6587841808795901E-2</v>
      </c>
      <c r="G23" s="181">
        <v>3.6642003804445301E-2</v>
      </c>
      <c r="H23" s="181">
        <v>0.39888238906860402</v>
      </c>
      <c r="I23" s="187">
        <v>2.3388330936431898</v>
      </c>
      <c r="J23" s="181">
        <v>0.65722930149519598</v>
      </c>
    </row>
    <row r="24" spans="1:10" x14ac:dyDescent="0.2">
      <c r="A24" s="2" t="s">
        <v>30</v>
      </c>
      <c r="B24" s="184">
        <v>81</v>
      </c>
      <c r="C24" s="181">
        <v>0.10170694440603301</v>
      </c>
      <c r="D24" s="181">
        <v>0.13068014383316001</v>
      </c>
      <c r="E24" s="181">
        <v>0.20146091282367701</v>
      </c>
      <c r="F24" s="181">
        <v>0.118636108934879</v>
      </c>
      <c r="G24" s="181">
        <v>4.5551788061857203E-2</v>
      </c>
      <c r="H24" s="181">
        <v>0.40196409821510298</v>
      </c>
      <c r="I24" s="187">
        <v>2.7920620441436799</v>
      </c>
      <c r="J24" s="181">
        <v>0.38858384420266201</v>
      </c>
    </row>
    <row r="25" spans="1:10" x14ac:dyDescent="0.2">
      <c r="A25" s="2" t="s">
        <v>31</v>
      </c>
      <c r="B25" s="184">
        <v>85</v>
      </c>
      <c r="C25" s="181">
        <v>0.12644018232822399</v>
      </c>
      <c r="D25" s="181">
        <v>0.41429176926612898</v>
      </c>
      <c r="E25" s="181">
        <v>0.245970353484154</v>
      </c>
      <c r="F25" s="181">
        <v>3.7968248128890998E-2</v>
      </c>
      <c r="G25" s="181">
        <v>0</v>
      </c>
      <c r="H25" s="181">
        <v>0.17532944679260301</v>
      </c>
      <c r="I25" s="187">
        <v>2.2370238304138201</v>
      </c>
      <c r="J25" s="181">
        <v>0.65569450672305396</v>
      </c>
    </row>
    <row r="26" spans="1:10" x14ac:dyDescent="0.2">
      <c r="A26" s="2" t="s">
        <v>32</v>
      </c>
      <c r="B26" s="184">
        <v>63</v>
      </c>
      <c r="C26" s="181">
        <v>0.201691463589668</v>
      </c>
      <c r="D26" s="181">
        <v>0.42593172192573497</v>
      </c>
      <c r="E26" s="181">
        <v>5.6969664990901898E-2</v>
      </c>
      <c r="F26" s="181">
        <v>0</v>
      </c>
      <c r="G26" s="181">
        <v>0</v>
      </c>
      <c r="H26" s="181">
        <v>0.31540715694427501</v>
      </c>
      <c r="I26" s="187">
        <v>1.7886016368866</v>
      </c>
      <c r="J26" s="181">
        <v>0.91678314351549395</v>
      </c>
    </row>
    <row r="27" spans="1:10" x14ac:dyDescent="0.2">
      <c r="A27" s="2" t="s">
        <v>33</v>
      </c>
      <c r="B27" s="184">
        <v>47</v>
      </c>
      <c r="C27" s="181">
        <v>0.34276902675628701</v>
      </c>
      <c r="D27" s="181">
        <v>0.25715330243110701</v>
      </c>
      <c r="E27" s="181">
        <v>2.0527653396129601E-2</v>
      </c>
      <c r="F27" s="181">
        <v>0</v>
      </c>
      <c r="G27" s="181">
        <v>0</v>
      </c>
      <c r="H27" s="181">
        <v>0.379550009965897</v>
      </c>
      <c r="I27" s="187" t="s">
        <v>1</v>
      </c>
      <c r="J27" s="181">
        <v>0.96691489407308295</v>
      </c>
    </row>
    <row r="28" spans="1:10" x14ac:dyDescent="0.2">
      <c r="A28" s="2" t="s">
        <v>34</v>
      </c>
      <c r="B28" s="184">
        <v>59</v>
      </c>
      <c r="C28" s="181">
        <v>0.243848726153374</v>
      </c>
      <c r="D28" s="181">
        <v>0.23223908245563499</v>
      </c>
      <c r="E28" s="181">
        <v>2.99176443368196E-2</v>
      </c>
      <c r="F28" s="181">
        <v>0</v>
      </c>
      <c r="G28" s="181">
        <v>0</v>
      </c>
      <c r="H28" s="181">
        <v>0.49399456381797802</v>
      </c>
      <c r="I28" s="187">
        <v>1.5772157907486</v>
      </c>
      <c r="J28" s="181">
        <v>0.94087485784461999</v>
      </c>
    </row>
    <row r="29" spans="1:10" x14ac:dyDescent="0.2">
      <c r="A29" s="2" t="s">
        <v>35</v>
      </c>
      <c r="B29" s="184">
        <v>57</v>
      </c>
      <c r="C29" s="181">
        <v>0.37891894578933699</v>
      </c>
      <c r="D29" s="181">
        <v>0.17743848264217399</v>
      </c>
      <c r="E29" s="181">
        <v>5.6699123233556699E-2</v>
      </c>
      <c r="F29" s="181">
        <v>0</v>
      </c>
      <c r="G29" s="181">
        <v>0</v>
      </c>
      <c r="H29" s="181">
        <v>0.386943429708481</v>
      </c>
      <c r="I29" s="187">
        <v>1.47440433502197</v>
      </c>
      <c r="J29" s="181">
        <v>0.90751404078537101</v>
      </c>
    </row>
    <row r="30" spans="1:10" x14ac:dyDescent="0.2">
      <c r="A30" s="2" t="s">
        <v>36</v>
      </c>
      <c r="B30" s="184">
        <v>40</v>
      </c>
      <c r="C30" s="181">
        <v>0.193616077303886</v>
      </c>
      <c r="D30" s="181">
        <v>0.107653647661209</v>
      </c>
      <c r="E30" s="181">
        <v>0</v>
      </c>
      <c r="F30" s="181">
        <v>0</v>
      </c>
      <c r="G30" s="181">
        <v>0</v>
      </c>
      <c r="H30" s="181">
        <v>0.69873028993606601</v>
      </c>
      <c r="I30" s="187" t="s">
        <v>1</v>
      </c>
      <c r="J30" s="181">
        <v>1</v>
      </c>
    </row>
    <row r="31" spans="1:10" x14ac:dyDescent="0.2">
      <c r="A31" s="2" t="s">
        <v>37</v>
      </c>
      <c r="B31" s="184">
        <v>36</v>
      </c>
      <c r="C31" s="181">
        <v>0.33443275094032299</v>
      </c>
      <c r="D31" s="181">
        <v>0.113964520394802</v>
      </c>
      <c r="E31" s="181">
        <v>5.0919607281684903E-2</v>
      </c>
      <c r="F31" s="181">
        <v>0</v>
      </c>
      <c r="G31" s="181">
        <v>0</v>
      </c>
      <c r="H31" s="181">
        <v>0.50068312883377097</v>
      </c>
      <c r="I31" s="187" t="s">
        <v>1</v>
      </c>
      <c r="J31" s="181">
        <v>0.89802145799128497</v>
      </c>
    </row>
    <row r="32" spans="1:10" x14ac:dyDescent="0.2">
      <c r="A32" s="2" t="s">
        <v>38</v>
      </c>
      <c r="B32" s="184">
        <v>96</v>
      </c>
      <c r="C32" s="181">
        <v>9.4288758933544201E-2</v>
      </c>
      <c r="D32" s="181">
        <v>0.19070255756378199</v>
      </c>
      <c r="E32" s="181">
        <v>0.21344326436519601</v>
      </c>
      <c r="F32" s="181">
        <v>7.2777211666107205E-2</v>
      </c>
      <c r="G32" s="181">
        <v>2.0446218550205199E-2</v>
      </c>
      <c r="H32" s="181">
        <v>0.40834197402000399</v>
      </c>
      <c r="I32" s="187">
        <v>2.55107450485229</v>
      </c>
      <c r="J32" s="181">
        <v>0.48168251111426702</v>
      </c>
    </row>
    <row r="33" spans="1:10" x14ac:dyDescent="0.2">
      <c r="A33" s="2" t="s">
        <v>39</v>
      </c>
      <c r="B33" s="184">
        <v>69</v>
      </c>
      <c r="C33" s="181">
        <v>0.13047124445438399</v>
      </c>
      <c r="D33" s="181">
        <v>0.283425182104111</v>
      </c>
      <c r="E33" s="181">
        <v>0.21797265112400099</v>
      </c>
      <c r="F33" s="181">
        <v>7.8301675617694896E-2</v>
      </c>
      <c r="G33" s="181">
        <v>0</v>
      </c>
      <c r="H33" s="181">
        <v>0.28982925415039101</v>
      </c>
      <c r="I33" s="187">
        <v>2.3437268733978298</v>
      </c>
      <c r="J33" s="181">
        <v>0.58281254844007901</v>
      </c>
    </row>
    <row r="34" spans="1:10" x14ac:dyDescent="0.2">
      <c r="A34" s="2" t="s">
        <v>40</v>
      </c>
      <c r="B34" s="184">
        <v>53</v>
      </c>
      <c r="C34" s="181">
        <v>0.23662872612476299</v>
      </c>
      <c r="D34" s="181">
        <v>0.21217520534992201</v>
      </c>
      <c r="E34" s="181">
        <v>6.7049063742160797E-2</v>
      </c>
      <c r="F34" s="181">
        <v>0</v>
      </c>
      <c r="G34" s="181">
        <v>0</v>
      </c>
      <c r="H34" s="181">
        <v>0.48414701223373402</v>
      </c>
      <c r="I34" s="187" t="s">
        <v>1</v>
      </c>
      <c r="J34" s="181">
        <v>0.87002292443029094</v>
      </c>
    </row>
    <row r="35" spans="1:10" x14ac:dyDescent="0.2">
      <c r="A35" s="2" t="s">
        <v>41</v>
      </c>
      <c r="B35" s="184">
        <v>60</v>
      </c>
      <c r="C35" s="181">
        <v>0.32310694456100503</v>
      </c>
      <c r="D35" s="181">
        <v>0.16677537560462999</v>
      </c>
      <c r="E35" s="181">
        <v>1.44358230754733E-2</v>
      </c>
      <c r="F35" s="181">
        <v>1.2016442604362999E-2</v>
      </c>
      <c r="G35" s="181">
        <v>0</v>
      </c>
      <c r="H35" s="181">
        <v>0.48366543650627097</v>
      </c>
      <c r="I35" s="187">
        <v>1.4487329721450799</v>
      </c>
      <c r="J35" s="181">
        <v>0.94876913845210997</v>
      </c>
    </row>
    <row r="36" spans="1:10" x14ac:dyDescent="0.2">
      <c r="A36" s="2" t="s">
        <v>42</v>
      </c>
      <c r="B36" s="184">
        <v>57</v>
      </c>
      <c r="C36" s="181">
        <v>0.29151725769043002</v>
      </c>
      <c r="D36" s="181">
        <v>0.24747788906097401</v>
      </c>
      <c r="E36" s="181">
        <v>3.3509608358144802E-2</v>
      </c>
      <c r="F36" s="181">
        <v>0</v>
      </c>
      <c r="G36" s="181">
        <v>0</v>
      </c>
      <c r="H36" s="181">
        <v>0.42749524116516102</v>
      </c>
      <c r="I36" s="187">
        <v>1.5493353605270399</v>
      </c>
      <c r="J36" s="181">
        <v>0.94146841915446999</v>
      </c>
    </row>
    <row r="37" spans="1:10" x14ac:dyDescent="0.2">
      <c r="A37" s="2" t="s">
        <v>43</v>
      </c>
      <c r="B37" s="184">
        <v>46</v>
      </c>
      <c r="C37" s="181">
        <v>0.20586630702018699</v>
      </c>
      <c r="D37" s="181">
        <v>0.164747819304466</v>
      </c>
      <c r="E37" s="181">
        <v>0.10506523400545099</v>
      </c>
      <c r="F37" s="181">
        <v>3.4275736659765202E-2</v>
      </c>
      <c r="G37" s="181">
        <v>0</v>
      </c>
      <c r="H37" s="181">
        <v>0.49004492163658098</v>
      </c>
      <c r="I37" s="187" t="s">
        <v>1</v>
      </c>
      <c r="J37" s="181">
        <v>0.72675835286732204</v>
      </c>
    </row>
    <row r="38" spans="1:10" x14ac:dyDescent="0.2">
      <c r="A38" s="2" t="s">
        <v>44</v>
      </c>
      <c r="B38" s="184">
        <v>94</v>
      </c>
      <c r="C38" s="181">
        <v>8.5717827081680298E-2</v>
      </c>
      <c r="D38" s="181">
        <v>0.15866604447364799</v>
      </c>
      <c r="E38" s="181">
        <v>0.23107802867889399</v>
      </c>
      <c r="F38" s="181">
        <v>8.5026755928993197E-2</v>
      </c>
      <c r="G38" s="181">
        <v>7.9893339425325394E-3</v>
      </c>
      <c r="H38" s="181">
        <v>0.43152201175689697</v>
      </c>
      <c r="I38" s="187">
        <v>2.5970005989074698</v>
      </c>
      <c r="J38" s="181">
        <v>0.429891527567968</v>
      </c>
    </row>
    <row r="39" spans="1:10" x14ac:dyDescent="0.2">
      <c r="A39" s="2" t="s">
        <v>45</v>
      </c>
      <c r="B39" s="184">
        <v>81</v>
      </c>
      <c r="C39" s="181">
        <v>0.117694981396198</v>
      </c>
      <c r="D39" s="181">
        <v>0.313563972711563</v>
      </c>
      <c r="E39" s="181">
        <v>0.187040954828262</v>
      </c>
      <c r="F39" s="181">
        <v>2.0299782976508099E-2</v>
      </c>
      <c r="G39" s="181">
        <v>2.4267811328172701E-2</v>
      </c>
      <c r="H39" s="181">
        <v>0.33713251352310197</v>
      </c>
      <c r="I39" s="187">
        <v>2.2756946086883501</v>
      </c>
      <c r="J39" s="181">
        <v>0.650596012022572</v>
      </c>
    </row>
    <row r="40" spans="1:10" x14ac:dyDescent="0.2">
      <c r="A40" s="2" t="s">
        <v>46</v>
      </c>
      <c r="B40" s="184">
        <v>71</v>
      </c>
      <c r="C40" s="181">
        <v>0.21948416531086001</v>
      </c>
      <c r="D40" s="181">
        <v>0.40487477183342002</v>
      </c>
      <c r="E40" s="181">
        <v>0.12778979539871199</v>
      </c>
      <c r="F40" s="181">
        <v>0</v>
      </c>
      <c r="G40" s="181">
        <v>0</v>
      </c>
      <c r="H40" s="181">
        <v>0.247851252555847</v>
      </c>
      <c r="I40" s="187">
        <v>1.87809014320374</v>
      </c>
      <c r="J40" s="181">
        <v>0.83010036463578296</v>
      </c>
    </row>
    <row r="41" spans="1:10" x14ac:dyDescent="0.2">
      <c r="A41" s="2" t="s">
        <v>47</v>
      </c>
      <c r="B41" s="184">
        <v>66</v>
      </c>
      <c r="C41" s="181">
        <v>0.10703047364950199</v>
      </c>
      <c r="D41" s="181">
        <v>0.257081359624863</v>
      </c>
      <c r="E41" s="181">
        <v>0.25541743636131298</v>
      </c>
      <c r="F41" s="181">
        <v>0.12253762781620001</v>
      </c>
      <c r="G41" s="181">
        <v>0</v>
      </c>
      <c r="H41" s="181">
        <v>0.257933080196381</v>
      </c>
      <c r="I41" s="187">
        <v>2.5302248001098602</v>
      </c>
      <c r="J41" s="181">
        <v>0.49067251823879798</v>
      </c>
    </row>
    <row r="42" spans="1:10" x14ac:dyDescent="0.2">
      <c r="A42" s="2" t="s">
        <v>48</v>
      </c>
      <c r="B42" s="184">
        <v>66</v>
      </c>
      <c r="C42" s="181">
        <v>0.30669113993644698</v>
      </c>
      <c r="D42" s="181">
        <v>0.23830817639827701</v>
      </c>
      <c r="E42" s="181">
        <v>0.189138293266296</v>
      </c>
      <c r="F42" s="181">
        <v>4.4037241488695103E-2</v>
      </c>
      <c r="G42" s="181">
        <v>0</v>
      </c>
      <c r="H42" s="181">
        <v>0.22182515263557401</v>
      </c>
      <c r="I42" s="187">
        <v>1.96211862564087</v>
      </c>
      <c r="J42" s="181">
        <v>0.70035585906115505</v>
      </c>
    </row>
    <row r="43" spans="1:10" x14ac:dyDescent="0.2">
      <c r="A43" s="2" t="s">
        <v>49</v>
      </c>
      <c r="B43" s="184">
        <v>68</v>
      </c>
      <c r="C43" s="181">
        <v>7.75551646947861E-2</v>
      </c>
      <c r="D43" s="181">
        <v>0.17270569503307301</v>
      </c>
      <c r="E43" s="181">
        <v>0.185792461037636</v>
      </c>
      <c r="F43" s="181">
        <v>0.10203010588884399</v>
      </c>
      <c r="G43" s="181">
        <v>2.57564522325993E-2</v>
      </c>
      <c r="H43" s="181">
        <v>0.436160117387772</v>
      </c>
      <c r="I43" s="187">
        <v>2.69091749191284</v>
      </c>
      <c r="J43" s="181">
        <v>0.44385093906783102</v>
      </c>
    </row>
    <row r="44" spans="1:10" x14ac:dyDescent="0.2">
      <c r="A44" s="2" t="s">
        <v>50</v>
      </c>
      <c r="B44" s="184">
        <v>73</v>
      </c>
      <c r="C44" s="181">
        <v>6.6137857735156999E-2</v>
      </c>
      <c r="D44" s="181">
        <v>0.21377262473106401</v>
      </c>
      <c r="E44" s="181">
        <v>0.23537597060203599</v>
      </c>
      <c r="F44" s="181">
        <v>8.0082096159458202E-2</v>
      </c>
      <c r="G44" s="181">
        <v>2.3919969797134399E-2</v>
      </c>
      <c r="H44" s="181">
        <v>0.38071146607398998</v>
      </c>
      <c r="I44" s="187">
        <v>2.6477792263031001</v>
      </c>
      <c r="J44" s="181">
        <v>0.451987197997755</v>
      </c>
    </row>
    <row r="45" spans="1:10" x14ac:dyDescent="0.2">
      <c r="A45" s="2" t="s">
        <v>51</v>
      </c>
      <c r="B45" s="184">
        <v>70</v>
      </c>
      <c r="C45" s="181">
        <v>8.5059918463230105E-2</v>
      </c>
      <c r="D45" s="181">
        <v>0.31994986534118702</v>
      </c>
      <c r="E45" s="181">
        <v>0.119090229272842</v>
      </c>
      <c r="F45" s="181">
        <v>5.58914914727211E-2</v>
      </c>
      <c r="G45" s="181">
        <v>0</v>
      </c>
      <c r="H45" s="181">
        <v>0.42000848054885898</v>
      </c>
      <c r="I45" s="187">
        <v>2.2514059543609601</v>
      </c>
      <c r="J45" s="181">
        <v>0.69830295896948802</v>
      </c>
    </row>
    <row r="46" spans="1:10" x14ac:dyDescent="0.2">
      <c r="A46" s="2" t="s">
        <v>52</v>
      </c>
      <c r="B46" s="184">
        <v>65</v>
      </c>
      <c r="C46" s="181">
        <v>9.1750778257846805E-2</v>
      </c>
      <c r="D46" s="181">
        <v>0.32995229959487898</v>
      </c>
      <c r="E46" s="181">
        <v>0.19730705022811901</v>
      </c>
      <c r="F46" s="181">
        <v>0</v>
      </c>
      <c r="G46" s="181">
        <v>0</v>
      </c>
      <c r="H46" s="181">
        <v>0.380989849567413</v>
      </c>
      <c r="I46" s="187">
        <v>2.1705243587493901</v>
      </c>
      <c r="J46" s="181">
        <v>0.68125392254914796</v>
      </c>
    </row>
    <row r="47" spans="1:10" x14ac:dyDescent="0.2">
      <c r="A47" s="2" t="s">
        <v>53</v>
      </c>
      <c r="B47" s="184">
        <v>51</v>
      </c>
      <c r="C47" s="181">
        <v>0.25437328219413802</v>
      </c>
      <c r="D47" s="181">
        <v>0.19140653312206299</v>
      </c>
      <c r="E47" s="181">
        <v>6.77459090948105E-2</v>
      </c>
      <c r="F47" s="181">
        <v>3.5436630249023403E-2</v>
      </c>
      <c r="G47" s="181">
        <v>0</v>
      </c>
      <c r="H47" s="181">
        <v>0.45103764533996599</v>
      </c>
      <c r="I47" s="187" t="s">
        <v>1</v>
      </c>
      <c r="J47" s="181">
        <v>0.81204077389289497</v>
      </c>
    </row>
    <row r="48" spans="1:10" x14ac:dyDescent="0.2">
      <c r="A48" s="2" t="s">
        <v>54</v>
      </c>
      <c r="B48" s="184">
        <v>53</v>
      </c>
      <c r="C48" s="181">
        <v>0.287267446517944</v>
      </c>
      <c r="D48" s="181">
        <v>0.159597828984261</v>
      </c>
      <c r="E48" s="181">
        <v>3.35805788636208E-2</v>
      </c>
      <c r="F48" s="181">
        <v>0</v>
      </c>
      <c r="G48" s="181">
        <v>1.5913991257548301E-2</v>
      </c>
      <c r="H48" s="181">
        <v>0.50364017486572299</v>
      </c>
      <c r="I48" s="187" t="s">
        <v>1</v>
      </c>
      <c r="J48" s="181">
        <v>0.90028490306461195</v>
      </c>
    </row>
    <row r="49" spans="1:10" x14ac:dyDescent="0.2">
      <c r="A49" s="2" t="s">
        <v>55</v>
      </c>
      <c r="B49" s="184">
        <v>60</v>
      </c>
      <c r="C49" s="181">
        <v>0.211625620722771</v>
      </c>
      <c r="D49" s="181">
        <v>0.31972059607505798</v>
      </c>
      <c r="E49" s="181">
        <v>7.8192263841629001E-2</v>
      </c>
      <c r="F49" s="181">
        <v>2.3987559601664502E-2</v>
      </c>
      <c r="G49" s="181">
        <v>1.20548335835338E-2</v>
      </c>
      <c r="H49" s="181">
        <v>0.35441911220550498</v>
      </c>
      <c r="I49" s="187">
        <v>1.9236444234848</v>
      </c>
      <c r="J49" s="181">
        <v>0.82305136093939801</v>
      </c>
    </row>
    <row r="50" spans="1:10" x14ac:dyDescent="0.2">
      <c r="A50" s="2" t="s">
        <v>56</v>
      </c>
      <c r="B50" s="184">
        <v>42</v>
      </c>
      <c r="C50" s="181">
        <v>0.203767910599709</v>
      </c>
      <c r="D50" s="181">
        <v>0.33507370948791498</v>
      </c>
      <c r="E50" s="181">
        <v>8.9868016541004195E-2</v>
      </c>
      <c r="F50" s="181">
        <v>3.5899668931961101E-2</v>
      </c>
      <c r="G50" s="181">
        <v>0</v>
      </c>
      <c r="H50" s="181">
        <v>0.33539071679115301</v>
      </c>
      <c r="I50" s="187" t="s">
        <v>1</v>
      </c>
      <c r="J50" s="181">
        <v>0.81076448310202098</v>
      </c>
    </row>
    <row r="51" spans="1:10" x14ac:dyDescent="0.2">
      <c r="A51" s="2" t="s">
        <v>57</v>
      </c>
      <c r="B51" s="184">
        <v>78</v>
      </c>
      <c r="C51" s="181">
        <v>0.10358639806509</v>
      </c>
      <c r="D51" s="181">
        <v>0.32540312409400901</v>
      </c>
      <c r="E51" s="181">
        <v>0.17788188159465801</v>
      </c>
      <c r="F51" s="181">
        <v>3.1386986374855E-2</v>
      </c>
      <c r="G51" s="181">
        <v>9.1202724725007994E-3</v>
      </c>
      <c r="H51" s="181">
        <v>0.35262134671211198</v>
      </c>
      <c r="I51" s="187">
        <v>2.2539939880371098</v>
      </c>
      <c r="J51" s="181">
        <v>0.66265625814025997</v>
      </c>
    </row>
    <row r="52" spans="1:10" x14ac:dyDescent="0.2">
      <c r="A52" s="2" t="s">
        <v>58</v>
      </c>
      <c r="B52" s="184">
        <v>46</v>
      </c>
      <c r="C52" s="181">
        <v>0.29836049675941501</v>
      </c>
      <c r="D52" s="181">
        <v>8.9094467461109203E-2</v>
      </c>
      <c r="E52" s="181">
        <v>1.74437277019024E-2</v>
      </c>
      <c r="F52" s="181">
        <v>2.8519781306386001E-2</v>
      </c>
      <c r="G52" s="181">
        <v>0</v>
      </c>
      <c r="H52" s="181">
        <v>0.56658154726028398</v>
      </c>
      <c r="I52" s="187" t="s">
        <v>1</v>
      </c>
      <c r="J52" s="181">
        <v>0.89395119994337902</v>
      </c>
    </row>
    <row r="53" spans="1:10" x14ac:dyDescent="0.2">
      <c r="A53" s="2" t="s">
        <v>59</v>
      </c>
      <c r="B53" s="184">
        <v>77</v>
      </c>
      <c r="C53" s="181">
        <v>0.23404946923255901</v>
      </c>
      <c r="D53" s="181">
        <v>0.34621891379356401</v>
      </c>
      <c r="E53" s="181">
        <v>0.121243827044964</v>
      </c>
      <c r="F53" s="181">
        <v>3.3365685492754003E-2</v>
      </c>
      <c r="G53" s="181">
        <v>0</v>
      </c>
      <c r="H53" s="181">
        <v>0.26512211561202997</v>
      </c>
      <c r="I53" s="187">
        <v>1.9373035430908201</v>
      </c>
      <c r="J53" s="181">
        <v>0.78961197027284002</v>
      </c>
    </row>
    <row r="54" spans="1:10" x14ac:dyDescent="0.2">
      <c r="A54" s="2" t="s">
        <v>60</v>
      </c>
      <c r="B54" s="184">
        <v>80</v>
      </c>
      <c r="C54" s="181">
        <v>0.188256695866585</v>
      </c>
      <c r="D54" s="181">
        <v>0.36726632714271501</v>
      </c>
      <c r="E54" s="181">
        <v>0.12516330182552299</v>
      </c>
      <c r="F54" s="181">
        <v>2.8047125786542899E-2</v>
      </c>
      <c r="G54" s="181">
        <v>0</v>
      </c>
      <c r="H54" s="181">
        <v>0.29126653075218201</v>
      </c>
      <c r="I54" s="187">
        <v>1.99012446403503</v>
      </c>
      <c r="J54" s="181">
        <v>0.78382503679240401</v>
      </c>
    </row>
    <row r="55" spans="1:10" x14ac:dyDescent="0.2">
      <c r="A55" s="2" t="s">
        <v>61</v>
      </c>
      <c r="B55" s="184">
        <v>57</v>
      </c>
      <c r="C55" s="181">
        <v>0.40351912379264798</v>
      </c>
      <c r="D55" s="181">
        <v>0.188034653663635</v>
      </c>
      <c r="E55" s="181">
        <v>2.6925122365355499E-2</v>
      </c>
      <c r="F55" s="181">
        <v>1.7005046829581299E-2</v>
      </c>
      <c r="G55" s="181">
        <v>0</v>
      </c>
      <c r="H55" s="181">
        <v>0.36451604962348899</v>
      </c>
      <c r="I55" s="187">
        <v>1.46090865135193</v>
      </c>
      <c r="J55" s="181">
        <v>0.93087131559115899</v>
      </c>
    </row>
    <row r="56" spans="1:10" x14ac:dyDescent="0.2">
      <c r="A56" s="2" t="s">
        <v>62</v>
      </c>
      <c r="B56" s="184">
        <v>89</v>
      </c>
      <c r="C56" s="181">
        <v>0.10679567605257</v>
      </c>
      <c r="D56" s="181">
        <v>0.19741977751254999</v>
      </c>
      <c r="E56" s="181">
        <v>0.148490890860558</v>
      </c>
      <c r="F56" s="181">
        <v>8.2729198038578006E-2</v>
      </c>
      <c r="G56" s="181">
        <v>1.54772065579891E-2</v>
      </c>
      <c r="H56" s="181">
        <v>0.44908726215362499</v>
      </c>
      <c r="I56" s="187">
        <v>2.4603002071380602</v>
      </c>
      <c r="J56" s="181">
        <v>0.55220260214532901</v>
      </c>
    </row>
    <row r="57" spans="1:10" x14ac:dyDescent="0.2">
      <c r="A57" s="2" t="s">
        <v>63</v>
      </c>
      <c r="B57" s="184">
        <v>76</v>
      </c>
      <c r="C57" s="181">
        <v>7.2836384177207905E-2</v>
      </c>
      <c r="D57" s="181">
        <v>9.7351431846618694E-2</v>
      </c>
      <c r="E57" s="181">
        <v>0.230338424444199</v>
      </c>
      <c r="F57" s="181">
        <v>5.1295727491378798E-2</v>
      </c>
      <c r="G57" s="181">
        <v>5.7243447750806802E-2</v>
      </c>
      <c r="H57" s="181">
        <v>0.49093458056449901</v>
      </c>
      <c r="I57" s="187">
        <v>2.8482677936553999</v>
      </c>
      <c r="J57" s="181">
        <v>0.33431423697560197</v>
      </c>
    </row>
    <row r="58" spans="1:10" x14ac:dyDescent="0.2">
      <c r="A58" s="2" t="s">
        <v>64</v>
      </c>
      <c r="B58" s="184">
        <v>74</v>
      </c>
      <c r="C58" s="181">
        <v>0.123829700052738</v>
      </c>
      <c r="D58" s="181">
        <v>0.23255814611911799</v>
      </c>
      <c r="E58" s="181">
        <v>0.23312881588935899</v>
      </c>
      <c r="F58" s="181">
        <v>5.07381707429886E-2</v>
      </c>
      <c r="G58" s="181">
        <v>6.32601752877235E-2</v>
      </c>
      <c r="H58" s="181">
        <v>0.29648500680923501</v>
      </c>
      <c r="I58" s="187">
        <v>2.56936383247375</v>
      </c>
      <c r="J58" s="181">
        <v>0.50658172472887397</v>
      </c>
    </row>
    <row r="59" spans="1:10" x14ac:dyDescent="0.2">
      <c r="A59" s="2" t="s">
        <v>65</v>
      </c>
      <c r="B59" s="184">
        <v>67</v>
      </c>
      <c r="C59" s="181">
        <v>0.201092019677162</v>
      </c>
      <c r="D59" s="181">
        <v>0.270061135292053</v>
      </c>
      <c r="E59" s="181">
        <v>0.14880909025669101</v>
      </c>
      <c r="F59" s="181">
        <v>0.124712884426117</v>
      </c>
      <c r="G59" s="181">
        <v>2.9437478631734799E-2</v>
      </c>
      <c r="H59" s="181">
        <v>0.22588738799095201</v>
      </c>
      <c r="I59" s="187">
        <v>2.3687515258789098</v>
      </c>
      <c r="J59" s="181">
        <v>0.60863645666976396</v>
      </c>
    </row>
    <row r="60" spans="1:10" x14ac:dyDescent="0.2">
      <c r="A60" s="2" t="s">
        <v>66</v>
      </c>
      <c r="B60" s="184">
        <v>70</v>
      </c>
      <c r="C60" s="181">
        <v>0.13266308605670901</v>
      </c>
      <c r="D60" s="181">
        <v>0.33774390816688499</v>
      </c>
      <c r="E60" s="181">
        <v>0.108872249722481</v>
      </c>
      <c r="F60" s="181">
        <v>2.3102201521396599E-2</v>
      </c>
      <c r="G60" s="181">
        <v>8.4064230322837795E-3</v>
      </c>
      <c r="H60" s="181">
        <v>0.38921213150024397</v>
      </c>
      <c r="I60" s="187">
        <v>2.0779857635497998</v>
      </c>
      <c r="J60" s="181">
        <v>0.77016427221946804</v>
      </c>
    </row>
    <row r="61" spans="1:10" x14ac:dyDescent="0.2">
      <c r="A61" s="2" t="s">
        <v>67</v>
      </c>
      <c r="B61" s="184">
        <v>48</v>
      </c>
      <c r="C61" s="181">
        <v>0.41266226768493702</v>
      </c>
      <c r="D61" s="181">
        <v>9.2608474195003496E-2</v>
      </c>
      <c r="E61" s="181">
        <v>3.6772809922695202E-2</v>
      </c>
      <c r="F61" s="181">
        <v>1.65588464587927E-2</v>
      </c>
      <c r="G61" s="181">
        <v>0</v>
      </c>
      <c r="H61" s="181">
        <v>0.44139760732650801</v>
      </c>
      <c r="I61" s="187" t="s">
        <v>1</v>
      </c>
      <c r="J61" s="181">
        <v>0.90452662475586398</v>
      </c>
    </row>
    <row r="62" spans="1:10" x14ac:dyDescent="0.2">
      <c r="A62" s="2" t="s">
        <v>68</v>
      </c>
      <c r="B62" s="184">
        <v>95</v>
      </c>
      <c r="C62" s="181">
        <v>0.12071451544761699</v>
      </c>
      <c r="D62" s="181">
        <v>0.330130755901337</v>
      </c>
      <c r="E62" s="181">
        <v>0.15114690363407099</v>
      </c>
      <c r="F62" s="181">
        <v>5.1356311887502698E-2</v>
      </c>
      <c r="G62" s="181">
        <v>0</v>
      </c>
      <c r="H62" s="181">
        <v>0.34665152430534402</v>
      </c>
      <c r="I62" s="187">
        <v>2.2037887573242201</v>
      </c>
      <c r="J62" s="181">
        <v>0.69005328765427498</v>
      </c>
    </row>
    <row r="63" spans="1:10" x14ac:dyDescent="0.2">
      <c r="A63" s="2" t="s">
        <v>69</v>
      </c>
      <c r="B63" s="184">
        <v>57</v>
      </c>
      <c r="C63" s="181">
        <v>0.24623997509479501</v>
      </c>
      <c r="D63" s="181">
        <v>0.218519747257233</v>
      </c>
      <c r="E63" s="181">
        <v>0.16163109242916099</v>
      </c>
      <c r="F63" s="181">
        <v>0</v>
      </c>
      <c r="G63" s="181">
        <v>0</v>
      </c>
      <c r="H63" s="181">
        <v>0.37360921502113298</v>
      </c>
      <c r="I63" s="187">
        <v>1.8649263381957999</v>
      </c>
      <c r="J63" s="181">
        <v>0.74196445954332502</v>
      </c>
    </row>
    <row r="64" spans="1:10" x14ac:dyDescent="0.2">
      <c r="A64" s="2" t="s">
        <v>70</v>
      </c>
      <c r="B64" s="184">
        <v>63</v>
      </c>
      <c r="C64" s="181">
        <v>0.32609805464744601</v>
      </c>
      <c r="D64" s="181">
        <v>0.12706387042999301</v>
      </c>
      <c r="E64" s="181">
        <v>4.2457275092601797E-2</v>
      </c>
      <c r="F64" s="181">
        <v>1.0895823128521401E-2</v>
      </c>
      <c r="G64" s="181">
        <v>2.19871960580349E-2</v>
      </c>
      <c r="H64" s="181">
        <v>0.47149780392646801</v>
      </c>
      <c r="I64" s="187">
        <v>1.6293534040451001</v>
      </c>
      <c r="J64" s="181">
        <v>0.85744564257293399</v>
      </c>
    </row>
    <row r="65" spans="1:10" x14ac:dyDescent="0.2">
      <c r="A65" s="2" t="s">
        <v>71</v>
      </c>
      <c r="B65" s="184">
        <v>51</v>
      </c>
      <c r="C65" s="181">
        <v>0.26124501228332497</v>
      </c>
      <c r="D65" s="181">
        <v>0.160154268145561</v>
      </c>
      <c r="E65" s="181">
        <v>0.17502781748771701</v>
      </c>
      <c r="F65" s="181">
        <v>2.5049956515431401E-2</v>
      </c>
      <c r="G65" s="181">
        <v>0</v>
      </c>
      <c r="H65" s="181">
        <v>0.37852293252944902</v>
      </c>
      <c r="I65" s="187">
        <v>1.9418847560882599</v>
      </c>
      <c r="J65" s="181">
        <v>0.67806088321957703</v>
      </c>
    </row>
    <row r="66" spans="1:10" x14ac:dyDescent="0.2">
      <c r="A66" s="2" t="s">
        <v>72</v>
      </c>
      <c r="B66" s="184">
        <v>80</v>
      </c>
      <c r="C66" s="181">
        <v>9.9124908447265597E-2</v>
      </c>
      <c r="D66" s="181">
        <v>0.34522622823715199</v>
      </c>
      <c r="E66" s="181">
        <v>0.13121753931045499</v>
      </c>
      <c r="F66" s="181">
        <v>4.22497168183327E-2</v>
      </c>
      <c r="G66" s="181">
        <v>7.5165010057389701E-3</v>
      </c>
      <c r="H66" s="181">
        <v>0.37466511130332902</v>
      </c>
      <c r="I66" s="187">
        <v>2.2225072383880602</v>
      </c>
      <c r="J66" s="181">
        <v>0.71058106796303599</v>
      </c>
    </row>
    <row r="67" spans="1:10" x14ac:dyDescent="0.2">
      <c r="A67" s="2" t="s">
        <v>73</v>
      </c>
      <c r="B67" s="184">
        <v>82</v>
      </c>
      <c r="C67" s="181">
        <v>3.3948324620723697E-2</v>
      </c>
      <c r="D67" s="181">
        <v>0.18600486218929299</v>
      </c>
      <c r="E67" s="181">
        <v>0.36725315451621998</v>
      </c>
      <c r="F67" s="181">
        <v>9.5545172691345201E-2</v>
      </c>
      <c r="G67" s="181">
        <v>3.9680115878582001E-2</v>
      </c>
      <c r="H67" s="181">
        <v>0.277568370103836</v>
      </c>
      <c r="I67" s="187">
        <v>2.8906524181365998</v>
      </c>
      <c r="J67" s="181">
        <v>0.30446228778996098</v>
      </c>
    </row>
    <row r="68" spans="1:10" x14ac:dyDescent="0.2">
      <c r="A68" s="2" t="s">
        <v>74</v>
      </c>
      <c r="B68" s="184">
        <v>68</v>
      </c>
      <c r="C68" s="181">
        <v>0.15604314208030701</v>
      </c>
      <c r="D68" s="181">
        <v>0.214677304029465</v>
      </c>
      <c r="E68" s="181">
        <v>0.28128644824027998</v>
      </c>
      <c r="F68" s="181">
        <v>2.1891891956329301E-2</v>
      </c>
      <c r="G68" s="181">
        <v>4.5249432325363201E-2</v>
      </c>
      <c r="H68" s="181">
        <v>0.280851781368256</v>
      </c>
      <c r="I68" s="187">
        <v>2.4238004684448202</v>
      </c>
      <c r="J68" s="181">
        <v>0.51549935952717296</v>
      </c>
    </row>
    <row r="69" spans="1:10" x14ac:dyDescent="0.2">
      <c r="A69" s="2" t="s">
        <v>75</v>
      </c>
      <c r="B69" s="184">
        <v>85</v>
      </c>
      <c r="C69" s="181">
        <v>8.5010483860969502E-2</v>
      </c>
      <c r="D69" s="181">
        <v>0.19131051003933</v>
      </c>
      <c r="E69" s="181">
        <v>0.26438185572624201</v>
      </c>
      <c r="F69" s="181">
        <v>9.8626308143138899E-2</v>
      </c>
      <c r="G69" s="181">
        <v>7.3812350630760207E-2</v>
      </c>
      <c r="H69" s="181">
        <v>0.28685846924781799</v>
      </c>
      <c r="I69" s="187">
        <v>2.8386287689209002</v>
      </c>
      <c r="J69" s="181">
        <v>0.38747007521702198</v>
      </c>
    </row>
    <row r="70" spans="1:10" x14ac:dyDescent="0.2">
      <c r="A70" s="2" t="s">
        <v>76</v>
      </c>
      <c r="B70" s="184">
        <v>60</v>
      </c>
      <c r="C70" s="181">
        <v>0.21262960135936701</v>
      </c>
      <c r="D70" s="181">
        <v>0.22009930014610299</v>
      </c>
      <c r="E70" s="181">
        <v>1.7649095505476001E-2</v>
      </c>
      <c r="F70" s="181">
        <v>1.4510935172438601E-2</v>
      </c>
      <c r="G70" s="181">
        <v>0</v>
      </c>
      <c r="H70" s="181">
        <v>0.53511106967926003</v>
      </c>
      <c r="I70" s="187" t="s">
        <v>1</v>
      </c>
      <c r="J70" s="181">
        <v>0.93082212018498101</v>
      </c>
    </row>
    <row r="71" spans="1:10" x14ac:dyDescent="0.2">
      <c r="A71" s="3" t="s">
        <v>77</v>
      </c>
      <c r="B71" s="185">
        <v>54</v>
      </c>
      <c r="C71" s="182">
        <v>0.22210590541362801</v>
      </c>
      <c r="D71" s="182">
        <v>0.26619061827659601</v>
      </c>
      <c r="E71" s="182">
        <v>0</v>
      </c>
      <c r="F71" s="182">
        <v>0</v>
      </c>
      <c r="G71" s="182">
        <v>0</v>
      </c>
      <c r="H71" s="182">
        <v>0.51170349121093806</v>
      </c>
      <c r="I71" s="188" t="s">
        <v>1</v>
      </c>
      <c r="J71" s="182">
        <v>1</v>
      </c>
    </row>
    <row r="73" spans="1:10" x14ac:dyDescent="0.2">
      <c r="A73" t="s">
        <v>188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186</v>
      </c>
    </row>
    <row r="4" spans="1:10" x14ac:dyDescent="0.2">
      <c r="A4" t="s">
        <v>187</v>
      </c>
    </row>
    <row r="5" spans="1:10" ht="38.25" x14ac:dyDescent="0.2">
      <c r="A5" s="4" t="s">
        <v>4</v>
      </c>
      <c r="B5" s="4" t="s">
        <v>5</v>
      </c>
      <c r="C5" s="4" t="s">
        <v>179</v>
      </c>
      <c r="D5" s="4" t="s">
        <v>180</v>
      </c>
      <c r="E5" s="4" t="s">
        <v>181</v>
      </c>
      <c r="F5" s="4" t="s">
        <v>182</v>
      </c>
      <c r="G5" s="4" t="s">
        <v>183</v>
      </c>
      <c r="H5" s="4" t="s">
        <v>184</v>
      </c>
      <c r="I5" s="4" t="s">
        <v>11</v>
      </c>
      <c r="J5" s="4" t="s">
        <v>12</v>
      </c>
    </row>
    <row r="6" spans="1:10" x14ac:dyDescent="0.2">
      <c r="A6" s="5" t="s">
        <v>13</v>
      </c>
      <c r="B6" s="192" t="s">
        <v>1</v>
      </c>
      <c r="C6" s="189" t="s">
        <v>1</v>
      </c>
      <c r="D6" s="189" t="s">
        <v>1</v>
      </c>
      <c r="E6" s="189" t="s">
        <v>1</v>
      </c>
      <c r="F6" s="189" t="s">
        <v>1</v>
      </c>
      <c r="G6" s="189" t="s">
        <v>1</v>
      </c>
      <c r="H6" s="189" t="s">
        <v>1</v>
      </c>
      <c r="I6" s="195" t="s">
        <v>1</v>
      </c>
      <c r="J6" s="189" t="s">
        <v>1</v>
      </c>
    </row>
    <row r="7" spans="1:10" x14ac:dyDescent="0.2">
      <c r="A7" s="2" t="s">
        <v>13</v>
      </c>
      <c r="B7" s="193">
        <v>4732</v>
      </c>
      <c r="C7" s="190">
        <v>0.29315227270126298</v>
      </c>
      <c r="D7" s="190">
        <v>5.5570811033248901E-2</v>
      </c>
      <c r="E7" s="190">
        <v>3.1017644330859202E-2</v>
      </c>
      <c r="F7" s="190">
        <v>1.50431795045733E-2</v>
      </c>
      <c r="G7" s="190">
        <v>1.3261574320495099E-2</v>
      </c>
      <c r="H7" s="190">
        <v>0.59195452928543102</v>
      </c>
      <c r="I7" s="196">
        <v>1.5288183689117401</v>
      </c>
      <c r="J7" s="190">
        <v>0.85461817177562605</v>
      </c>
    </row>
    <row r="8" spans="1:10" x14ac:dyDescent="0.2">
      <c r="A8" s="5" t="s">
        <v>14</v>
      </c>
      <c r="B8" s="192" t="s">
        <v>1</v>
      </c>
      <c r="C8" s="189" t="s">
        <v>1</v>
      </c>
      <c r="D8" s="189" t="s">
        <v>1</v>
      </c>
      <c r="E8" s="189" t="s">
        <v>1</v>
      </c>
      <c r="F8" s="189" t="s">
        <v>1</v>
      </c>
      <c r="G8" s="189" t="s">
        <v>1</v>
      </c>
      <c r="H8" s="189" t="s">
        <v>1</v>
      </c>
      <c r="I8" s="195" t="s">
        <v>1</v>
      </c>
      <c r="J8" s="189" t="s">
        <v>1</v>
      </c>
    </row>
    <row r="9" spans="1:10" x14ac:dyDescent="0.2">
      <c r="A9" s="2" t="s">
        <v>15</v>
      </c>
      <c r="B9" s="193">
        <v>88</v>
      </c>
      <c r="C9" s="190">
        <v>0.21950921416282701</v>
      </c>
      <c r="D9" s="190">
        <v>7.0833690464496599E-2</v>
      </c>
      <c r="E9" s="190">
        <v>2.96244788914919E-2</v>
      </c>
      <c r="F9" s="190">
        <v>5.1443427801132202E-2</v>
      </c>
      <c r="G9" s="190">
        <v>5.5835906416177701E-2</v>
      </c>
      <c r="H9" s="190">
        <v>0.57275325059890703</v>
      </c>
      <c r="I9" s="196">
        <v>2.1884386539459202</v>
      </c>
      <c r="J9" s="190">
        <v>0.67956731456189701</v>
      </c>
    </row>
    <row r="10" spans="1:10" x14ac:dyDescent="0.2">
      <c r="A10" s="2" t="s">
        <v>16</v>
      </c>
      <c r="B10" s="193">
        <v>89</v>
      </c>
      <c r="C10" s="190">
        <v>0.51625859737396196</v>
      </c>
      <c r="D10" s="190">
        <v>9.8536796867847408E-3</v>
      </c>
      <c r="E10" s="190">
        <v>9.8536796867847408E-3</v>
      </c>
      <c r="F10" s="190">
        <v>1.80024988949299E-2</v>
      </c>
      <c r="G10" s="190">
        <v>8.0727869644761103E-3</v>
      </c>
      <c r="H10" s="190">
        <v>0.43795877695083602</v>
      </c>
      <c r="I10" s="196">
        <v>1.2061408758163501</v>
      </c>
      <c r="J10" s="190">
        <v>0.93607414754913698</v>
      </c>
    </row>
    <row r="11" spans="1:10" x14ac:dyDescent="0.2">
      <c r="A11" s="2" t="s">
        <v>17</v>
      </c>
      <c r="B11" s="193">
        <v>106</v>
      </c>
      <c r="C11" s="190">
        <v>0.15101946890354201</v>
      </c>
      <c r="D11" s="190">
        <v>4.9202594906091697E-2</v>
      </c>
      <c r="E11" s="190">
        <v>4.6529181301593801E-2</v>
      </c>
      <c r="F11" s="190">
        <v>1.4885411597788299E-2</v>
      </c>
      <c r="G11" s="190">
        <v>2.5485528632998501E-2</v>
      </c>
      <c r="H11" s="190">
        <v>0.71287781000137296</v>
      </c>
      <c r="I11" s="196">
        <v>2.0060501098632799</v>
      </c>
      <c r="J11" s="190">
        <v>0.69734097200163403</v>
      </c>
    </row>
    <row r="12" spans="1:10" x14ac:dyDescent="0.2">
      <c r="A12" s="2" t="s">
        <v>18</v>
      </c>
      <c r="B12" s="193">
        <v>94</v>
      </c>
      <c r="C12" s="190">
        <v>0.33245387673378002</v>
      </c>
      <c r="D12" s="190">
        <v>2.6620926335454001E-2</v>
      </c>
      <c r="E12" s="190">
        <v>5.9031140059232698E-2</v>
      </c>
      <c r="F12" s="190">
        <v>0</v>
      </c>
      <c r="G12" s="190">
        <v>1.3310463167727E-2</v>
      </c>
      <c r="H12" s="190">
        <v>0.56858360767364502</v>
      </c>
      <c r="I12" s="196">
        <v>1.45877957344055</v>
      </c>
      <c r="J12" s="190">
        <v>0.83231605898341099</v>
      </c>
    </row>
    <row r="13" spans="1:10" x14ac:dyDescent="0.2">
      <c r="A13" s="2" t="s">
        <v>19</v>
      </c>
      <c r="B13" s="193">
        <v>88</v>
      </c>
      <c r="C13" s="190">
        <v>0.28166109323501598</v>
      </c>
      <c r="D13" s="190">
        <v>3.1870145350694698E-2</v>
      </c>
      <c r="E13" s="190">
        <v>3.8136646151542698E-2</v>
      </c>
      <c r="F13" s="190">
        <v>1.00057572126389E-2</v>
      </c>
      <c r="G13" s="190">
        <v>1.8350254744291299E-2</v>
      </c>
      <c r="H13" s="190">
        <v>0.61997610330581698</v>
      </c>
      <c r="I13" s="196">
        <v>1.55670642852783</v>
      </c>
      <c r="J13" s="190">
        <v>0.82503032391675801</v>
      </c>
    </row>
    <row r="14" spans="1:10" x14ac:dyDescent="0.2">
      <c r="A14" s="2" t="s">
        <v>20</v>
      </c>
      <c r="B14" s="193">
        <v>73</v>
      </c>
      <c r="C14" s="190">
        <v>0.27137842774391202</v>
      </c>
      <c r="D14" s="190">
        <v>9.5701990649104101E-3</v>
      </c>
      <c r="E14" s="190">
        <v>4.6467673033475897E-2</v>
      </c>
      <c r="F14" s="190">
        <v>9.5701990649104101E-3</v>
      </c>
      <c r="G14" s="190">
        <v>0</v>
      </c>
      <c r="H14" s="190">
        <v>0.66301351785659801</v>
      </c>
      <c r="I14" s="196" t="s">
        <v>1</v>
      </c>
      <c r="J14" s="190">
        <v>0.83370885100706404</v>
      </c>
    </row>
    <row r="15" spans="1:10" x14ac:dyDescent="0.2">
      <c r="A15" s="2" t="s">
        <v>21</v>
      </c>
      <c r="B15" s="193">
        <v>74</v>
      </c>
      <c r="C15" s="190">
        <v>0.24265046417713201</v>
      </c>
      <c r="D15" s="190">
        <v>1.8708961084485099E-2</v>
      </c>
      <c r="E15" s="190">
        <v>4.9528975039720501E-2</v>
      </c>
      <c r="F15" s="190">
        <v>3.9293166249990498E-2</v>
      </c>
      <c r="G15" s="190">
        <v>0</v>
      </c>
      <c r="H15" s="190">
        <v>0.64981842041015603</v>
      </c>
      <c r="I15" s="196" t="s">
        <v>1</v>
      </c>
      <c r="J15" s="190">
        <v>0.74635403523819699</v>
      </c>
    </row>
    <row r="16" spans="1:10" x14ac:dyDescent="0.2">
      <c r="A16" s="2" t="s">
        <v>22</v>
      </c>
      <c r="B16" s="193">
        <v>64</v>
      </c>
      <c r="C16" s="190">
        <v>0.24761603772640201</v>
      </c>
      <c r="D16" s="190">
        <v>1.3258718885481399E-2</v>
      </c>
      <c r="E16" s="190">
        <v>0</v>
      </c>
      <c r="F16" s="190">
        <v>6.6293594427406797E-3</v>
      </c>
      <c r="G16" s="190">
        <v>2.5010792538523698E-2</v>
      </c>
      <c r="H16" s="190">
        <v>0.70748507976532005</v>
      </c>
      <c r="I16" s="196" t="s">
        <v>1</v>
      </c>
      <c r="J16" s="190">
        <v>0.89183405340453303</v>
      </c>
    </row>
    <row r="17" spans="1:10" x14ac:dyDescent="0.2">
      <c r="A17" s="2" t="s">
        <v>23</v>
      </c>
      <c r="B17" s="193">
        <v>44</v>
      </c>
      <c r="C17" s="190">
        <v>0.251581490039825</v>
      </c>
      <c r="D17" s="190">
        <v>0</v>
      </c>
      <c r="E17" s="190">
        <v>7.3859587311744704E-2</v>
      </c>
      <c r="F17" s="190">
        <v>1.47326895967126E-2</v>
      </c>
      <c r="G17" s="190">
        <v>5.5949579924345003E-2</v>
      </c>
      <c r="H17" s="190">
        <v>0.60387665033340499</v>
      </c>
      <c r="I17" s="196" t="s">
        <v>1</v>
      </c>
      <c r="J17" s="190">
        <v>0.63510896801727901</v>
      </c>
    </row>
    <row r="18" spans="1:10" x14ac:dyDescent="0.2">
      <c r="A18" s="2" t="s">
        <v>24</v>
      </c>
      <c r="B18" s="193">
        <v>53</v>
      </c>
      <c r="C18" s="190">
        <v>0.25047072768211398</v>
      </c>
      <c r="D18" s="190">
        <v>4.7250390052795403E-2</v>
      </c>
      <c r="E18" s="190">
        <v>2.6591144502162899E-2</v>
      </c>
      <c r="F18" s="190">
        <v>4.6133138239383698E-2</v>
      </c>
      <c r="G18" s="190">
        <v>1.22542195022106E-2</v>
      </c>
      <c r="H18" s="190">
        <v>0.61730039119720503</v>
      </c>
      <c r="I18" s="196" t="s">
        <v>1</v>
      </c>
      <c r="J18" s="190">
        <v>0.77794986509656205</v>
      </c>
    </row>
    <row r="19" spans="1:10" x14ac:dyDescent="0.2">
      <c r="A19" s="2" t="s">
        <v>25</v>
      </c>
      <c r="B19" s="193">
        <v>71</v>
      </c>
      <c r="C19" s="190">
        <v>0.56170535087585405</v>
      </c>
      <c r="D19" s="190">
        <v>1.3905896805226799E-2</v>
      </c>
      <c r="E19" s="190">
        <v>4.1924841701984399E-2</v>
      </c>
      <c r="F19" s="190">
        <v>2.4974426254630099E-2</v>
      </c>
      <c r="G19" s="190">
        <v>1.9694136455655101E-2</v>
      </c>
      <c r="H19" s="190">
        <v>0.33779534697532698</v>
      </c>
      <c r="I19" s="196">
        <v>1.3797246217727701</v>
      </c>
      <c r="J19" s="190">
        <v>0.86923467822442502</v>
      </c>
    </row>
    <row r="20" spans="1:10" x14ac:dyDescent="0.2">
      <c r="A20" s="2" t="s">
        <v>26</v>
      </c>
      <c r="B20" s="193">
        <v>71</v>
      </c>
      <c r="C20" s="190">
        <v>0.64135581254959095</v>
      </c>
      <c r="D20" s="190">
        <v>2.66099963337183E-2</v>
      </c>
      <c r="E20" s="190">
        <v>1.5276296064257599E-2</v>
      </c>
      <c r="F20" s="190">
        <v>3.4001104533672298E-2</v>
      </c>
      <c r="G20" s="190">
        <v>1.13337012007833E-2</v>
      </c>
      <c r="H20" s="190">
        <v>0.27142310142517101</v>
      </c>
      <c r="I20" s="196">
        <v>1.28068518638611</v>
      </c>
      <c r="J20" s="190">
        <v>0.91680891761725603</v>
      </c>
    </row>
    <row r="21" spans="1:10" x14ac:dyDescent="0.2">
      <c r="A21" s="2" t="s">
        <v>27</v>
      </c>
      <c r="B21" s="193">
        <v>76</v>
      </c>
      <c r="C21" s="190">
        <v>0.89301335811615001</v>
      </c>
      <c r="D21" s="190">
        <v>4.3542165309190799E-2</v>
      </c>
      <c r="E21" s="190">
        <v>0</v>
      </c>
      <c r="F21" s="190">
        <v>0</v>
      </c>
      <c r="G21" s="190">
        <v>0</v>
      </c>
      <c r="H21" s="190">
        <v>6.3444465398788494E-2</v>
      </c>
      <c r="I21" s="196">
        <v>1.04649186134338</v>
      </c>
      <c r="J21" s="190">
        <v>1</v>
      </c>
    </row>
    <row r="22" spans="1:10" x14ac:dyDescent="0.2">
      <c r="A22" s="2" t="s">
        <v>28</v>
      </c>
      <c r="B22" s="193">
        <v>86</v>
      </c>
      <c r="C22" s="190">
        <v>0.16845342516899101</v>
      </c>
      <c r="D22" s="190">
        <v>3.5895079374313403E-2</v>
      </c>
      <c r="E22" s="190">
        <v>3.1503416597843198E-2</v>
      </c>
      <c r="F22" s="190">
        <v>1.1683026328682899E-2</v>
      </c>
      <c r="G22" s="190">
        <v>0</v>
      </c>
      <c r="H22" s="190">
        <v>0.75246506929397605</v>
      </c>
      <c r="I22" s="196" t="s">
        <v>1</v>
      </c>
      <c r="J22" s="190">
        <v>0.82553395644552496</v>
      </c>
    </row>
    <row r="23" spans="1:10" x14ac:dyDescent="0.2">
      <c r="A23" s="2" t="s">
        <v>29</v>
      </c>
      <c r="B23" s="193">
        <v>71</v>
      </c>
      <c r="C23" s="190">
        <v>0.11808318644762</v>
      </c>
      <c r="D23" s="190">
        <v>2.0089250057935701E-2</v>
      </c>
      <c r="E23" s="190">
        <v>1.4653853140771399E-2</v>
      </c>
      <c r="F23" s="190">
        <v>0</v>
      </c>
      <c r="G23" s="190">
        <v>1.4705973677337199E-2</v>
      </c>
      <c r="H23" s="190">
        <v>0.83246773481368996</v>
      </c>
      <c r="I23" s="196" t="s">
        <v>1</v>
      </c>
      <c r="J23" s="190">
        <v>0.824751207703875</v>
      </c>
    </row>
    <row r="24" spans="1:10" x14ac:dyDescent="0.2">
      <c r="A24" s="2" t="s">
        <v>30</v>
      </c>
      <c r="B24" s="193">
        <v>71</v>
      </c>
      <c r="C24" s="190">
        <v>0.189491152763367</v>
      </c>
      <c r="D24" s="190">
        <v>2.6849469169974299E-2</v>
      </c>
      <c r="E24" s="190">
        <v>9.6212495118379593E-3</v>
      </c>
      <c r="F24" s="190">
        <v>3.6664992570877103E-2</v>
      </c>
      <c r="G24" s="190">
        <v>1.7831459641456601E-2</v>
      </c>
      <c r="H24" s="190">
        <v>0.71954166889190696</v>
      </c>
      <c r="I24" s="196" t="s">
        <v>1</v>
      </c>
      <c r="J24" s="190">
        <v>0.77138242542421298</v>
      </c>
    </row>
    <row r="25" spans="1:10" x14ac:dyDescent="0.2">
      <c r="A25" s="2" t="s">
        <v>31</v>
      </c>
      <c r="B25" s="193">
        <v>68</v>
      </c>
      <c r="C25" s="190">
        <v>0.248213455080986</v>
      </c>
      <c r="D25" s="190">
        <v>0</v>
      </c>
      <c r="E25" s="190">
        <v>3.77440303564072E-2</v>
      </c>
      <c r="F25" s="190">
        <v>1.23442215844989E-2</v>
      </c>
      <c r="G25" s="190">
        <v>1.36909373104572E-2</v>
      </c>
      <c r="H25" s="190">
        <v>0.68800735473632801</v>
      </c>
      <c r="I25" s="196" t="s">
        <v>1</v>
      </c>
      <c r="J25" s="190">
        <v>0.79557470212848103</v>
      </c>
    </row>
    <row r="26" spans="1:10" x14ac:dyDescent="0.2">
      <c r="A26" s="2" t="s">
        <v>32</v>
      </c>
      <c r="B26" s="193">
        <v>54</v>
      </c>
      <c r="C26" s="190">
        <v>0.399945288896561</v>
      </c>
      <c r="D26" s="190">
        <v>5.5569626390933997E-2</v>
      </c>
      <c r="E26" s="190">
        <v>1.1023610830307E-2</v>
      </c>
      <c r="F26" s="190">
        <v>0</v>
      </c>
      <c r="G26" s="190">
        <v>0</v>
      </c>
      <c r="H26" s="190">
        <v>0.53346151113510099</v>
      </c>
      <c r="I26" s="196" t="s">
        <v>1</v>
      </c>
      <c r="J26" s="190">
        <v>0.97637148871276003</v>
      </c>
    </row>
    <row r="27" spans="1:10" x14ac:dyDescent="0.2">
      <c r="A27" s="2" t="s">
        <v>33</v>
      </c>
      <c r="B27" s="193">
        <v>78</v>
      </c>
      <c r="C27" s="190">
        <v>0.70528745651245095</v>
      </c>
      <c r="D27" s="190">
        <v>7.4374422430992099E-2</v>
      </c>
      <c r="E27" s="190">
        <v>2.1678632125258401E-2</v>
      </c>
      <c r="F27" s="190">
        <v>1.2827115133404701E-2</v>
      </c>
      <c r="G27" s="190">
        <v>0</v>
      </c>
      <c r="H27" s="190">
        <v>0.18583239614963501</v>
      </c>
      <c r="I27" s="196">
        <v>1.1918684244155899</v>
      </c>
      <c r="J27" s="190">
        <v>0.95761837470789102</v>
      </c>
    </row>
    <row r="28" spans="1:10" x14ac:dyDescent="0.2">
      <c r="A28" s="2" t="s">
        <v>34</v>
      </c>
      <c r="B28" s="193">
        <v>97</v>
      </c>
      <c r="C28" s="190">
        <v>0.81008458137512196</v>
      </c>
      <c r="D28" s="190">
        <v>4.85059283673763E-2</v>
      </c>
      <c r="E28" s="190">
        <v>4.2324010282754898E-2</v>
      </c>
      <c r="F28" s="190">
        <v>0</v>
      </c>
      <c r="G28" s="190">
        <v>0</v>
      </c>
      <c r="H28" s="190">
        <v>9.9085465073585496E-2</v>
      </c>
      <c r="I28" s="196">
        <v>1.1477986574173</v>
      </c>
      <c r="J28" s="190">
        <v>0.95302105877750898</v>
      </c>
    </row>
    <row r="29" spans="1:10" x14ac:dyDescent="0.2">
      <c r="A29" s="2" t="s">
        <v>35</v>
      </c>
      <c r="B29" s="193">
        <v>82</v>
      </c>
      <c r="C29" s="190">
        <v>0.68506938219070401</v>
      </c>
      <c r="D29" s="190">
        <v>8.5264019668102306E-2</v>
      </c>
      <c r="E29" s="190">
        <v>2.7550192549824701E-2</v>
      </c>
      <c r="F29" s="190">
        <v>0</v>
      </c>
      <c r="G29" s="190">
        <v>0</v>
      </c>
      <c r="H29" s="190">
        <v>0.202116429805756</v>
      </c>
      <c r="I29" s="196">
        <v>1.17592096328735</v>
      </c>
      <c r="J29" s="190">
        <v>0.96547091237006299</v>
      </c>
    </row>
    <row r="30" spans="1:10" x14ac:dyDescent="0.2">
      <c r="A30" s="2" t="s">
        <v>36</v>
      </c>
      <c r="B30" s="193">
        <v>89</v>
      </c>
      <c r="C30" s="190">
        <v>0.90277063846588101</v>
      </c>
      <c r="D30" s="190">
        <v>3.9856351912021602E-2</v>
      </c>
      <c r="E30" s="190">
        <v>0</v>
      </c>
      <c r="F30" s="190">
        <v>0</v>
      </c>
      <c r="G30" s="190">
        <v>1.0191991925239599E-2</v>
      </c>
      <c r="H30" s="190">
        <v>4.7181010246276897E-2</v>
      </c>
      <c r="I30" s="196">
        <v>1.08461666107178</v>
      </c>
      <c r="J30" s="190">
        <v>0.98930332821392397</v>
      </c>
    </row>
    <row r="31" spans="1:10" x14ac:dyDescent="0.2">
      <c r="A31" s="2" t="s">
        <v>37</v>
      </c>
      <c r="B31" s="193">
        <v>81</v>
      </c>
      <c r="C31" s="190">
        <v>0.823502957820892</v>
      </c>
      <c r="D31" s="190">
        <v>9.2504687607288402E-2</v>
      </c>
      <c r="E31" s="190">
        <v>3.4448057413101203E-2</v>
      </c>
      <c r="F31" s="190">
        <v>0</v>
      </c>
      <c r="G31" s="190">
        <v>3.6651581525802598E-2</v>
      </c>
      <c r="H31" s="190">
        <v>1.2892716564238099E-2</v>
      </c>
      <c r="I31" s="196">
        <v>1.3120300769805899</v>
      </c>
      <c r="J31" s="190">
        <v>0.92797172094166902</v>
      </c>
    </row>
    <row r="32" spans="1:10" x14ac:dyDescent="0.2">
      <c r="A32" s="2" t="s">
        <v>38</v>
      </c>
      <c r="B32" s="193">
        <v>89</v>
      </c>
      <c r="C32" s="190">
        <v>0.122788615524769</v>
      </c>
      <c r="D32" s="190">
        <v>2.4292778223753E-2</v>
      </c>
      <c r="E32" s="190">
        <v>1.2789089232683201E-2</v>
      </c>
      <c r="F32" s="190">
        <v>2.67080385237932E-2</v>
      </c>
      <c r="G32" s="190">
        <v>1.12556423991919E-2</v>
      </c>
      <c r="H32" s="190">
        <v>0.80216580629348799</v>
      </c>
      <c r="I32" s="196" t="s">
        <v>1</v>
      </c>
      <c r="J32" s="190">
        <v>0.74345800970833598</v>
      </c>
    </row>
    <row r="33" spans="1:10" x14ac:dyDescent="0.2">
      <c r="A33" s="2" t="s">
        <v>39</v>
      </c>
      <c r="B33" s="193">
        <v>66</v>
      </c>
      <c r="C33" s="190">
        <v>0.35083863139152499</v>
      </c>
      <c r="D33" s="190">
        <v>3.8262989372014999E-2</v>
      </c>
      <c r="E33" s="190">
        <v>1.32562890648842E-2</v>
      </c>
      <c r="F33" s="190">
        <v>0</v>
      </c>
      <c r="G33" s="190">
        <v>0</v>
      </c>
      <c r="H33" s="190">
        <v>0.59764206409454301</v>
      </c>
      <c r="I33" s="196" t="s">
        <v>1</v>
      </c>
      <c r="J33" s="190">
        <v>0.96705348958956205</v>
      </c>
    </row>
    <row r="34" spans="1:10" x14ac:dyDescent="0.2">
      <c r="A34" s="2" t="s">
        <v>40</v>
      </c>
      <c r="B34" s="193">
        <v>90</v>
      </c>
      <c r="C34" s="190">
        <v>0.75747853517532304</v>
      </c>
      <c r="D34" s="190">
        <v>5.34788891673088E-2</v>
      </c>
      <c r="E34" s="190">
        <v>2.09927577525377E-2</v>
      </c>
      <c r="F34" s="190">
        <v>9.7581986337900196E-3</v>
      </c>
      <c r="G34" s="190">
        <v>8.7677752599120105E-3</v>
      </c>
      <c r="H34" s="190">
        <v>0.14952383935451499</v>
      </c>
      <c r="I34" s="196">
        <v>1.1879066228866599</v>
      </c>
      <c r="J34" s="190">
        <v>0.95353340435477596</v>
      </c>
    </row>
    <row r="35" spans="1:10" x14ac:dyDescent="0.2">
      <c r="A35" s="2" t="s">
        <v>41</v>
      </c>
      <c r="B35" s="193">
        <v>90</v>
      </c>
      <c r="C35" s="190">
        <v>0.72461032867431596</v>
      </c>
      <c r="D35" s="190">
        <v>5.2065458148717901E-2</v>
      </c>
      <c r="E35" s="190">
        <v>0</v>
      </c>
      <c r="F35" s="190">
        <v>9.9513474851846695E-3</v>
      </c>
      <c r="G35" s="190">
        <v>1.0864388197660399E-2</v>
      </c>
      <c r="H35" s="190">
        <v>0.202508494257927</v>
      </c>
      <c r="I35" s="196">
        <v>1.15721428394318</v>
      </c>
      <c r="J35" s="190">
        <v>0.97389848657269995</v>
      </c>
    </row>
    <row r="36" spans="1:10" x14ac:dyDescent="0.2">
      <c r="A36" s="2" t="s">
        <v>42</v>
      </c>
      <c r="B36" s="193">
        <v>78</v>
      </c>
      <c r="C36" s="190">
        <v>0.72829616069793701</v>
      </c>
      <c r="D36" s="190">
        <v>3.8258191198110601E-2</v>
      </c>
      <c r="E36" s="190">
        <v>1.16812083870173E-2</v>
      </c>
      <c r="F36" s="190">
        <v>0</v>
      </c>
      <c r="G36" s="190">
        <v>0</v>
      </c>
      <c r="H36" s="190">
        <v>0.221764430403709</v>
      </c>
      <c r="I36" s="196">
        <v>1.07917988300323</v>
      </c>
      <c r="J36" s="190">
        <v>0.98499013796957802</v>
      </c>
    </row>
    <row r="37" spans="1:10" x14ac:dyDescent="0.2">
      <c r="A37" s="2" t="s">
        <v>43</v>
      </c>
      <c r="B37" s="193">
        <v>83</v>
      </c>
      <c r="C37" s="190">
        <v>0.76456367969512895</v>
      </c>
      <c r="D37" s="190">
        <v>0.110200762748718</v>
      </c>
      <c r="E37" s="190">
        <v>0</v>
      </c>
      <c r="F37" s="190">
        <v>0</v>
      </c>
      <c r="G37" s="190">
        <v>0</v>
      </c>
      <c r="H37" s="190">
        <v>0.12523555755615201</v>
      </c>
      <c r="I37" s="196">
        <v>1.12597763538361</v>
      </c>
      <c r="J37" s="190">
        <v>1</v>
      </c>
    </row>
    <row r="38" spans="1:10" x14ac:dyDescent="0.2">
      <c r="A38" s="2" t="s">
        <v>44</v>
      </c>
      <c r="B38" s="193">
        <v>78</v>
      </c>
      <c r="C38" s="190">
        <v>0.170921444892883</v>
      </c>
      <c r="D38" s="190">
        <v>2.4494094774127E-2</v>
      </c>
      <c r="E38" s="190">
        <v>3.62090393900871E-2</v>
      </c>
      <c r="F38" s="190">
        <v>1.6655692830681801E-2</v>
      </c>
      <c r="G38" s="190">
        <v>0</v>
      </c>
      <c r="H38" s="190">
        <v>0.75171971321106001</v>
      </c>
      <c r="I38" s="196" t="s">
        <v>1</v>
      </c>
      <c r="J38" s="190">
        <v>0.78707638823328097</v>
      </c>
    </row>
    <row r="39" spans="1:10" x14ac:dyDescent="0.2">
      <c r="A39" s="2" t="s">
        <v>45</v>
      </c>
      <c r="B39" s="193">
        <v>79</v>
      </c>
      <c r="C39" s="190">
        <v>0.20426060259342199</v>
      </c>
      <c r="D39" s="190">
        <v>6.0162536799907698E-2</v>
      </c>
      <c r="E39" s="190">
        <v>5.1738742738962201E-2</v>
      </c>
      <c r="F39" s="190">
        <v>1.0218664072454E-2</v>
      </c>
      <c r="G39" s="190">
        <v>3.0835375189781199E-2</v>
      </c>
      <c r="H39" s="190">
        <v>0.64278405904769897</v>
      </c>
      <c r="I39" s="196">
        <v>1.8892030715942401</v>
      </c>
      <c r="J39" s="190">
        <v>0.74023335343244001</v>
      </c>
    </row>
    <row r="40" spans="1:10" x14ac:dyDescent="0.2">
      <c r="A40" s="2" t="s">
        <v>46</v>
      </c>
      <c r="B40" s="193">
        <v>74</v>
      </c>
      <c r="C40" s="190">
        <v>0.31487444043159502</v>
      </c>
      <c r="D40" s="190">
        <v>4.1961003094911603E-2</v>
      </c>
      <c r="E40" s="190">
        <v>1.02953081950545E-2</v>
      </c>
      <c r="F40" s="190">
        <v>3.2525103539228398E-2</v>
      </c>
      <c r="G40" s="190">
        <v>9.4992723315954208E-3</v>
      </c>
      <c r="H40" s="190">
        <v>0.59084486961364702</v>
      </c>
      <c r="I40" s="196">
        <v>1.4842271804809599</v>
      </c>
      <c r="J40" s="190">
        <v>0.872127512188968</v>
      </c>
    </row>
    <row r="41" spans="1:10" x14ac:dyDescent="0.2">
      <c r="A41" s="2" t="s">
        <v>47</v>
      </c>
      <c r="B41" s="193">
        <v>57</v>
      </c>
      <c r="C41" s="190">
        <v>0.25493466854095498</v>
      </c>
      <c r="D41" s="190">
        <v>9.4346761703491197E-2</v>
      </c>
      <c r="E41" s="190">
        <v>5.8166325092315702E-2</v>
      </c>
      <c r="F41" s="190">
        <v>4.0317777544259997E-2</v>
      </c>
      <c r="G41" s="190">
        <v>1.98279656469822E-2</v>
      </c>
      <c r="H41" s="190">
        <v>0.53240650892257702</v>
      </c>
      <c r="I41" s="196" t="s">
        <v>1</v>
      </c>
      <c r="J41" s="190">
        <v>0.74697666101858295</v>
      </c>
    </row>
    <row r="42" spans="1:10" x14ac:dyDescent="0.2">
      <c r="A42" s="2" t="s">
        <v>48</v>
      </c>
      <c r="B42" s="193">
        <v>75</v>
      </c>
      <c r="C42" s="190">
        <v>0.60878008604049705</v>
      </c>
      <c r="D42" s="190">
        <v>8.2147620618343395E-2</v>
      </c>
      <c r="E42" s="190">
        <v>0</v>
      </c>
      <c r="F42" s="190">
        <v>0</v>
      </c>
      <c r="G42" s="190">
        <v>1.32055496796966E-2</v>
      </c>
      <c r="H42" s="190">
        <v>0.29586675763130199</v>
      </c>
      <c r="I42" s="196">
        <v>1.1916822195053101</v>
      </c>
      <c r="J42" s="190">
        <v>0.98124566683817105</v>
      </c>
    </row>
    <row r="43" spans="1:10" x14ac:dyDescent="0.2">
      <c r="A43" s="2" t="s">
        <v>49</v>
      </c>
      <c r="B43" s="193">
        <v>72</v>
      </c>
      <c r="C43" s="190">
        <v>0.32662022113799999</v>
      </c>
      <c r="D43" s="190">
        <v>2.4623626843094801E-2</v>
      </c>
      <c r="E43" s="190">
        <v>4.0319234132766703E-2</v>
      </c>
      <c r="F43" s="190">
        <v>1.06643307954073E-2</v>
      </c>
      <c r="G43" s="190">
        <v>1.3860469684004799E-2</v>
      </c>
      <c r="H43" s="190">
        <v>0.583912134170532</v>
      </c>
      <c r="I43" s="196">
        <v>1.4631160497665401</v>
      </c>
      <c r="J43" s="190">
        <v>0.844157839425562</v>
      </c>
    </row>
    <row r="44" spans="1:10" x14ac:dyDescent="0.2">
      <c r="A44" s="2" t="s">
        <v>50</v>
      </c>
      <c r="B44" s="193">
        <v>71</v>
      </c>
      <c r="C44" s="190">
        <v>0.252983868122101</v>
      </c>
      <c r="D44" s="190">
        <v>6.8731285631656605E-2</v>
      </c>
      <c r="E44" s="190">
        <v>4.23444174230099E-2</v>
      </c>
      <c r="F44" s="190">
        <v>0</v>
      </c>
      <c r="G44" s="190">
        <v>1.06098083779216E-2</v>
      </c>
      <c r="H44" s="190">
        <v>0.62533062696456898</v>
      </c>
      <c r="I44" s="196">
        <v>1.5227525234222401</v>
      </c>
      <c r="J44" s="190">
        <v>0.85866412178152896</v>
      </c>
    </row>
    <row r="45" spans="1:10" x14ac:dyDescent="0.2">
      <c r="A45" s="2" t="s">
        <v>51</v>
      </c>
      <c r="B45" s="193">
        <v>75</v>
      </c>
      <c r="C45" s="190">
        <v>0.20490169525146501</v>
      </c>
      <c r="D45" s="190">
        <v>0.120225310325623</v>
      </c>
      <c r="E45" s="190">
        <v>4.4841662049293497E-2</v>
      </c>
      <c r="F45" s="190">
        <v>2.6072988286614401E-2</v>
      </c>
      <c r="G45" s="190">
        <v>1.1164185591042E-2</v>
      </c>
      <c r="H45" s="190">
        <v>0.59279417991638195</v>
      </c>
      <c r="I45" s="196">
        <v>1.81723868846893</v>
      </c>
      <c r="J45" s="190">
        <v>0.79843404106437399</v>
      </c>
    </row>
    <row r="46" spans="1:10" x14ac:dyDescent="0.2">
      <c r="A46" s="2" t="s">
        <v>52</v>
      </c>
      <c r="B46" s="193">
        <v>76</v>
      </c>
      <c r="C46" s="190">
        <v>0.35651654005050698</v>
      </c>
      <c r="D46" s="190">
        <v>0.13473637402057601</v>
      </c>
      <c r="E46" s="190">
        <v>4.6962197870016098E-2</v>
      </c>
      <c r="F46" s="190">
        <v>1.3202972710132601E-2</v>
      </c>
      <c r="G46" s="190">
        <v>9.4476034864783304E-3</v>
      </c>
      <c r="H46" s="190">
        <v>0.43913429975509599</v>
      </c>
      <c r="I46" s="196">
        <v>1.54569232463837</v>
      </c>
      <c r="J46" s="190">
        <v>0.87588334330494</v>
      </c>
    </row>
    <row r="47" spans="1:10" x14ac:dyDescent="0.2">
      <c r="A47" s="2" t="s">
        <v>53</v>
      </c>
      <c r="B47" s="193">
        <v>91</v>
      </c>
      <c r="C47" s="190">
        <v>0.80634546279907204</v>
      </c>
      <c r="D47" s="190">
        <v>5.9797700494527803E-2</v>
      </c>
      <c r="E47" s="190">
        <v>2.9392501339316399E-2</v>
      </c>
      <c r="F47" s="190">
        <v>0</v>
      </c>
      <c r="G47" s="190">
        <v>0</v>
      </c>
      <c r="H47" s="190">
        <v>0.104464329779148</v>
      </c>
      <c r="I47" s="196">
        <v>1.1324154138565099</v>
      </c>
      <c r="J47" s="190">
        <v>0.96717886009446197</v>
      </c>
    </row>
    <row r="48" spans="1:10" x14ac:dyDescent="0.2">
      <c r="A48" s="2" t="s">
        <v>54</v>
      </c>
      <c r="B48" s="193">
        <v>84</v>
      </c>
      <c r="C48" s="190">
        <v>0.87983882427215598</v>
      </c>
      <c r="D48" s="190">
        <v>6.9354511797428103E-2</v>
      </c>
      <c r="E48" s="190">
        <v>0</v>
      </c>
      <c r="F48" s="190">
        <v>0</v>
      </c>
      <c r="G48" s="190">
        <v>1.0352794080972699E-2</v>
      </c>
      <c r="H48" s="190">
        <v>4.04538884758949E-2</v>
      </c>
      <c r="I48" s="196">
        <v>1.1154354810714699</v>
      </c>
      <c r="J48" s="190">
        <v>0.98921073854015895</v>
      </c>
    </row>
    <row r="49" spans="1:10" x14ac:dyDescent="0.2">
      <c r="A49" s="2" t="s">
        <v>55</v>
      </c>
      <c r="B49" s="193">
        <v>73</v>
      </c>
      <c r="C49" s="190">
        <v>0.62252646684646595</v>
      </c>
      <c r="D49" s="190">
        <v>5.2721370011568097E-2</v>
      </c>
      <c r="E49" s="190">
        <v>0</v>
      </c>
      <c r="F49" s="190">
        <v>0</v>
      </c>
      <c r="G49" s="190">
        <v>0</v>
      </c>
      <c r="H49" s="190">
        <v>0.32475218176841703</v>
      </c>
      <c r="I49" s="196">
        <v>1.0780770778655999</v>
      </c>
      <c r="J49" s="190">
        <v>1</v>
      </c>
    </row>
    <row r="50" spans="1:10" x14ac:dyDescent="0.2">
      <c r="A50" s="2" t="s">
        <v>56</v>
      </c>
      <c r="B50" s="193">
        <v>35</v>
      </c>
      <c r="C50" s="190">
        <v>4.03146222233772E-2</v>
      </c>
      <c r="D50" s="190">
        <v>0.10452776402235001</v>
      </c>
      <c r="E50" s="190">
        <v>5.6290809065103503E-2</v>
      </c>
      <c r="F50" s="190">
        <v>1.5976188704371501E-2</v>
      </c>
      <c r="G50" s="190">
        <v>0</v>
      </c>
      <c r="H50" s="190">
        <v>0.78289061784744296</v>
      </c>
      <c r="I50" s="196" t="s">
        <v>1</v>
      </c>
      <c r="J50" s="190">
        <v>0.66714014644150699</v>
      </c>
    </row>
    <row r="51" spans="1:10" x14ac:dyDescent="0.2">
      <c r="A51" s="2" t="s">
        <v>57</v>
      </c>
      <c r="B51" s="193">
        <v>65</v>
      </c>
      <c r="C51" s="190">
        <v>0.16072256863117201</v>
      </c>
      <c r="D51" s="190">
        <v>0.13684692978858901</v>
      </c>
      <c r="E51" s="190">
        <v>6.5784618258476299E-2</v>
      </c>
      <c r="F51" s="190">
        <v>2.0206566900014902E-2</v>
      </c>
      <c r="G51" s="190">
        <v>4.1634619235992397E-2</v>
      </c>
      <c r="H51" s="190">
        <v>0.57480466365814198</v>
      </c>
      <c r="I51" s="196">
        <v>2.1655216217040998</v>
      </c>
      <c r="J51" s="190">
        <v>0.69984192311212001</v>
      </c>
    </row>
    <row r="52" spans="1:10" x14ac:dyDescent="0.2">
      <c r="A52" s="2" t="s">
        <v>58</v>
      </c>
      <c r="B52" s="193">
        <v>73</v>
      </c>
      <c r="C52" s="190">
        <v>0.85811710357666005</v>
      </c>
      <c r="D52" s="190">
        <v>1.7925141379237199E-2</v>
      </c>
      <c r="E52" s="190">
        <v>0</v>
      </c>
      <c r="F52" s="190">
        <v>0</v>
      </c>
      <c r="G52" s="190">
        <v>0</v>
      </c>
      <c r="H52" s="190">
        <v>0.12395773082971601</v>
      </c>
      <c r="I52" s="196">
        <v>1.0204615592956501</v>
      </c>
      <c r="J52" s="190">
        <v>1</v>
      </c>
    </row>
    <row r="53" spans="1:10" x14ac:dyDescent="0.2">
      <c r="A53" s="2" t="s">
        <v>59</v>
      </c>
      <c r="B53" s="193">
        <v>58</v>
      </c>
      <c r="C53" s="190">
        <v>0.40437698364257801</v>
      </c>
      <c r="D53" s="190">
        <v>0.13997565209865601</v>
      </c>
      <c r="E53" s="190">
        <v>0</v>
      </c>
      <c r="F53" s="190">
        <v>0</v>
      </c>
      <c r="G53" s="190">
        <v>0</v>
      </c>
      <c r="H53" s="190">
        <v>0.45564737915992698</v>
      </c>
      <c r="I53" s="196">
        <v>1.25714147090912</v>
      </c>
      <c r="J53" s="190">
        <v>1</v>
      </c>
    </row>
    <row r="54" spans="1:10" x14ac:dyDescent="0.2">
      <c r="A54" s="2" t="s">
        <v>60</v>
      </c>
      <c r="B54" s="193">
        <v>51</v>
      </c>
      <c r="C54" s="190">
        <v>9.8363552242517506E-3</v>
      </c>
      <c r="D54" s="190">
        <v>0.11597874760627699</v>
      </c>
      <c r="E54" s="190">
        <v>0</v>
      </c>
      <c r="F54" s="190">
        <v>0</v>
      </c>
      <c r="G54" s="190">
        <v>9.8363552242517506E-3</v>
      </c>
      <c r="H54" s="190">
        <v>0.86434853076934803</v>
      </c>
      <c r="I54" s="196" t="s">
        <v>1</v>
      </c>
      <c r="J54" s="190">
        <v>0.92748802434339095</v>
      </c>
    </row>
    <row r="55" spans="1:10" x14ac:dyDescent="0.2">
      <c r="A55" s="2" t="s">
        <v>61</v>
      </c>
      <c r="B55" s="193">
        <v>83</v>
      </c>
      <c r="C55" s="190">
        <v>0.71257466077804599</v>
      </c>
      <c r="D55" s="190">
        <v>8.1442274153232602E-2</v>
      </c>
      <c r="E55" s="190">
        <v>0</v>
      </c>
      <c r="F55" s="190">
        <v>1.1531732045114E-2</v>
      </c>
      <c r="G55" s="190">
        <v>0</v>
      </c>
      <c r="H55" s="190">
        <v>0.19445133209228499</v>
      </c>
      <c r="I55" s="196">
        <v>1.14404773712158</v>
      </c>
      <c r="J55" s="190">
        <v>0.98568462401111301</v>
      </c>
    </row>
    <row r="56" spans="1:10" x14ac:dyDescent="0.2">
      <c r="A56" s="2" t="s">
        <v>62</v>
      </c>
      <c r="B56" s="193">
        <v>78</v>
      </c>
      <c r="C56" s="190">
        <v>0.208126530051231</v>
      </c>
      <c r="D56" s="190">
        <v>3.4617424011230503E-2</v>
      </c>
      <c r="E56" s="190">
        <v>0</v>
      </c>
      <c r="F56" s="190">
        <v>0</v>
      </c>
      <c r="G56" s="190">
        <v>5.18830306828022E-2</v>
      </c>
      <c r="H56" s="190">
        <v>0.70537304878234897</v>
      </c>
      <c r="I56" s="196" t="s">
        <v>1</v>
      </c>
      <c r="J56" s="190">
        <v>0.823902651932373</v>
      </c>
    </row>
    <row r="57" spans="1:10" x14ac:dyDescent="0.2">
      <c r="A57" s="2" t="s">
        <v>63</v>
      </c>
      <c r="B57" s="193">
        <v>73</v>
      </c>
      <c r="C57" s="190">
        <v>0.214021787047386</v>
      </c>
      <c r="D57" s="190">
        <v>2.96202413737774E-2</v>
      </c>
      <c r="E57" s="190">
        <v>3.3722918480634703E-2</v>
      </c>
      <c r="F57" s="190">
        <v>1.2960662133991699E-2</v>
      </c>
      <c r="G57" s="190">
        <v>1.97250805795193E-2</v>
      </c>
      <c r="H57" s="190">
        <v>0.68994933366775502</v>
      </c>
      <c r="I57" s="196" t="s">
        <v>1</v>
      </c>
      <c r="J57" s="190">
        <v>0.78581353495281303</v>
      </c>
    </row>
    <row r="58" spans="1:10" x14ac:dyDescent="0.2">
      <c r="A58" s="2" t="s">
        <v>64</v>
      </c>
      <c r="B58" s="193">
        <v>66</v>
      </c>
      <c r="C58" s="190">
        <v>0.26304709911346402</v>
      </c>
      <c r="D58" s="190">
        <v>6.0851000249385799E-2</v>
      </c>
      <c r="E58" s="190">
        <v>1.5757082030177099E-2</v>
      </c>
      <c r="F58" s="190">
        <v>3.46527099609375E-2</v>
      </c>
      <c r="G58" s="190">
        <v>4.9565732479095501E-2</v>
      </c>
      <c r="H58" s="190">
        <v>0.57612639665603604</v>
      </c>
      <c r="I58" s="196">
        <v>1.9309053421020499</v>
      </c>
      <c r="J58" s="190">
        <v>0.76413836849262196</v>
      </c>
    </row>
    <row r="59" spans="1:10" x14ac:dyDescent="0.2">
      <c r="A59" s="2" t="s">
        <v>65</v>
      </c>
      <c r="B59" s="193">
        <v>65</v>
      </c>
      <c r="C59" s="190">
        <v>0.38853949308395402</v>
      </c>
      <c r="D59" s="190">
        <v>0</v>
      </c>
      <c r="E59" s="190">
        <v>0</v>
      </c>
      <c r="F59" s="190">
        <v>9.9244387820362993E-3</v>
      </c>
      <c r="G59" s="190">
        <v>0</v>
      </c>
      <c r="H59" s="190">
        <v>0.60153603553771995</v>
      </c>
      <c r="I59" s="196">
        <v>1.0747202634811399</v>
      </c>
      <c r="J59" s="190">
        <v>0.97509325690894899</v>
      </c>
    </row>
    <row r="60" spans="1:10" x14ac:dyDescent="0.2">
      <c r="A60" s="2" t="s">
        <v>66</v>
      </c>
      <c r="B60" s="193">
        <v>72</v>
      </c>
      <c r="C60" s="190">
        <v>0.58390063047409102</v>
      </c>
      <c r="D60" s="190">
        <v>8.7504848837852506E-2</v>
      </c>
      <c r="E60" s="190">
        <v>1.0188673622906199E-2</v>
      </c>
      <c r="F60" s="190">
        <v>0</v>
      </c>
      <c r="G60" s="190">
        <v>8.0927349627017992E-3</v>
      </c>
      <c r="H60" s="190">
        <v>0.31031310558319097</v>
      </c>
      <c r="I60" s="196">
        <v>1.2033576965332</v>
      </c>
      <c r="J60" s="190">
        <v>0.97349317653212597</v>
      </c>
    </row>
    <row r="61" spans="1:10" x14ac:dyDescent="0.2">
      <c r="A61" s="2" t="s">
        <v>67</v>
      </c>
      <c r="B61" s="193">
        <v>79</v>
      </c>
      <c r="C61" s="190">
        <v>0.86166179180145297</v>
      </c>
      <c r="D61" s="190">
        <v>7.9597048461437198E-2</v>
      </c>
      <c r="E61" s="190">
        <v>1.23837348073721E-2</v>
      </c>
      <c r="F61" s="190">
        <v>0</v>
      </c>
      <c r="G61" s="190">
        <v>0</v>
      </c>
      <c r="H61" s="190">
        <v>4.6357434242963798E-2</v>
      </c>
      <c r="I61" s="196">
        <v>1.1094378232955899</v>
      </c>
      <c r="J61" s="190">
        <v>0.98701428068429098</v>
      </c>
    </row>
    <row r="62" spans="1:10" x14ac:dyDescent="0.2">
      <c r="A62" s="2" t="s">
        <v>68</v>
      </c>
      <c r="B62" s="193">
        <v>82</v>
      </c>
      <c r="C62" s="190">
        <v>0.293443232774734</v>
      </c>
      <c r="D62" s="190">
        <v>0.11279343813657799</v>
      </c>
      <c r="E62" s="190">
        <v>3.3759929239749902E-2</v>
      </c>
      <c r="F62" s="190">
        <v>2.39547584205866E-2</v>
      </c>
      <c r="G62" s="190">
        <v>1.07200052589178E-2</v>
      </c>
      <c r="H62" s="190">
        <v>0.52532863616943404</v>
      </c>
      <c r="I62" s="196">
        <v>1.62160396575928</v>
      </c>
      <c r="J62" s="190">
        <v>0.85582721408135798</v>
      </c>
    </row>
    <row r="63" spans="1:10" x14ac:dyDescent="0.2">
      <c r="A63" s="2" t="s">
        <v>69</v>
      </c>
      <c r="B63" s="193">
        <v>77</v>
      </c>
      <c r="C63" s="190">
        <v>0.396631300449371</v>
      </c>
      <c r="D63" s="190">
        <v>0.14466251432895699</v>
      </c>
      <c r="E63" s="190">
        <v>3.3029120415449101E-2</v>
      </c>
      <c r="F63" s="190">
        <v>0</v>
      </c>
      <c r="G63" s="190">
        <v>1.4750043861568E-2</v>
      </c>
      <c r="H63" s="190">
        <v>0.41092702746391302</v>
      </c>
      <c r="I63" s="196">
        <v>1.45787358283997</v>
      </c>
      <c r="J63" s="190">
        <v>0.91889092527442495</v>
      </c>
    </row>
    <row r="64" spans="1:10" x14ac:dyDescent="0.2">
      <c r="A64" s="2" t="s">
        <v>70</v>
      </c>
      <c r="B64" s="193">
        <v>90</v>
      </c>
      <c r="C64" s="190">
        <v>0.75609868764877297</v>
      </c>
      <c r="D64" s="190">
        <v>0.119066081941128</v>
      </c>
      <c r="E64" s="190">
        <v>4.9490138888359098E-2</v>
      </c>
      <c r="F64" s="190">
        <v>8.1970253959298099E-3</v>
      </c>
      <c r="G64" s="190">
        <v>8.1970253959298099E-3</v>
      </c>
      <c r="H64" s="190">
        <v>5.8951020240783698E-2</v>
      </c>
      <c r="I64" s="196">
        <v>1.29267930984497</v>
      </c>
      <c r="J64" s="190">
        <v>0.92998856326102497</v>
      </c>
    </row>
    <row r="65" spans="1:10" x14ac:dyDescent="0.2">
      <c r="A65" s="2" t="s">
        <v>71</v>
      </c>
      <c r="B65" s="193">
        <v>69</v>
      </c>
      <c r="C65" s="190">
        <v>0.69995313882827803</v>
      </c>
      <c r="D65" s="190">
        <v>0.14268378913402599</v>
      </c>
      <c r="E65" s="190">
        <v>1.9015002995729401E-2</v>
      </c>
      <c r="F65" s="190">
        <v>0</v>
      </c>
      <c r="G65" s="190">
        <v>0</v>
      </c>
      <c r="H65" s="190">
        <v>0.138348057866096</v>
      </c>
      <c r="I65" s="196">
        <v>1.2097294330596899</v>
      </c>
      <c r="J65" s="190">
        <v>0.97793192086903602</v>
      </c>
    </row>
    <row r="66" spans="1:10" x14ac:dyDescent="0.2">
      <c r="A66" s="2" t="s">
        <v>72</v>
      </c>
      <c r="B66" s="193">
        <v>83</v>
      </c>
      <c r="C66" s="190">
        <v>0.20778964459896099</v>
      </c>
      <c r="D66" s="190">
        <v>4.8150084912776898E-2</v>
      </c>
      <c r="E66" s="190">
        <v>3.2375913113355602E-2</v>
      </c>
      <c r="F66" s="190">
        <v>3.3703301101923003E-2</v>
      </c>
      <c r="G66" s="190">
        <v>0</v>
      </c>
      <c r="H66" s="190">
        <v>0.67798107862472501</v>
      </c>
      <c r="I66" s="196">
        <v>1.66459393501282</v>
      </c>
      <c r="J66" s="190">
        <v>0.79479712140383996</v>
      </c>
    </row>
    <row r="67" spans="1:10" x14ac:dyDescent="0.2">
      <c r="A67" s="2" t="s">
        <v>73</v>
      </c>
      <c r="B67" s="193">
        <v>68</v>
      </c>
      <c r="C67" s="190">
        <v>0.149723276495934</v>
      </c>
      <c r="D67" s="190">
        <v>8.72189626097679E-2</v>
      </c>
      <c r="E67" s="190">
        <v>5.9059929102659198E-2</v>
      </c>
      <c r="F67" s="190">
        <v>3.59778366982937E-2</v>
      </c>
      <c r="G67" s="190">
        <v>1.10750403255224E-2</v>
      </c>
      <c r="H67" s="190">
        <v>0.65694493055343595</v>
      </c>
      <c r="I67" s="196" t="s">
        <v>1</v>
      </c>
      <c r="J67" s="190">
        <v>0.69068285803912599</v>
      </c>
    </row>
    <row r="68" spans="1:10" x14ac:dyDescent="0.2">
      <c r="A68" s="2" t="s">
        <v>74</v>
      </c>
      <c r="B68" s="193">
        <v>62</v>
      </c>
      <c r="C68" s="190">
        <v>0.24775579571723899</v>
      </c>
      <c r="D68" s="190">
        <v>5.4743163287639597E-2</v>
      </c>
      <c r="E68" s="190">
        <v>2.88254544138908E-2</v>
      </c>
      <c r="F68" s="190">
        <v>3.22456136345863E-2</v>
      </c>
      <c r="G68" s="190">
        <v>2.2787909954786301E-2</v>
      </c>
      <c r="H68" s="190">
        <v>0.613642036914825</v>
      </c>
      <c r="I68" s="196">
        <v>1.7772133350372299</v>
      </c>
      <c r="J68" s="190">
        <v>0.78295003163997101</v>
      </c>
    </row>
    <row r="69" spans="1:10" x14ac:dyDescent="0.2">
      <c r="A69" s="2" t="s">
        <v>75</v>
      </c>
      <c r="B69" s="193">
        <v>67</v>
      </c>
      <c r="C69" s="190">
        <v>0.30952137708663902</v>
      </c>
      <c r="D69" s="190">
        <v>9.2821884900331497E-3</v>
      </c>
      <c r="E69" s="190">
        <v>2.84271854907274E-2</v>
      </c>
      <c r="F69" s="190">
        <v>0</v>
      </c>
      <c r="G69" s="190">
        <v>9.2821884900331497E-3</v>
      </c>
      <c r="H69" s="190">
        <v>0.64348703622818004</v>
      </c>
      <c r="I69" s="196" t="s">
        <v>1</v>
      </c>
      <c r="J69" s="190">
        <v>0.89422719403236195</v>
      </c>
    </row>
    <row r="70" spans="1:10" x14ac:dyDescent="0.2">
      <c r="A70" s="2" t="s">
        <v>76</v>
      </c>
      <c r="B70" s="193">
        <v>96</v>
      </c>
      <c r="C70" s="190">
        <v>0.89365977048873901</v>
      </c>
      <c r="D70" s="190">
        <v>5.1901150494813898E-2</v>
      </c>
      <c r="E70" s="190">
        <v>1.0336163453757799E-2</v>
      </c>
      <c r="F70" s="190">
        <v>0</v>
      </c>
      <c r="G70" s="190">
        <v>0</v>
      </c>
      <c r="H70" s="190">
        <v>4.4102925807237597E-2</v>
      </c>
      <c r="I70" s="196">
        <v>1.07592189311981</v>
      </c>
      <c r="J70" s="190">
        <v>0.98918694949274599</v>
      </c>
    </row>
    <row r="71" spans="1:10" x14ac:dyDescent="0.2">
      <c r="A71" s="3" t="s">
        <v>77</v>
      </c>
      <c r="B71" s="194">
        <v>71</v>
      </c>
      <c r="C71" s="191">
        <v>0.81779748201370195</v>
      </c>
      <c r="D71" s="191">
        <v>2.47966479510069E-2</v>
      </c>
      <c r="E71" s="191">
        <v>0</v>
      </c>
      <c r="F71" s="191">
        <v>0</v>
      </c>
      <c r="G71" s="191">
        <v>1.12906564027071E-2</v>
      </c>
      <c r="H71" s="191">
        <v>0.14611518383026101</v>
      </c>
      <c r="I71" s="197">
        <v>1.08193063735962</v>
      </c>
      <c r="J71" s="191">
        <v>0.98677730698219901</v>
      </c>
    </row>
    <row r="73" spans="1:10" x14ac:dyDescent="0.2">
      <c r="A73" t="s">
        <v>188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189</v>
      </c>
    </row>
    <row r="4" spans="1:14" x14ac:dyDescent="0.2">
      <c r="A4" t="s">
        <v>190</v>
      </c>
    </row>
    <row r="5" spans="1:14" ht="25.5" x14ac:dyDescent="0.2">
      <c r="A5" s="4" t="s">
        <v>4</v>
      </c>
      <c r="B5" s="4" t="s">
        <v>5</v>
      </c>
      <c r="C5" s="4" t="s">
        <v>191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196</v>
      </c>
      <c r="I5" s="4" t="s">
        <v>197</v>
      </c>
      <c r="J5" s="4" t="s">
        <v>198</v>
      </c>
      <c r="K5" s="4" t="s">
        <v>199</v>
      </c>
      <c r="L5" s="4" t="s">
        <v>200</v>
      </c>
      <c r="M5" s="4" t="s">
        <v>201</v>
      </c>
      <c r="N5" s="4" t="s">
        <v>11</v>
      </c>
    </row>
    <row r="6" spans="1:14" x14ac:dyDescent="0.2">
      <c r="A6" s="5" t="s">
        <v>13</v>
      </c>
      <c r="B6" s="204" t="s">
        <v>1</v>
      </c>
      <c r="C6" s="201" t="s">
        <v>1</v>
      </c>
      <c r="D6" s="201" t="s">
        <v>1</v>
      </c>
      <c r="E6" s="201" t="s">
        <v>1</v>
      </c>
      <c r="F6" s="201" t="s">
        <v>1</v>
      </c>
      <c r="G6" s="201" t="s">
        <v>1</v>
      </c>
      <c r="H6" s="201" t="s">
        <v>1</v>
      </c>
      <c r="I6" s="201" t="s">
        <v>1</v>
      </c>
      <c r="J6" s="201" t="s">
        <v>1</v>
      </c>
      <c r="K6" s="201" t="s">
        <v>1</v>
      </c>
      <c r="L6" s="201" t="s">
        <v>1</v>
      </c>
      <c r="M6" s="201" t="s">
        <v>1</v>
      </c>
      <c r="N6" s="207" t="s">
        <v>1</v>
      </c>
    </row>
    <row r="7" spans="1:14" x14ac:dyDescent="0.2">
      <c r="A7" s="2" t="s">
        <v>13</v>
      </c>
      <c r="B7" s="205">
        <v>2387</v>
      </c>
      <c r="C7" s="202">
        <v>8.1377625465393094E-2</v>
      </c>
      <c r="D7" s="202">
        <v>9.8626382648944896E-2</v>
      </c>
      <c r="E7" s="202">
        <v>0.109855644404888</v>
      </c>
      <c r="F7" s="202">
        <v>0.101167589426041</v>
      </c>
      <c r="G7" s="202">
        <v>8.3358688279986399E-3</v>
      </c>
      <c r="H7" s="202">
        <v>0.277970820665359</v>
      </c>
      <c r="I7" s="202">
        <v>3.7741404026746701E-2</v>
      </c>
      <c r="J7" s="202">
        <v>0.17777161300182301</v>
      </c>
      <c r="K7" s="202">
        <v>5.9993263334035901E-2</v>
      </c>
      <c r="L7" s="202">
        <v>2.8637066483497599E-2</v>
      </c>
      <c r="M7" s="202">
        <v>1.8522711470723201E-2</v>
      </c>
      <c r="N7" s="208">
        <v>6.3976182937622097</v>
      </c>
    </row>
    <row r="8" spans="1:14" x14ac:dyDescent="0.2">
      <c r="A8" s="5" t="s">
        <v>14</v>
      </c>
      <c r="B8" s="204" t="s">
        <v>1</v>
      </c>
      <c r="C8" s="201" t="s">
        <v>1</v>
      </c>
      <c r="D8" s="201" t="s">
        <v>1</v>
      </c>
      <c r="E8" s="201" t="s">
        <v>1</v>
      </c>
      <c r="F8" s="201" t="s">
        <v>1</v>
      </c>
      <c r="G8" s="201" t="s">
        <v>1</v>
      </c>
      <c r="H8" s="201" t="s">
        <v>1</v>
      </c>
      <c r="I8" s="201" t="s">
        <v>1</v>
      </c>
      <c r="J8" s="201" t="s">
        <v>1</v>
      </c>
      <c r="K8" s="201" t="s">
        <v>1</v>
      </c>
      <c r="L8" s="201" t="s">
        <v>1</v>
      </c>
      <c r="M8" s="201" t="s">
        <v>1</v>
      </c>
      <c r="N8" s="207" t="s">
        <v>1</v>
      </c>
    </row>
    <row r="9" spans="1:14" x14ac:dyDescent="0.2">
      <c r="A9" s="2" t="s">
        <v>15</v>
      </c>
      <c r="B9" s="205">
        <v>31</v>
      </c>
      <c r="C9" s="202">
        <v>9.8285302519798307E-2</v>
      </c>
      <c r="D9" s="202">
        <v>4.2618401348590899E-2</v>
      </c>
      <c r="E9" s="202">
        <v>4.2618401348590899E-2</v>
      </c>
      <c r="F9" s="202">
        <v>2.4336298927664798E-2</v>
      </c>
      <c r="G9" s="202">
        <v>0</v>
      </c>
      <c r="H9" s="202">
        <v>0.26378670334816001</v>
      </c>
      <c r="I9" s="202">
        <v>2.5831902399659198E-2</v>
      </c>
      <c r="J9" s="202">
        <v>0.16743135452270499</v>
      </c>
      <c r="K9" s="202">
        <v>0.211559057235718</v>
      </c>
      <c r="L9" s="202">
        <v>0</v>
      </c>
      <c r="M9" s="202">
        <v>0.12353256344795201</v>
      </c>
      <c r="N9" s="208">
        <v>12.910101890564</v>
      </c>
    </row>
    <row r="10" spans="1:14" x14ac:dyDescent="0.2">
      <c r="A10" s="2" t="s">
        <v>16</v>
      </c>
      <c r="B10" s="205">
        <v>27</v>
      </c>
      <c r="C10" s="202" t="s">
        <v>1</v>
      </c>
      <c r="D10" s="202" t="s">
        <v>1</v>
      </c>
      <c r="E10" s="202" t="s">
        <v>1</v>
      </c>
      <c r="F10" s="202" t="s">
        <v>1</v>
      </c>
      <c r="G10" s="202" t="s">
        <v>1</v>
      </c>
      <c r="H10" s="202" t="s">
        <v>1</v>
      </c>
      <c r="I10" s="202" t="s">
        <v>1</v>
      </c>
      <c r="J10" s="202" t="s">
        <v>1</v>
      </c>
      <c r="K10" s="202" t="s">
        <v>1</v>
      </c>
      <c r="L10" s="202" t="s">
        <v>1</v>
      </c>
      <c r="M10" s="202" t="s">
        <v>1</v>
      </c>
      <c r="N10" s="208" t="s">
        <v>1</v>
      </c>
    </row>
    <row r="11" spans="1:14" x14ac:dyDescent="0.2">
      <c r="A11" s="2" t="s">
        <v>17</v>
      </c>
      <c r="B11" s="205">
        <v>48</v>
      </c>
      <c r="C11" s="202">
        <v>0.10444343090057399</v>
      </c>
      <c r="D11" s="202">
        <v>9.8156958818435697E-2</v>
      </c>
      <c r="E11" s="202">
        <v>0.16895970702171301</v>
      </c>
      <c r="F11" s="202">
        <v>0.13136126101017001</v>
      </c>
      <c r="G11" s="202">
        <v>0</v>
      </c>
      <c r="H11" s="202">
        <v>0.24161708354950001</v>
      </c>
      <c r="I11" s="202">
        <v>1.52231128886342E-2</v>
      </c>
      <c r="J11" s="202">
        <v>0.168818965554237</v>
      </c>
      <c r="K11" s="202">
        <v>5.75166903436184E-2</v>
      </c>
      <c r="L11" s="202">
        <v>1.3902778737247001E-2</v>
      </c>
      <c r="M11" s="202">
        <v>0</v>
      </c>
      <c r="N11" s="208">
        <v>4.9738030433654803</v>
      </c>
    </row>
    <row r="12" spans="1:14" x14ac:dyDescent="0.2">
      <c r="A12" s="2" t="s">
        <v>18</v>
      </c>
      <c r="B12" s="205">
        <v>35</v>
      </c>
      <c r="C12" s="202">
        <v>1.9345950335264199E-2</v>
      </c>
      <c r="D12" s="202">
        <v>7.6347917318344102E-2</v>
      </c>
      <c r="E12" s="202">
        <v>0.17891393601894401</v>
      </c>
      <c r="F12" s="202">
        <v>6.02030716836452E-2</v>
      </c>
      <c r="G12" s="202">
        <v>0</v>
      </c>
      <c r="H12" s="202">
        <v>0.32247686386108398</v>
      </c>
      <c r="I12" s="202">
        <v>3.4176200628280598E-2</v>
      </c>
      <c r="J12" s="202">
        <v>0.18826588988304099</v>
      </c>
      <c r="K12" s="202">
        <v>2.60268729180098E-2</v>
      </c>
      <c r="L12" s="202">
        <v>2.8500985354185101E-2</v>
      </c>
      <c r="M12" s="202">
        <v>6.5742321312427507E-2</v>
      </c>
      <c r="N12" s="208">
        <v>9.0321865081787092</v>
      </c>
    </row>
    <row r="13" spans="1:14" x14ac:dyDescent="0.2">
      <c r="A13" s="2" t="s">
        <v>19</v>
      </c>
      <c r="B13" s="205">
        <v>37</v>
      </c>
      <c r="C13" s="202">
        <v>2.4476189166307401E-2</v>
      </c>
      <c r="D13" s="202">
        <v>6.7588239908218398E-2</v>
      </c>
      <c r="E13" s="202">
        <v>7.0874474942684201E-2</v>
      </c>
      <c r="F13" s="202">
        <v>5.3995624184608501E-2</v>
      </c>
      <c r="G13" s="202">
        <v>0</v>
      </c>
      <c r="H13" s="202">
        <v>0.24432413280010201</v>
      </c>
      <c r="I13" s="202">
        <v>0</v>
      </c>
      <c r="J13" s="202">
        <v>0.274334937334061</v>
      </c>
      <c r="K13" s="202">
        <v>0.15671627223491699</v>
      </c>
      <c r="L13" s="202">
        <v>7.6394170522689805E-2</v>
      </c>
      <c r="M13" s="202">
        <v>3.1295966356992701E-2</v>
      </c>
      <c r="N13" s="208">
        <v>9.7833213806152308</v>
      </c>
    </row>
    <row r="14" spans="1:14" x14ac:dyDescent="0.2">
      <c r="A14" s="2" t="s">
        <v>20</v>
      </c>
      <c r="B14" s="205">
        <v>50</v>
      </c>
      <c r="C14" s="202">
        <v>3.9259463548660299E-2</v>
      </c>
      <c r="D14" s="202">
        <v>0.15864717960357699</v>
      </c>
      <c r="E14" s="202">
        <v>0.194826185703278</v>
      </c>
      <c r="F14" s="202">
        <v>0.108438044786453</v>
      </c>
      <c r="G14" s="202">
        <v>0</v>
      </c>
      <c r="H14" s="202">
        <v>0.30228516459464999</v>
      </c>
      <c r="I14" s="202">
        <v>1.52497300878167E-2</v>
      </c>
      <c r="J14" s="202">
        <v>9.5619313418865204E-2</v>
      </c>
      <c r="K14" s="202">
        <v>5.5580534040927901E-2</v>
      </c>
      <c r="L14" s="202">
        <v>3.0094368383288401E-2</v>
      </c>
      <c r="M14" s="202">
        <v>0</v>
      </c>
      <c r="N14" s="208">
        <v>4.8835763931274396</v>
      </c>
    </row>
    <row r="15" spans="1:14" x14ac:dyDescent="0.2">
      <c r="A15" s="2" t="s">
        <v>21</v>
      </c>
      <c r="B15" s="205">
        <v>45</v>
      </c>
      <c r="C15" s="202">
        <v>3.2341875135898597E-2</v>
      </c>
      <c r="D15" s="202">
        <v>0.119022101163864</v>
      </c>
      <c r="E15" s="202">
        <v>8.9611873030662495E-2</v>
      </c>
      <c r="F15" s="202">
        <v>0.10736183822155</v>
      </c>
      <c r="G15" s="202">
        <v>1.7992241308093099E-2</v>
      </c>
      <c r="H15" s="202">
        <v>0.28973460197448703</v>
      </c>
      <c r="I15" s="202">
        <v>8.7476015090942397E-2</v>
      </c>
      <c r="J15" s="202">
        <v>0.11332820355892199</v>
      </c>
      <c r="K15" s="202">
        <v>8.8057257235050201E-2</v>
      </c>
      <c r="L15" s="202">
        <v>5.5073980242013897E-2</v>
      </c>
      <c r="M15" s="202">
        <v>0</v>
      </c>
      <c r="N15" s="208">
        <v>6.5227370262145996</v>
      </c>
    </row>
    <row r="16" spans="1:14" x14ac:dyDescent="0.2">
      <c r="A16" s="2" t="s">
        <v>22</v>
      </c>
      <c r="B16" s="205">
        <v>52</v>
      </c>
      <c r="C16" s="202">
        <v>3.3194977790117298E-2</v>
      </c>
      <c r="D16" s="202">
        <v>3.4295633435249301E-2</v>
      </c>
      <c r="E16" s="202">
        <v>0.10580146312713599</v>
      </c>
      <c r="F16" s="202">
        <v>0.206606194376945</v>
      </c>
      <c r="G16" s="202">
        <v>1.66540835052729E-2</v>
      </c>
      <c r="H16" s="202">
        <v>0.34124734997749301</v>
      </c>
      <c r="I16" s="202">
        <v>0</v>
      </c>
      <c r="J16" s="202">
        <v>0.142777055501938</v>
      </c>
      <c r="K16" s="202">
        <v>0.101781703531742</v>
      </c>
      <c r="L16" s="202">
        <v>1.76415480673313E-2</v>
      </c>
      <c r="M16" s="202">
        <v>0</v>
      </c>
      <c r="N16" s="208">
        <v>5.9458971023559597</v>
      </c>
    </row>
    <row r="17" spans="1:14" x14ac:dyDescent="0.2">
      <c r="A17" s="2" t="s">
        <v>23</v>
      </c>
      <c r="B17" s="205">
        <v>43</v>
      </c>
      <c r="C17" s="202">
        <v>0.10493139922618901</v>
      </c>
      <c r="D17" s="202">
        <v>0.20580762624740601</v>
      </c>
      <c r="E17" s="202">
        <v>0.18020510673522899</v>
      </c>
      <c r="F17" s="202">
        <v>7.6820135116577107E-2</v>
      </c>
      <c r="G17" s="202">
        <v>3.77486906945705E-2</v>
      </c>
      <c r="H17" s="202">
        <v>0.32610920071601901</v>
      </c>
      <c r="I17" s="202">
        <v>0</v>
      </c>
      <c r="J17" s="202">
        <v>2.8343185782432601E-2</v>
      </c>
      <c r="K17" s="202">
        <v>1.4171592891216301E-2</v>
      </c>
      <c r="L17" s="202">
        <v>2.58630700409412E-2</v>
      </c>
      <c r="M17" s="202">
        <v>0</v>
      </c>
      <c r="N17" s="208">
        <v>3.5914862155914302</v>
      </c>
    </row>
    <row r="18" spans="1:14" x14ac:dyDescent="0.2">
      <c r="A18" s="2" t="s">
        <v>24</v>
      </c>
      <c r="B18" s="205">
        <v>41</v>
      </c>
      <c r="C18" s="202">
        <v>0.146705508232117</v>
      </c>
      <c r="D18" s="202">
        <v>0.212240174412727</v>
      </c>
      <c r="E18" s="202">
        <v>0.20717532932758301</v>
      </c>
      <c r="F18" s="202">
        <v>1.5906432643532802E-2</v>
      </c>
      <c r="G18" s="202">
        <v>0</v>
      </c>
      <c r="H18" s="202">
        <v>0.33271408081054699</v>
      </c>
      <c r="I18" s="202">
        <v>0</v>
      </c>
      <c r="J18" s="202">
        <v>8.5258483886718806E-2</v>
      </c>
      <c r="K18" s="202">
        <v>0</v>
      </c>
      <c r="L18" s="202">
        <v>0</v>
      </c>
      <c r="M18" s="202">
        <v>0</v>
      </c>
      <c r="N18" s="208">
        <v>3.1904654502868701</v>
      </c>
    </row>
    <row r="19" spans="1:14" x14ac:dyDescent="0.2">
      <c r="A19" s="2" t="s">
        <v>25</v>
      </c>
      <c r="B19" s="205">
        <v>38</v>
      </c>
      <c r="C19" s="202">
        <v>0.119141265749931</v>
      </c>
      <c r="D19" s="202">
        <v>0.129301503300667</v>
      </c>
      <c r="E19" s="202">
        <v>8.4960646927356706E-2</v>
      </c>
      <c r="F19" s="202">
        <v>0</v>
      </c>
      <c r="G19" s="202">
        <v>0</v>
      </c>
      <c r="H19" s="202">
        <v>0.33830139040946999</v>
      </c>
      <c r="I19" s="202">
        <v>4.6401359140872997E-2</v>
      </c>
      <c r="J19" s="202">
        <v>0.249153822660446</v>
      </c>
      <c r="K19" s="202">
        <v>3.2740019261836999E-2</v>
      </c>
      <c r="L19" s="202">
        <v>0</v>
      </c>
      <c r="M19" s="202">
        <v>0</v>
      </c>
      <c r="N19" s="208">
        <v>5.3119640350341797</v>
      </c>
    </row>
    <row r="20" spans="1:14" x14ac:dyDescent="0.2">
      <c r="A20" s="2" t="s">
        <v>26</v>
      </c>
      <c r="B20" s="205">
        <v>38</v>
      </c>
      <c r="C20" s="202">
        <v>0.303637474775314</v>
      </c>
      <c r="D20" s="202">
        <v>0.106428928673267</v>
      </c>
      <c r="E20" s="202">
        <v>0.14486099779605899</v>
      </c>
      <c r="F20" s="202">
        <v>0.106711573898792</v>
      </c>
      <c r="G20" s="202">
        <v>0</v>
      </c>
      <c r="H20" s="202">
        <v>0.19223424792289701</v>
      </c>
      <c r="I20" s="202">
        <v>0</v>
      </c>
      <c r="J20" s="202">
        <v>0.105827331542969</v>
      </c>
      <c r="K20" s="202">
        <v>2.0831268280744601E-2</v>
      </c>
      <c r="L20" s="202">
        <v>1.9468182697892199E-2</v>
      </c>
      <c r="M20" s="202">
        <v>0</v>
      </c>
      <c r="N20" s="208">
        <v>3.4375629425048801</v>
      </c>
    </row>
    <row r="21" spans="1:14" x14ac:dyDescent="0.2">
      <c r="A21" s="2" t="s">
        <v>27</v>
      </c>
      <c r="B21" s="205">
        <v>12</v>
      </c>
      <c r="C21" s="202" t="s">
        <v>1</v>
      </c>
      <c r="D21" s="202" t="s">
        <v>1</v>
      </c>
      <c r="E21" s="202" t="s">
        <v>1</v>
      </c>
      <c r="F21" s="202" t="s">
        <v>1</v>
      </c>
      <c r="G21" s="202" t="s">
        <v>1</v>
      </c>
      <c r="H21" s="202" t="s">
        <v>1</v>
      </c>
      <c r="I21" s="202" t="s">
        <v>1</v>
      </c>
      <c r="J21" s="202" t="s">
        <v>1</v>
      </c>
      <c r="K21" s="202" t="s">
        <v>1</v>
      </c>
      <c r="L21" s="202" t="s">
        <v>1</v>
      </c>
      <c r="M21" s="202" t="s">
        <v>1</v>
      </c>
      <c r="N21" s="208" t="s">
        <v>1</v>
      </c>
    </row>
    <row r="22" spans="1:14" x14ac:dyDescent="0.2">
      <c r="A22" s="2" t="s">
        <v>28</v>
      </c>
      <c r="B22" s="205">
        <v>44</v>
      </c>
      <c r="C22" s="202">
        <v>2.0109748467803001E-2</v>
      </c>
      <c r="D22" s="202">
        <v>0.13719500601291701</v>
      </c>
      <c r="E22" s="202">
        <v>6.6393390297889696E-2</v>
      </c>
      <c r="F22" s="202">
        <v>0.15114884078502699</v>
      </c>
      <c r="G22" s="202">
        <v>5.1546279340982402E-2</v>
      </c>
      <c r="H22" s="202">
        <v>0.28249204158782998</v>
      </c>
      <c r="I22" s="202">
        <v>6.7880980670452104E-2</v>
      </c>
      <c r="J22" s="202">
        <v>0.13247039914131201</v>
      </c>
      <c r="K22" s="202">
        <v>4.8570200800895698E-2</v>
      </c>
      <c r="L22" s="202">
        <v>1.9961692392826101E-2</v>
      </c>
      <c r="M22" s="202">
        <v>2.2231418639421501E-2</v>
      </c>
      <c r="N22" s="208">
        <v>5.9867315292358398</v>
      </c>
    </row>
    <row r="23" spans="1:14" x14ac:dyDescent="0.2">
      <c r="A23" s="2" t="s">
        <v>29</v>
      </c>
      <c r="B23" s="205">
        <v>50</v>
      </c>
      <c r="C23" s="202">
        <v>6.0905300080776201E-2</v>
      </c>
      <c r="D23" s="202">
        <v>3.9768844842910801E-2</v>
      </c>
      <c r="E23" s="202">
        <v>0.100674144923687</v>
      </c>
      <c r="F23" s="202">
        <v>0.10499975830316501</v>
      </c>
      <c r="G23" s="202">
        <v>2.54231262952089E-2</v>
      </c>
      <c r="H23" s="202">
        <v>0.34958073496818498</v>
      </c>
      <c r="I23" s="202">
        <v>0.13255536556243899</v>
      </c>
      <c r="J23" s="202">
        <v>3.1102137640118599E-2</v>
      </c>
      <c r="K23" s="202">
        <v>7.7457897365093203E-2</v>
      </c>
      <c r="L23" s="202">
        <v>5.6435160338878597E-2</v>
      </c>
      <c r="M23" s="202">
        <v>2.1097512915730501E-2</v>
      </c>
      <c r="N23" s="208">
        <v>7.0342707633972203</v>
      </c>
    </row>
    <row r="24" spans="1:14" x14ac:dyDescent="0.2">
      <c r="A24" s="2" t="s">
        <v>30</v>
      </c>
      <c r="B24" s="205">
        <v>49</v>
      </c>
      <c r="C24" s="202">
        <v>4.1358247399330098E-2</v>
      </c>
      <c r="D24" s="202">
        <v>3.8973983377218198E-2</v>
      </c>
      <c r="E24" s="202">
        <v>1.8514147028326999E-2</v>
      </c>
      <c r="F24" s="202">
        <v>0</v>
      </c>
      <c r="G24" s="202">
        <v>0</v>
      </c>
      <c r="H24" s="202">
        <v>0.238394200801849</v>
      </c>
      <c r="I24" s="202">
        <v>8.9384622871875805E-2</v>
      </c>
      <c r="J24" s="202">
        <v>0.26071873307228099</v>
      </c>
      <c r="K24" s="202">
        <v>0.13982719182968101</v>
      </c>
      <c r="L24" s="202">
        <v>0.15583425760269201</v>
      </c>
      <c r="M24" s="202">
        <v>1.69946197420359E-2</v>
      </c>
      <c r="N24" s="208">
        <v>11.313966751098601</v>
      </c>
    </row>
    <row r="25" spans="1:14" x14ac:dyDescent="0.2">
      <c r="A25" s="2" t="s">
        <v>31</v>
      </c>
      <c r="B25" s="205">
        <v>63</v>
      </c>
      <c r="C25" s="202">
        <v>4.2822778224945103E-2</v>
      </c>
      <c r="D25" s="202">
        <v>0.188511297106743</v>
      </c>
      <c r="E25" s="202">
        <v>0.119737818837166</v>
      </c>
      <c r="F25" s="202">
        <v>0.162286907434464</v>
      </c>
      <c r="G25" s="202">
        <v>0</v>
      </c>
      <c r="H25" s="202">
        <v>0.16022172570228599</v>
      </c>
      <c r="I25" s="202">
        <v>9.2389501631259904E-2</v>
      </c>
      <c r="J25" s="202">
        <v>0.13250923156738301</v>
      </c>
      <c r="K25" s="202">
        <v>3.9378639310598401E-2</v>
      </c>
      <c r="L25" s="202">
        <v>9.6596740186214395E-3</v>
      </c>
      <c r="M25" s="202">
        <v>5.2482452243566499E-2</v>
      </c>
      <c r="N25" s="208">
        <v>6.2571721076965297</v>
      </c>
    </row>
    <row r="26" spans="1:14" x14ac:dyDescent="0.2">
      <c r="A26" s="2" t="s">
        <v>32</v>
      </c>
      <c r="B26" s="205">
        <v>35</v>
      </c>
      <c r="C26" s="202">
        <v>6.3036419451236697E-2</v>
      </c>
      <c r="D26" s="202">
        <v>0.183261424303055</v>
      </c>
      <c r="E26" s="202">
        <v>0.16486857831478099</v>
      </c>
      <c r="F26" s="202">
        <v>5.0581876188516603E-2</v>
      </c>
      <c r="G26" s="202">
        <v>0</v>
      </c>
      <c r="H26" s="202">
        <v>0.40434432029724099</v>
      </c>
      <c r="I26" s="202">
        <v>0</v>
      </c>
      <c r="J26" s="202">
        <v>0.102389171719551</v>
      </c>
      <c r="K26" s="202">
        <v>3.1518209725618397E-2</v>
      </c>
      <c r="L26" s="202">
        <v>0</v>
      </c>
      <c r="M26" s="202">
        <v>0</v>
      </c>
      <c r="N26" s="208">
        <v>4.1831307411193803</v>
      </c>
    </row>
    <row r="27" spans="1:14" x14ac:dyDescent="0.2">
      <c r="A27" s="2" t="s">
        <v>33</v>
      </c>
      <c r="B27" s="205">
        <v>26</v>
      </c>
      <c r="C27" s="202" t="s">
        <v>1</v>
      </c>
      <c r="D27" s="202" t="s">
        <v>1</v>
      </c>
      <c r="E27" s="202" t="s">
        <v>1</v>
      </c>
      <c r="F27" s="202" t="s">
        <v>1</v>
      </c>
      <c r="G27" s="202" t="s">
        <v>1</v>
      </c>
      <c r="H27" s="202" t="s">
        <v>1</v>
      </c>
      <c r="I27" s="202" t="s">
        <v>1</v>
      </c>
      <c r="J27" s="202" t="s">
        <v>1</v>
      </c>
      <c r="K27" s="202" t="s">
        <v>1</v>
      </c>
      <c r="L27" s="202" t="s">
        <v>1</v>
      </c>
      <c r="M27" s="202" t="s">
        <v>1</v>
      </c>
      <c r="N27" s="208" t="s">
        <v>1</v>
      </c>
    </row>
    <row r="28" spans="1:14" x14ac:dyDescent="0.2">
      <c r="A28" s="2" t="s">
        <v>34</v>
      </c>
      <c r="B28" s="205">
        <v>27</v>
      </c>
      <c r="C28" s="202" t="s">
        <v>1</v>
      </c>
      <c r="D28" s="202" t="s">
        <v>1</v>
      </c>
      <c r="E28" s="202" t="s">
        <v>1</v>
      </c>
      <c r="F28" s="202" t="s">
        <v>1</v>
      </c>
      <c r="G28" s="202" t="s">
        <v>1</v>
      </c>
      <c r="H28" s="202" t="s">
        <v>1</v>
      </c>
      <c r="I28" s="202" t="s">
        <v>1</v>
      </c>
      <c r="J28" s="202" t="s">
        <v>1</v>
      </c>
      <c r="K28" s="202" t="s">
        <v>1</v>
      </c>
      <c r="L28" s="202" t="s">
        <v>1</v>
      </c>
      <c r="M28" s="202" t="s">
        <v>1</v>
      </c>
      <c r="N28" s="208" t="s">
        <v>1</v>
      </c>
    </row>
    <row r="29" spans="1:14" x14ac:dyDescent="0.2">
      <c r="A29" s="2" t="s">
        <v>35</v>
      </c>
      <c r="B29" s="205">
        <v>32</v>
      </c>
      <c r="C29" s="202">
        <v>0.36298534274101302</v>
      </c>
      <c r="D29" s="202">
        <v>0.197457000613213</v>
      </c>
      <c r="E29" s="202">
        <v>9.8842158913612393E-2</v>
      </c>
      <c r="F29" s="202">
        <v>3.5848643630742999E-2</v>
      </c>
      <c r="G29" s="202">
        <v>0</v>
      </c>
      <c r="H29" s="202">
        <v>0.152347818017006</v>
      </c>
      <c r="I29" s="202">
        <v>0</v>
      </c>
      <c r="J29" s="202">
        <v>9.0860716998577104E-2</v>
      </c>
      <c r="K29" s="202">
        <v>3.4529216587543501E-2</v>
      </c>
      <c r="L29" s="202">
        <v>2.71290969103575E-2</v>
      </c>
      <c r="M29" s="202">
        <v>0</v>
      </c>
      <c r="N29" s="208">
        <v>3.233553647995</v>
      </c>
    </row>
    <row r="30" spans="1:14" x14ac:dyDescent="0.2">
      <c r="A30" s="2" t="s">
        <v>36</v>
      </c>
      <c r="B30" s="205">
        <v>9</v>
      </c>
      <c r="C30" s="202" t="s">
        <v>1</v>
      </c>
      <c r="D30" s="202" t="s">
        <v>1</v>
      </c>
      <c r="E30" s="202" t="s">
        <v>1</v>
      </c>
      <c r="F30" s="202" t="s">
        <v>1</v>
      </c>
      <c r="G30" s="202" t="s">
        <v>1</v>
      </c>
      <c r="H30" s="202" t="s">
        <v>1</v>
      </c>
      <c r="I30" s="202" t="s">
        <v>1</v>
      </c>
      <c r="J30" s="202" t="s">
        <v>1</v>
      </c>
      <c r="K30" s="202" t="s">
        <v>1</v>
      </c>
      <c r="L30" s="202" t="s">
        <v>1</v>
      </c>
      <c r="M30" s="202" t="s">
        <v>1</v>
      </c>
      <c r="N30" s="208" t="s">
        <v>1</v>
      </c>
    </row>
    <row r="31" spans="1:14" x14ac:dyDescent="0.2">
      <c r="A31" s="2" t="s">
        <v>37</v>
      </c>
      <c r="B31" s="205">
        <v>15</v>
      </c>
      <c r="C31" s="202" t="s">
        <v>1</v>
      </c>
      <c r="D31" s="202" t="s">
        <v>1</v>
      </c>
      <c r="E31" s="202" t="s">
        <v>1</v>
      </c>
      <c r="F31" s="202" t="s">
        <v>1</v>
      </c>
      <c r="G31" s="202" t="s">
        <v>1</v>
      </c>
      <c r="H31" s="202" t="s">
        <v>1</v>
      </c>
      <c r="I31" s="202" t="s">
        <v>1</v>
      </c>
      <c r="J31" s="202" t="s">
        <v>1</v>
      </c>
      <c r="K31" s="202" t="s">
        <v>1</v>
      </c>
      <c r="L31" s="202" t="s">
        <v>1</v>
      </c>
      <c r="M31" s="202" t="s">
        <v>1</v>
      </c>
      <c r="N31" s="208" t="s">
        <v>1</v>
      </c>
    </row>
    <row r="32" spans="1:14" x14ac:dyDescent="0.2">
      <c r="A32" s="2" t="s">
        <v>38</v>
      </c>
      <c r="B32" s="205">
        <v>58</v>
      </c>
      <c r="C32" s="202">
        <v>3.8919284939765902E-2</v>
      </c>
      <c r="D32" s="202">
        <v>3.9740122854709597E-2</v>
      </c>
      <c r="E32" s="202">
        <v>5.3947918117046398E-2</v>
      </c>
      <c r="F32" s="202">
        <v>0.194879084825516</v>
      </c>
      <c r="G32" s="202">
        <v>0</v>
      </c>
      <c r="H32" s="202">
        <v>0.25497785210609403</v>
      </c>
      <c r="I32" s="202">
        <v>8.8255487382411998E-2</v>
      </c>
      <c r="J32" s="202">
        <v>0.28793588280677801</v>
      </c>
      <c r="K32" s="202">
        <v>4.1344378143549E-2</v>
      </c>
      <c r="L32" s="202">
        <v>0</v>
      </c>
      <c r="M32" s="202">
        <v>0</v>
      </c>
      <c r="N32" s="208">
        <v>6.1404271125793501</v>
      </c>
    </row>
    <row r="33" spans="1:14" x14ac:dyDescent="0.2">
      <c r="A33" s="2" t="s">
        <v>39</v>
      </c>
      <c r="B33" s="205">
        <v>49</v>
      </c>
      <c r="C33" s="202">
        <v>0.11184707283973699</v>
      </c>
      <c r="D33" s="202">
        <v>0.12104007601738</v>
      </c>
      <c r="E33" s="202">
        <v>0.101628303527832</v>
      </c>
      <c r="F33" s="202">
        <v>0.10846322029829</v>
      </c>
      <c r="G33" s="202">
        <v>0</v>
      </c>
      <c r="H33" s="202">
        <v>0.226171240210533</v>
      </c>
      <c r="I33" s="202">
        <v>8.1078641116619096E-2</v>
      </c>
      <c r="J33" s="202">
        <v>0.15545834600925401</v>
      </c>
      <c r="K33" s="202">
        <v>4.9486503005027799E-2</v>
      </c>
      <c r="L33" s="202">
        <v>0</v>
      </c>
      <c r="M33" s="202">
        <v>4.4826596975326503E-2</v>
      </c>
      <c r="N33" s="208">
        <v>6.3695368766784703</v>
      </c>
    </row>
    <row r="34" spans="1:14" x14ac:dyDescent="0.2">
      <c r="A34" s="2" t="s">
        <v>40</v>
      </c>
      <c r="B34" s="205">
        <v>26</v>
      </c>
      <c r="C34" s="202" t="s">
        <v>1</v>
      </c>
      <c r="D34" s="202" t="s">
        <v>1</v>
      </c>
      <c r="E34" s="202" t="s">
        <v>1</v>
      </c>
      <c r="F34" s="202" t="s">
        <v>1</v>
      </c>
      <c r="G34" s="202" t="s">
        <v>1</v>
      </c>
      <c r="H34" s="202" t="s">
        <v>1</v>
      </c>
      <c r="I34" s="202" t="s">
        <v>1</v>
      </c>
      <c r="J34" s="202" t="s">
        <v>1</v>
      </c>
      <c r="K34" s="202" t="s">
        <v>1</v>
      </c>
      <c r="L34" s="202" t="s">
        <v>1</v>
      </c>
      <c r="M34" s="202" t="s">
        <v>1</v>
      </c>
      <c r="N34" s="208" t="s">
        <v>1</v>
      </c>
    </row>
    <row r="35" spans="1:14" x14ac:dyDescent="0.2">
      <c r="A35" s="2" t="s">
        <v>41</v>
      </c>
      <c r="B35" s="205">
        <v>24</v>
      </c>
      <c r="C35" s="202" t="s">
        <v>1</v>
      </c>
      <c r="D35" s="202" t="s">
        <v>1</v>
      </c>
      <c r="E35" s="202" t="s">
        <v>1</v>
      </c>
      <c r="F35" s="202" t="s">
        <v>1</v>
      </c>
      <c r="G35" s="202" t="s">
        <v>1</v>
      </c>
      <c r="H35" s="202" t="s">
        <v>1</v>
      </c>
      <c r="I35" s="202" t="s">
        <v>1</v>
      </c>
      <c r="J35" s="202" t="s">
        <v>1</v>
      </c>
      <c r="K35" s="202" t="s">
        <v>1</v>
      </c>
      <c r="L35" s="202" t="s">
        <v>1</v>
      </c>
      <c r="M35" s="202" t="s">
        <v>1</v>
      </c>
      <c r="N35" s="208" t="s">
        <v>1</v>
      </c>
    </row>
    <row r="36" spans="1:14" x14ac:dyDescent="0.2">
      <c r="A36" s="2" t="s">
        <v>42</v>
      </c>
      <c r="B36" s="205">
        <v>27</v>
      </c>
      <c r="C36" s="202" t="s">
        <v>1</v>
      </c>
      <c r="D36" s="202" t="s">
        <v>1</v>
      </c>
      <c r="E36" s="202" t="s">
        <v>1</v>
      </c>
      <c r="F36" s="202" t="s">
        <v>1</v>
      </c>
      <c r="G36" s="202" t="s">
        <v>1</v>
      </c>
      <c r="H36" s="202" t="s">
        <v>1</v>
      </c>
      <c r="I36" s="202" t="s">
        <v>1</v>
      </c>
      <c r="J36" s="202" t="s">
        <v>1</v>
      </c>
      <c r="K36" s="202" t="s">
        <v>1</v>
      </c>
      <c r="L36" s="202" t="s">
        <v>1</v>
      </c>
      <c r="M36" s="202" t="s">
        <v>1</v>
      </c>
      <c r="N36" s="208" t="s">
        <v>1</v>
      </c>
    </row>
    <row r="37" spans="1:14" x14ac:dyDescent="0.2">
      <c r="A37" s="2" t="s">
        <v>43</v>
      </c>
      <c r="B37" s="205">
        <v>19</v>
      </c>
      <c r="C37" s="202" t="s">
        <v>1</v>
      </c>
      <c r="D37" s="202" t="s">
        <v>1</v>
      </c>
      <c r="E37" s="202" t="s">
        <v>1</v>
      </c>
      <c r="F37" s="202" t="s">
        <v>1</v>
      </c>
      <c r="G37" s="202" t="s">
        <v>1</v>
      </c>
      <c r="H37" s="202" t="s">
        <v>1</v>
      </c>
      <c r="I37" s="202" t="s">
        <v>1</v>
      </c>
      <c r="J37" s="202" t="s">
        <v>1</v>
      </c>
      <c r="K37" s="202" t="s">
        <v>1</v>
      </c>
      <c r="L37" s="202" t="s">
        <v>1</v>
      </c>
      <c r="M37" s="202" t="s">
        <v>1</v>
      </c>
      <c r="N37" s="208" t="s">
        <v>1</v>
      </c>
    </row>
    <row r="38" spans="1:14" x14ac:dyDescent="0.2">
      <c r="A38" s="2" t="s">
        <v>44</v>
      </c>
      <c r="B38" s="205">
        <v>52</v>
      </c>
      <c r="C38" s="202">
        <v>2.50006895512342E-2</v>
      </c>
      <c r="D38" s="202">
        <v>7.2542466223239899E-2</v>
      </c>
      <c r="E38" s="202">
        <v>5.9346806257963201E-2</v>
      </c>
      <c r="F38" s="202">
        <v>9.4729863107204396E-2</v>
      </c>
      <c r="G38" s="202">
        <v>2.50006895512342E-2</v>
      </c>
      <c r="H38" s="202">
        <v>0.3243088722229</v>
      </c>
      <c r="I38" s="202">
        <v>4.3946474790573099E-2</v>
      </c>
      <c r="J38" s="202">
        <v>0.16944305598735801</v>
      </c>
      <c r="K38" s="202">
        <v>0.170917242765427</v>
      </c>
      <c r="L38" s="202">
        <v>1.47638581693172E-2</v>
      </c>
      <c r="M38" s="202">
        <v>0</v>
      </c>
      <c r="N38" s="208">
        <v>7.1499485969543501</v>
      </c>
    </row>
    <row r="39" spans="1:14" x14ac:dyDescent="0.2">
      <c r="A39" s="2" t="s">
        <v>45</v>
      </c>
      <c r="B39" s="205">
        <v>50</v>
      </c>
      <c r="C39" s="202">
        <v>2.1659929305315E-2</v>
      </c>
      <c r="D39" s="202">
        <v>0.10045569390058499</v>
      </c>
      <c r="E39" s="202">
        <v>0.26431658864021301</v>
      </c>
      <c r="F39" s="202">
        <v>0.28184434771537797</v>
      </c>
      <c r="G39" s="202">
        <v>0</v>
      </c>
      <c r="H39" s="202">
        <v>0.16359116137027699</v>
      </c>
      <c r="I39" s="202">
        <v>2.57951132953167E-2</v>
      </c>
      <c r="J39" s="202">
        <v>0.129407584667206</v>
      </c>
      <c r="K39" s="202">
        <v>1.29295671358705E-2</v>
      </c>
      <c r="L39" s="202">
        <v>0</v>
      </c>
      <c r="M39" s="202">
        <v>0</v>
      </c>
      <c r="N39" s="208">
        <v>3.9765865802764901</v>
      </c>
    </row>
    <row r="40" spans="1:14" x14ac:dyDescent="0.2">
      <c r="A40" s="2" t="s">
        <v>46</v>
      </c>
      <c r="B40" s="205">
        <v>48</v>
      </c>
      <c r="C40" s="202">
        <v>0.122128956019878</v>
      </c>
      <c r="D40" s="202">
        <v>0.26828053593635598</v>
      </c>
      <c r="E40" s="202">
        <v>0.111868001520634</v>
      </c>
      <c r="F40" s="202">
        <v>0.13792374730110199</v>
      </c>
      <c r="G40" s="202">
        <v>0</v>
      </c>
      <c r="H40" s="202">
        <v>0.25040543079376198</v>
      </c>
      <c r="I40" s="202">
        <v>2.0407656207680699E-2</v>
      </c>
      <c r="J40" s="202">
        <v>7.5718238949775696E-2</v>
      </c>
      <c r="K40" s="202">
        <v>0</v>
      </c>
      <c r="L40" s="202">
        <v>1.3267397880554199E-2</v>
      </c>
      <c r="M40" s="202">
        <v>0</v>
      </c>
      <c r="N40" s="208">
        <v>3.34360671043396</v>
      </c>
    </row>
    <row r="41" spans="1:14" x14ac:dyDescent="0.2">
      <c r="A41" s="2" t="s">
        <v>47</v>
      </c>
      <c r="B41" s="205">
        <v>46</v>
      </c>
      <c r="C41" s="202">
        <v>8.8374912738799993E-2</v>
      </c>
      <c r="D41" s="202">
        <v>2.17983331531286E-2</v>
      </c>
      <c r="E41" s="202">
        <v>4.9252625554799999E-2</v>
      </c>
      <c r="F41" s="202">
        <v>0.23183362185955</v>
      </c>
      <c r="G41" s="202">
        <v>0</v>
      </c>
      <c r="H41" s="202">
        <v>0.38013041019439697</v>
      </c>
      <c r="I41" s="202">
        <v>1.3062207959592301E-2</v>
      </c>
      <c r="J41" s="202">
        <v>0.171951219439507</v>
      </c>
      <c r="K41" s="202">
        <v>0</v>
      </c>
      <c r="L41" s="202">
        <v>4.3596666306257199E-2</v>
      </c>
      <c r="M41" s="202">
        <v>0</v>
      </c>
      <c r="N41" s="208">
        <v>5.4123997688293501</v>
      </c>
    </row>
    <row r="42" spans="1:14" x14ac:dyDescent="0.2">
      <c r="A42" s="2" t="s">
        <v>48</v>
      </c>
      <c r="B42" s="205">
        <v>47</v>
      </c>
      <c r="C42" s="202">
        <v>0.165756866335869</v>
      </c>
      <c r="D42" s="202">
        <v>0.15907646715641</v>
      </c>
      <c r="E42" s="202">
        <v>0.32618275284767201</v>
      </c>
      <c r="F42" s="202">
        <v>4.9747675657272297E-2</v>
      </c>
      <c r="G42" s="202">
        <v>0</v>
      </c>
      <c r="H42" s="202">
        <v>0.11424928903579699</v>
      </c>
      <c r="I42" s="202">
        <v>0</v>
      </c>
      <c r="J42" s="202">
        <v>0.13858273625373799</v>
      </c>
      <c r="K42" s="202">
        <v>2.3272687569260601E-2</v>
      </c>
      <c r="L42" s="202">
        <v>0</v>
      </c>
      <c r="M42" s="202">
        <v>2.31315363198519E-2</v>
      </c>
      <c r="N42" s="208">
        <v>3.9607951641082799</v>
      </c>
    </row>
    <row r="43" spans="1:14" x14ac:dyDescent="0.2">
      <c r="A43" s="2" t="s">
        <v>49</v>
      </c>
      <c r="B43" s="205">
        <v>38</v>
      </c>
      <c r="C43" s="202">
        <v>0.110667563974857</v>
      </c>
      <c r="D43" s="202">
        <v>1.9899524748325299E-2</v>
      </c>
      <c r="E43" s="202">
        <v>5.8108024299144703E-2</v>
      </c>
      <c r="F43" s="202">
        <v>1.9899524748325299E-2</v>
      </c>
      <c r="G43" s="202">
        <v>0</v>
      </c>
      <c r="H43" s="202">
        <v>0.23927392065525099</v>
      </c>
      <c r="I43" s="202">
        <v>4.0289539843797698E-2</v>
      </c>
      <c r="J43" s="202">
        <v>0.24971099197864499</v>
      </c>
      <c r="K43" s="202">
        <v>5.0588700920343399E-2</v>
      </c>
      <c r="L43" s="202">
        <v>0.18487226963043199</v>
      </c>
      <c r="M43" s="202">
        <v>2.6689931750297501E-2</v>
      </c>
      <c r="N43" s="208">
        <v>9.9239788055419904</v>
      </c>
    </row>
    <row r="44" spans="1:14" x14ac:dyDescent="0.2">
      <c r="A44" s="2" t="s">
        <v>50</v>
      </c>
      <c r="B44" s="205">
        <v>42</v>
      </c>
      <c r="C44" s="202">
        <v>0</v>
      </c>
      <c r="D44" s="202">
        <v>2.26572845131159E-2</v>
      </c>
      <c r="E44" s="202">
        <v>9.0278662741184207E-2</v>
      </c>
      <c r="F44" s="202">
        <v>0.24119460582733199</v>
      </c>
      <c r="G44" s="202">
        <v>0</v>
      </c>
      <c r="H44" s="202">
        <v>0.28224474191665599</v>
      </c>
      <c r="I44" s="202">
        <v>3.8326278328895597E-2</v>
      </c>
      <c r="J44" s="202">
        <v>0.27788808941841098</v>
      </c>
      <c r="K44" s="202">
        <v>4.7410346567630803E-2</v>
      </c>
      <c r="L44" s="202">
        <v>0</v>
      </c>
      <c r="M44" s="202">
        <v>0</v>
      </c>
      <c r="N44" s="208">
        <v>6.1482577323913601</v>
      </c>
    </row>
    <row r="45" spans="1:14" x14ac:dyDescent="0.2">
      <c r="A45" s="2" t="s">
        <v>51</v>
      </c>
      <c r="B45" s="205">
        <v>38</v>
      </c>
      <c r="C45" s="202">
        <v>0</v>
      </c>
      <c r="D45" s="202">
        <v>4.3827362358570099E-2</v>
      </c>
      <c r="E45" s="202">
        <v>7.9701900482177707E-2</v>
      </c>
      <c r="F45" s="202">
        <v>0.164235860109329</v>
      </c>
      <c r="G45" s="202">
        <v>0</v>
      </c>
      <c r="H45" s="202">
        <v>0.32910898327827498</v>
      </c>
      <c r="I45" s="202">
        <v>5.0542432814836502E-2</v>
      </c>
      <c r="J45" s="202">
        <v>0.25168451666831998</v>
      </c>
      <c r="K45" s="202">
        <v>5.1739480346441297E-2</v>
      </c>
      <c r="L45" s="202">
        <v>0</v>
      </c>
      <c r="M45" s="202">
        <v>2.91594658046961E-2</v>
      </c>
      <c r="N45" s="208">
        <v>6.8416190147399902</v>
      </c>
    </row>
    <row r="46" spans="1:14" x14ac:dyDescent="0.2">
      <c r="A46" s="2" t="s">
        <v>52</v>
      </c>
      <c r="B46" s="205">
        <v>43</v>
      </c>
      <c r="C46" s="202">
        <v>3.6222778260707897E-2</v>
      </c>
      <c r="D46" s="202">
        <v>0.109446741640568</v>
      </c>
      <c r="E46" s="202">
        <v>0.18316625058651001</v>
      </c>
      <c r="F46" s="202">
        <v>0.12849935889244099</v>
      </c>
      <c r="G46" s="202">
        <v>0</v>
      </c>
      <c r="H46" s="202">
        <v>0.27700611948967002</v>
      </c>
      <c r="I46" s="202">
        <v>0</v>
      </c>
      <c r="J46" s="202">
        <v>0.176210522651672</v>
      </c>
      <c r="K46" s="202">
        <v>8.9448243379592896E-2</v>
      </c>
      <c r="L46" s="202">
        <v>0</v>
      </c>
      <c r="M46" s="202">
        <v>0</v>
      </c>
      <c r="N46" s="208">
        <v>5.35013675689697</v>
      </c>
    </row>
    <row r="47" spans="1:14" x14ac:dyDescent="0.2">
      <c r="A47" s="2" t="s">
        <v>53</v>
      </c>
      <c r="B47" s="205">
        <v>23</v>
      </c>
      <c r="C47" s="202" t="s">
        <v>1</v>
      </c>
      <c r="D47" s="202" t="s">
        <v>1</v>
      </c>
      <c r="E47" s="202" t="s">
        <v>1</v>
      </c>
      <c r="F47" s="202" t="s">
        <v>1</v>
      </c>
      <c r="G47" s="202" t="s">
        <v>1</v>
      </c>
      <c r="H47" s="202" t="s">
        <v>1</v>
      </c>
      <c r="I47" s="202" t="s">
        <v>1</v>
      </c>
      <c r="J47" s="202" t="s">
        <v>1</v>
      </c>
      <c r="K47" s="202" t="s">
        <v>1</v>
      </c>
      <c r="L47" s="202" t="s">
        <v>1</v>
      </c>
      <c r="M47" s="202" t="s">
        <v>1</v>
      </c>
      <c r="N47" s="208" t="s">
        <v>1</v>
      </c>
    </row>
    <row r="48" spans="1:14" x14ac:dyDescent="0.2">
      <c r="A48" s="2" t="s">
        <v>54</v>
      </c>
      <c r="B48" s="205">
        <v>20</v>
      </c>
      <c r="C48" s="202" t="s">
        <v>1</v>
      </c>
      <c r="D48" s="202" t="s">
        <v>1</v>
      </c>
      <c r="E48" s="202" t="s">
        <v>1</v>
      </c>
      <c r="F48" s="202" t="s">
        <v>1</v>
      </c>
      <c r="G48" s="202" t="s">
        <v>1</v>
      </c>
      <c r="H48" s="202" t="s">
        <v>1</v>
      </c>
      <c r="I48" s="202" t="s">
        <v>1</v>
      </c>
      <c r="J48" s="202" t="s">
        <v>1</v>
      </c>
      <c r="K48" s="202" t="s">
        <v>1</v>
      </c>
      <c r="L48" s="202" t="s">
        <v>1</v>
      </c>
      <c r="M48" s="202" t="s">
        <v>1</v>
      </c>
      <c r="N48" s="208" t="s">
        <v>1</v>
      </c>
    </row>
    <row r="49" spans="1:14" x14ac:dyDescent="0.2">
      <c r="A49" s="2" t="s">
        <v>55</v>
      </c>
      <c r="B49" s="205">
        <v>31</v>
      </c>
      <c r="C49" s="202">
        <v>0.19776137173175801</v>
      </c>
      <c r="D49" s="202">
        <v>0.30159536004066501</v>
      </c>
      <c r="E49" s="202">
        <v>0.118750058114529</v>
      </c>
      <c r="F49" s="202">
        <v>6.7308515310287503E-2</v>
      </c>
      <c r="G49" s="202">
        <v>0</v>
      </c>
      <c r="H49" s="202">
        <v>0.20356158912181899</v>
      </c>
      <c r="I49" s="202">
        <v>0</v>
      </c>
      <c r="J49" s="202">
        <v>0.11102310568094299</v>
      </c>
      <c r="K49" s="202">
        <v>0</v>
      </c>
      <c r="L49" s="202">
        <v>0</v>
      </c>
      <c r="M49" s="202">
        <v>0</v>
      </c>
      <c r="N49" s="208">
        <v>2.8690600395202601</v>
      </c>
    </row>
    <row r="50" spans="1:14" x14ac:dyDescent="0.2">
      <c r="A50" s="2" t="s">
        <v>56</v>
      </c>
      <c r="B50" s="205">
        <v>26</v>
      </c>
      <c r="C50" s="202" t="s">
        <v>1</v>
      </c>
      <c r="D50" s="202" t="s">
        <v>1</v>
      </c>
      <c r="E50" s="202" t="s">
        <v>1</v>
      </c>
      <c r="F50" s="202" t="s">
        <v>1</v>
      </c>
      <c r="G50" s="202" t="s">
        <v>1</v>
      </c>
      <c r="H50" s="202" t="s">
        <v>1</v>
      </c>
      <c r="I50" s="202" t="s">
        <v>1</v>
      </c>
      <c r="J50" s="202" t="s">
        <v>1</v>
      </c>
      <c r="K50" s="202" t="s">
        <v>1</v>
      </c>
      <c r="L50" s="202" t="s">
        <v>1</v>
      </c>
      <c r="M50" s="202" t="s">
        <v>1</v>
      </c>
      <c r="N50" s="208" t="s">
        <v>1</v>
      </c>
    </row>
    <row r="51" spans="1:14" x14ac:dyDescent="0.2">
      <c r="A51" s="2" t="s">
        <v>57</v>
      </c>
      <c r="B51" s="205">
        <v>48</v>
      </c>
      <c r="C51" s="202">
        <v>0.100922726094723</v>
      </c>
      <c r="D51" s="202">
        <v>6.6527783870696994E-2</v>
      </c>
      <c r="E51" s="202">
        <v>0.135972335934639</v>
      </c>
      <c r="F51" s="202">
        <v>0.13249734044075001</v>
      </c>
      <c r="G51" s="202">
        <v>1.6111876815557501E-2</v>
      </c>
      <c r="H51" s="202">
        <v>0.30339026451110801</v>
      </c>
      <c r="I51" s="202">
        <v>0</v>
      </c>
      <c r="J51" s="202">
        <v>0.154275998473167</v>
      </c>
      <c r="K51" s="202">
        <v>4.84960973262787E-2</v>
      </c>
      <c r="L51" s="202">
        <v>4.1805587708950001E-2</v>
      </c>
      <c r="M51" s="202">
        <v>0</v>
      </c>
      <c r="N51" s="208">
        <v>5.4236764907836896</v>
      </c>
    </row>
    <row r="52" spans="1:14" x14ac:dyDescent="0.2">
      <c r="A52" s="2" t="s">
        <v>58</v>
      </c>
      <c r="B52" s="205">
        <v>14</v>
      </c>
      <c r="C52" s="202" t="s">
        <v>1</v>
      </c>
      <c r="D52" s="202" t="s">
        <v>1</v>
      </c>
      <c r="E52" s="202" t="s">
        <v>1</v>
      </c>
      <c r="F52" s="202" t="s">
        <v>1</v>
      </c>
      <c r="G52" s="202" t="s">
        <v>1</v>
      </c>
      <c r="H52" s="202" t="s">
        <v>1</v>
      </c>
      <c r="I52" s="202" t="s">
        <v>1</v>
      </c>
      <c r="J52" s="202" t="s">
        <v>1</v>
      </c>
      <c r="K52" s="202" t="s">
        <v>1</v>
      </c>
      <c r="L52" s="202" t="s">
        <v>1</v>
      </c>
      <c r="M52" s="202" t="s">
        <v>1</v>
      </c>
      <c r="N52" s="208" t="s">
        <v>1</v>
      </c>
    </row>
    <row r="53" spans="1:14" x14ac:dyDescent="0.2">
      <c r="A53" s="2" t="s">
        <v>59</v>
      </c>
      <c r="B53" s="205">
        <v>52</v>
      </c>
      <c r="C53" s="202">
        <v>0.177162140607834</v>
      </c>
      <c r="D53" s="202">
        <v>0.148422926664352</v>
      </c>
      <c r="E53" s="202">
        <v>0.14540755748748799</v>
      </c>
      <c r="F53" s="202">
        <v>0.11368054896593099</v>
      </c>
      <c r="G53" s="202">
        <v>0</v>
      </c>
      <c r="H53" s="202">
        <v>0.251277655363083</v>
      </c>
      <c r="I53" s="202">
        <v>0</v>
      </c>
      <c r="J53" s="202">
        <v>5.8069787919521297E-2</v>
      </c>
      <c r="K53" s="202">
        <v>5.8215349912643398E-2</v>
      </c>
      <c r="L53" s="202">
        <v>4.77640442550182E-2</v>
      </c>
      <c r="M53" s="202">
        <v>0</v>
      </c>
      <c r="N53" s="208">
        <v>4.4458770751953098</v>
      </c>
    </row>
    <row r="54" spans="1:14" x14ac:dyDescent="0.2">
      <c r="A54" s="2" t="s">
        <v>60</v>
      </c>
      <c r="B54" s="205">
        <v>54</v>
      </c>
      <c r="C54" s="202">
        <v>3.12615409493446E-2</v>
      </c>
      <c r="D54" s="202">
        <v>0.21007762849330899</v>
      </c>
      <c r="E54" s="202">
        <v>0.21767306327819799</v>
      </c>
      <c r="F54" s="202">
        <v>7.7419258654117598E-2</v>
      </c>
      <c r="G54" s="202">
        <v>5.7935047894716298E-2</v>
      </c>
      <c r="H54" s="202">
        <v>0.27770644426345797</v>
      </c>
      <c r="I54" s="202">
        <v>1.01382872089744E-2</v>
      </c>
      <c r="J54" s="202">
        <v>0.101528450846672</v>
      </c>
      <c r="K54" s="202">
        <v>0</v>
      </c>
      <c r="L54" s="202">
        <v>0</v>
      </c>
      <c r="M54" s="202">
        <v>1.6260258853435499E-2</v>
      </c>
      <c r="N54" s="208">
        <v>5.0801501274108896</v>
      </c>
    </row>
    <row r="55" spans="1:14" x14ac:dyDescent="0.2">
      <c r="A55" s="2" t="s">
        <v>61</v>
      </c>
      <c r="B55" s="205">
        <v>24</v>
      </c>
      <c r="C55" s="202" t="s">
        <v>1</v>
      </c>
      <c r="D55" s="202" t="s">
        <v>1</v>
      </c>
      <c r="E55" s="202" t="s">
        <v>1</v>
      </c>
      <c r="F55" s="202" t="s">
        <v>1</v>
      </c>
      <c r="G55" s="202" t="s">
        <v>1</v>
      </c>
      <c r="H55" s="202" t="s">
        <v>1</v>
      </c>
      <c r="I55" s="202" t="s">
        <v>1</v>
      </c>
      <c r="J55" s="202" t="s">
        <v>1</v>
      </c>
      <c r="K55" s="202" t="s">
        <v>1</v>
      </c>
      <c r="L55" s="202" t="s">
        <v>1</v>
      </c>
      <c r="M55" s="202" t="s">
        <v>1</v>
      </c>
      <c r="N55" s="208" t="s">
        <v>1</v>
      </c>
    </row>
    <row r="56" spans="1:14" x14ac:dyDescent="0.2">
      <c r="A56" s="2" t="s">
        <v>62</v>
      </c>
      <c r="B56" s="205">
        <v>49</v>
      </c>
      <c r="C56" s="202">
        <v>0</v>
      </c>
      <c r="D56" s="202">
        <v>9.9678881466388702E-2</v>
      </c>
      <c r="E56" s="202">
        <v>8.8046923279762296E-2</v>
      </c>
      <c r="F56" s="202">
        <v>9.6638701856136294E-2</v>
      </c>
      <c r="G56" s="202">
        <v>2.9331283643841698E-2</v>
      </c>
      <c r="H56" s="202">
        <v>0.34241893887519798</v>
      </c>
      <c r="I56" s="202">
        <v>7.9361982643604306E-2</v>
      </c>
      <c r="J56" s="202">
        <v>0.202820539474487</v>
      </c>
      <c r="K56" s="202">
        <v>3.2371461391449002E-2</v>
      </c>
      <c r="L56" s="202">
        <v>1.4665641821920899E-2</v>
      </c>
      <c r="M56" s="202">
        <v>1.4665641821920899E-2</v>
      </c>
      <c r="N56" s="208">
        <v>6.1946616172790501</v>
      </c>
    </row>
    <row r="57" spans="1:14" x14ac:dyDescent="0.2">
      <c r="A57" s="2" t="s">
        <v>63</v>
      </c>
      <c r="B57" s="205">
        <v>35</v>
      </c>
      <c r="C57" s="202">
        <v>0</v>
      </c>
      <c r="D57" s="202">
        <v>0</v>
      </c>
      <c r="E57" s="202">
        <v>0</v>
      </c>
      <c r="F57" s="202">
        <v>0.13065388798713701</v>
      </c>
      <c r="G57" s="202">
        <v>9.6287071704864502E-2</v>
      </c>
      <c r="H57" s="202">
        <v>0.22283549606800099</v>
      </c>
      <c r="I57" s="202">
        <v>0.13086885213851901</v>
      </c>
      <c r="J57" s="202">
        <v>0.27869433164596602</v>
      </c>
      <c r="K57" s="202">
        <v>3.3840026706457103E-2</v>
      </c>
      <c r="L57" s="202">
        <v>0.106820315122604</v>
      </c>
      <c r="M57" s="202">
        <v>0</v>
      </c>
      <c r="N57" s="208">
        <v>8.3089542388915998</v>
      </c>
    </row>
    <row r="58" spans="1:14" x14ac:dyDescent="0.2">
      <c r="A58" s="2" t="s">
        <v>64</v>
      </c>
      <c r="B58" s="205">
        <v>48</v>
      </c>
      <c r="C58" s="202">
        <v>2.5686912238597901E-2</v>
      </c>
      <c r="D58" s="202">
        <v>0.12441474944353099</v>
      </c>
      <c r="E58" s="202">
        <v>8.7366111576557201E-2</v>
      </c>
      <c r="F58" s="202">
        <v>0.11525989323854401</v>
      </c>
      <c r="G58" s="202">
        <v>0</v>
      </c>
      <c r="H58" s="202">
        <v>0.43483895063400302</v>
      </c>
      <c r="I58" s="202">
        <v>5.1808062940836001E-2</v>
      </c>
      <c r="J58" s="202">
        <v>6.4855940639972701E-2</v>
      </c>
      <c r="K58" s="202">
        <v>4.4395539909601198E-2</v>
      </c>
      <c r="L58" s="202">
        <v>2.5686912238597901E-2</v>
      </c>
      <c r="M58" s="202">
        <v>2.5686912238597901E-2</v>
      </c>
      <c r="N58" s="208">
        <v>6.2008223533630398</v>
      </c>
    </row>
    <row r="59" spans="1:14" x14ac:dyDescent="0.2">
      <c r="A59" s="2" t="s">
        <v>65</v>
      </c>
      <c r="B59" s="205">
        <v>49</v>
      </c>
      <c r="C59" s="202">
        <v>8.7636254727840396E-2</v>
      </c>
      <c r="D59" s="202">
        <v>7.9709537327289595E-2</v>
      </c>
      <c r="E59" s="202">
        <v>0.18276347219944</v>
      </c>
      <c r="F59" s="202">
        <v>7.0963129401206998E-2</v>
      </c>
      <c r="G59" s="202">
        <v>2.5438327342271801E-2</v>
      </c>
      <c r="H59" s="202">
        <v>0.14243496954441101</v>
      </c>
      <c r="I59" s="202">
        <v>0.10764610767364501</v>
      </c>
      <c r="J59" s="202">
        <v>0.236137524247169</v>
      </c>
      <c r="K59" s="202">
        <v>6.7270681262016296E-2</v>
      </c>
      <c r="L59" s="202">
        <v>0</v>
      </c>
      <c r="M59" s="202">
        <v>0</v>
      </c>
      <c r="N59" s="208">
        <v>5.6653823852539098</v>
      </c>
    </row>
    <row r="60" spans="1:14" x14ac:dyDescent="0.2">
      <c r="A60" s="2" t="s">
        <v>66</v>
      </c>
      <c r="B60" s="205">
        <v>36</v>
      </c>
      <c r="C60" s="202">
        <v>0.23806110024452201</v>
      </c>
      <c r="D60" s="202">
        <v>0.14792649447917899</v>
      </c>
      <c r="E60" s="202">
        <v>0.15840268135070801</v>
      </c>
      <c r="F60" s="202">
        <v>4.9140349030494697E-2</v>
      </c>
      <c r="G60" s="202">
        <v>2.7387110516428899E-2</v>
      </c>
      <c r="H60" s="202">
        <v>0.27776360511779802</v>
      </c>
      <c r="I60" s="202">
        <v>4.3669261038303403E-2</v>
      </c>
      <c r="J60" s="202">
        <v>5.7649403810501099E-2</v>
      </c>
      <c r="K60" s="202">
        <v>0</v>
      </c>
      <c r="L60" s="202">
        <v>0</v>
      </c>
      <c r="M60" s="202">
        <v>0</v>
      </c>
      <c r="N60" s="208">
        <v>2.99269819259644</v>
      </c>
    </row>
    <row r="61" spans="1:14" x14ac:dyDescent="0.2">
      <c r="A61" s="2" t="s">
        <v>67</v>
      </c>
      <c r="B61" s="205">
        <v>23</v>
      </c>
      <c r="C61" s="202" t="s">
        <v>1</v>
      </c>
      <c r="D61" s="202" t="s">
        <v>1</v>
      </c>
      <c r="E61" s="202" t="s">
        <v>1</v>
      </c>
      <c r="F61" s="202" t="s">
        <v>1</v>
      </c>
      <c r="G61" s="202" t="s">
        <v>1</v>
      </c>
      <c r="H61" s="202" t="s">
        <v>1</v>
      </c>
      <c r="I61" s="202" t="s">
        <v>1</v>
      </c>
      <c r="J61" s="202" t="s">
        <v>1</v>
      </c>
      <c r="K61" s="202" t="s">
        <v>1</v>
      </c>
      <c r="L61" s="202" t="s">
        <v>1</v>
      </c>
      <c r="M61" s="202" t="s">
        <v>1</v>
      </c>
      <c r="N61" s="208" t="s">
        <v>1</v>
      </c>
    </row>
    <row r="62" spans="1:14" x14ac:dyDescent="0.2">
      <c r="A62" s="2" t="s">
        <v>68</v>
      </c>
      <c r="B62" s="205">
        <v>57</v>
      </c>
      <c r="C62" s="202">
        <v>8.1083767116069794E-2</v>
      </c>
      <c r="D62" s="202">
        <v>7.3025986552238506E-2</v>
      </c>
      <c r="E62" s="202">
        <v>0.108615085482597</v>
      </c>
      <c r="F62" s="202">
        <v>0.16076132655143699</v>
      </c>
      <c r="G62" s="202">
        <v>0</v>
      </c>
      <c r="H62" s="202">
        <v>0.29815873503684998</v>
      </c>
      <c r="I62" s="202">
        <v>9.1482996940612807E-2</v>
      </c>
      <c r="J62" s="202">
        <v>8.1757642328739194E-2</v>
      </c>
      <c r="K62" s="202">
        <v>0</v>
      </c>
      <c r="L62" s="202">
        <v>3.4224022179842002E-2</v>
      </c>
      <c r="M62" s="202">
        <v>7.0890426635742201E-2</v>
      </c>
      <c r="N62" s="208">
        <v>6.8506798744201696</v>
      </c>
    </row>
    <row r="63" spans="1:14" x14ac:dyDescent="0.2">
      <c r="A63" s="2" t="s">
        <v>69</v>
      </c>
      <c r="B63" s="205">
        <v>34</v>
      </c>
      <c r="C63" s="202">
        <v>0.21035721898078899</v>
      </c>
      <c r="D63" s="202">
        <v>0.146212533116341</v>
      </c>
      <c r="E63" s="202">
        <v>0.160076513886452</v>
      </c>
      <c r="F63" s="202">
        <v>9.9866159260272994E-2</v>
      </c>
      <c r="G63" s="202">
        <v>0</v>
      </c>
      <c r="H63" s="202">
        <v>0.25618800520896901</v>
      </c>
      <c r="I63" s="202">
        <v>0</v>
      </c>
      <c r="J63" s="202">
        <v>0.110968388617039</v>
      </c>
      <c r="K63" s="202">
        <v>1.63311809301376E-2</v>
      </c>
      <c r="L63" s="202">
        <v>0</v>
      </c>
      <c r="M63" s="202">
        <v>0</v>
      </c>
      <c r="N63" s="208">
        <v>3.4015555381774898</v>
      </c>
    </row>
    <row r="64" spans="1:14" x14ac:dyDescent="0.2">
      <c r="A64" s="2" t="s">
        <v>70</v>
      </c>
      <c r="B64" s="205">
        <v>26</v>
      </c>
      <c r="C64" s="202" t="s">
        <v>1</v>
      </c>
      <c r="D64" s="202" t="s">
        <v>1</v>
      </c>
      <c r="E64" s="202" t="s">
        <v>1</v>
      </c>
      <c r="F64" s="202" t="s">
        <v>1</v>
      </c>
      <c r="G64" s="202" t="s">
        <v>1</v>
      </c>
      <c r="H64" s="202" t="s">
        <v>1</v>
      </c>
      <c r="I64" s="202" t="s">
        <v>1</v>
      </c>
      <c r="J64" s="202" t="s">
        <v>1</v>
      </c>
      <c r="K64" s="202" t="s">
        <v>1</v>
      </c>
      <c r="L64" s="202" t="s">
        <v>1</v>
      </c>
      <c r="M64" s="202" t="s">
        <v>1</v>
      </c>
      <c r="N64" s="208" t="s">
        <v>1</v>
      </c>
    </row>
    <row r="65" spans="1:14" x14ac:dyDescent="0.2">
      <c r="A65" s="2" t="s">
        <v>71</v>
      </c>
      <c r="B65" s="205">
        <v>27</v>
      </c>
      <c r="C65" s="202" t="s">
        <v>1</v>
      </c>
      <c r="D65" s="202" t="s">
        <v>1</v>
      </c>
      <c r="E65" s="202" t="s">
        <v>1</v>
      </c>
      <c r="F65" s="202" t="s">
        <v>1</v>
      </c>
      <c r="G65" s="202" t="s">
        <v>1</v>
      </c>
      <c r="H65" s="202" t="s">
        <v>1</v>
      </c>
      <c r="I65" s="202" t="s">
        <v>1</v>
      </c>
      <c r="J65" s="202" t="s">
        <v>1</v>
      </c>
      <c r="K65" s="202" t="s">
        <v>1</v>
      </c>
      <c r="L65" s="202" t="s">
        <v>1</v>
      </c>
      <c r="M65" s="202" t="s">
        <v>1</v>
      </c>
      <c r="N65" s="208" t="s">
        <v>1</v>
      </c>
    </row>
    <row r="66" spans="1:14" x14ac:dyDescent="0.2">
      <c r="A66" s="2" t="s">
        <v>72</v>
      </c>
      <c r="B66" s="205">
        <v>47</v>
      </c>
      <c r="C66" s="202">
        <v>1.28712365403771E-2</v>
      </c>
      <c r="D66" s="202">
        <v>2.2553402930498099E-2</v>
      </c>
      <c r="E66" s="202">
        <v>0.18843060731887801</v>
      </c>
      <c r="F66" s="202">
        <v>0.152875661849976</v>
      </c>
      <c r="G66" s="202">
        <v>1.1990156024694399E-2</v>
      </c>
      <c r="H66" s="202">
        <v>0.24416099488735199</v>
      </c>
      <c r="I66" s="202">
        <v>5.0964575260877602E-2</v>
      </c>
      <c r="J66" s="202">
        <v>0.13392792642116499</v>
      </c>
      <c r="K66" s="202">
        <v>0.132272243499756</v>
      </c>
      <c r="L66" s="202">
        <v>1.28712365403771E-2</v>
      </c>
      <c r="M66" s="202">
        <v>3.7081949412822703E-2</v>
      </c>
      <c r="N66" s="208">
        <v>7.7385187149047896</v>
      </c>
    </row>
    <row r="67" spans="1:14" x14ac:dyDescent="0.2">
      <c r="A67" s="2" t="s">
        <v>73</v>
      </c>
      <c r="B67" s="205">
        <v>60</v>
      </c>
      <c r="C67" s="202">
        <v>0</v>
      </c>
      <c r="D67" s="202">
        <v>5.4887570440769202E-2</v>
      </c>
      <c r="E67" s="202">
        <v>9.2271097004413605E-2</v>
      </c>
      <c r="F67" s="202">
        <v>6.2958747148513794E-2</v>
      </c>
      <c r="G67" s="202">
        <v>2.29366701096296E-2</v>
      </c>
      <c r="H67" s="202">
        <v>0.37874475121498102</v>
      </c>
      <c r="I67" s="202">
        <v>2.57871393114328E-2</v>
      </c>
      <c r="J67" s="202">
        <v>0.241600140929222</v>
      </c>
      <c r="K67" s="202">
        <v>6.0146477073431001E-2</v>
      </c>
      <c r="L67" s="202">
        <v>6.0667410492896999E-2</v>
      </c>
      <c r="M67" s="202">
        <v>0</v>
      </c>
      <c r="N67" s="208">
        <v>7.36159420013428</v>
      </c>
    </row>
    <row r="68" spans="1:14" x14ac:dyDescent="0.2">
      <c r="A68" s="2" t="s">
        <v>74</v>
      </c>
      <c r="B68" s="205">
        <v>46</v>
      </c>
      <c r="C68" s="202">
        <v>4.3689858168363599E-2</v>
      </c>
      <c r="D68" s="202">
        <v>7.3277123272419004E-2</v>
      </c>
      <c r="E68" s="202">
        <v>8.0227024853229495E-2</v>
      </c>
      <c r="F68" s="202">
        <v>1.69268604367971E-2</v>
      </c>
      <c r="G68" s="202">
        <v>0</v>
      </c>
      <c r="H68" s="202">
        <v>0.32395771145820601</v>
      </c>
      <c r="I68" s="202">
        <v>9.14030522108078E-2</v>
      </c>
      <c r="J68" s="202">
        <v>0.26603373885154702</v>
      </c>
      <c r="K68" s="202">
        <v>7.2504982352256803E-2</v>
      </c>
      <c r="L68" s="202">
        <v>1.69268604367971E-2</v>
      </c>
      <c r="M68" s="202">
        <v>1.50527879595757E-2</v>
      </c>
      <c r="N68" s="208">
        <v>7.0821547508239702</v>
      </c>
    </row>
    <row r="69" spans="1:14" x14ac:dyDescent="0.2">
      <c r="A69" s="2" t="s">
        <v>75</v>
      </c>
      <c r="B69" s="205">
        <v>56</v>
      </c>
      <c r="C69" s="202">
        <v>3.9061337709426901E-2</v>
      </c>
      <c r="D69" s="202">
        <v>7.2380393743515001E-2</v>
      </c>
      <c r="E69" s="202">
        <v>8.0272011458873693E-2</v>
      </c>
      <c r="F69" s="202">
        <v>1.51675352826715E-2</v>
      </c>
      <c r="G69" s="202">
        <v>0</v>
      </c>
      <c r="H69" s="202">
        <v>0.21542885899543801</v>
      </c>
      <c r="I69" s="202">
        <v>4.7685239464044599E-2</v>
      </c>
      <c r="J69" s="202">
        <v>0.32510602474212602</v>
      </c>
      <c r="K69" s="202">
        <v>0.11587127298116701</v>
      </c>
      <c r="L69" s="202">
        <v>1.1230900883674601E-2</v>
      </c>
      <c r="M69" s="202">
        <v>7.7796421945095104E-2</v>
      </c>
      <c r="N69" s="208">
        <v>9.7349939346313494</v>
      </c>
    </row>
    <row r="70" spans="1:14" x14ac:dyDescent="0.2">
      <c r="A70" s="2" t="s">
        <v>76</v>
      </c>
      <c r="B70" s="205">
        <v>24</v>
      </c>
      <c r="C70" s="202" t="s">
        <v>1</v>
      </c>
      <c r="D70" s="202" t="s">
        <v>1</v>
      </c>
      <c r="E70" s="202" t="s">
        <v>1</v>
      </c>
      <c r="F70" s="202" t="s">
        <v>1</v>
      </c>
      <c r="G70" s="202" t="s">
        <v>1</v>
      </c>
      <c r="H70" s="202" t="s">
        <v>1</v>
      </c>
      <c r="I70" s="202" t="s">
        <v>1</v>
      </c>
      <c r="J70" s="202" t="s">
        <v>1</v>
      </c>
      <c r="K70" s="202" t="s">
        <v>1</v>
      </c>
      <c r="L70" s="202" t="s">
        <v>1</v>
      </c>
      <c r="M70" s="202" t="s">
        <v>1</v>
      </c>
      <c r="N70" s="208" t="s">
        <v>1</v>
      </c>
    </row>
    <row r="71" spans="1:14" x14ac:dyDescent="0.2">
      <c r="A71" s="3" t="s">
        <v>77</v>
      </c>
      <c r="B71" s="206">
        <v>24</v>
      </c>
      <c r="C71" s="203" t="s">
        <v>1</v>
      </c>
      <c r="D71" s="203" t="s">
        <v>1</v>
      </c>
      <c r="E71" s="203" t="s">
        <v>1</v>
      </c>
      <c r="F71" s="203" t="s">
        <v>1</v>
      </c>
      <c r="G71" s="203" t="s">
        <v>1</v>
      </c>
      <c r="H71" s="203" t="s">
        <v>1</v>
      </c>
      <c r="I71" s="203" t="s">
        <v>1</v>
      </c>
      <c r="J71" s="203" t="s">
        <v>1</v>
      </c>
      <c r="K71" s="203" t="s">
        <v>1</v>
      </c>
      <c r="L71" s="203" t="s">
        <v>1</v>
      </c>
      <c r="M71" s="203" t="s">
        <v>1</v>
      </c>
      <c r="N71" s="209" t="s">
        <v>1</v>
      </c>
    </row>
    <row r="73" spans="1:1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B19" sqref="B19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</row>
    <row r="6" spans="1:9" x14ac:dyDescent="0.2">
      <c r="A6" s="5" t="s">
        <v>13</v>
      </c>
      <c r="B6" s="9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12" t="s">
        <v>1</v>
      </c>
      <c r="I6" s="6" t="s">
        <v>1</v>
      </c>
    </row>
    <row r="7" spans="1:9" x14ac:dyDescent="0.2">
      <c r="A7" s="2" t="s">
        <v>13</v>
      </c>
      <c r="B7" s="10">
        <v>9638</v>
      </c>
      <c r="C7" s="7">
        <v>0.112242542207241</v>
      </c>
      <c r="D7" s="7">
        <v>0.60360461473464999</v>
      </c>
      <c r="E7" s="7">
        <v>0.18994301557540899</v>
      </c>
      <c r="F7" s="7">
        <v>7.8319787979126004E-2</v>
      </c>
      <c r="G7" s="7">
        <v>1.5890026465058299E-2</v>
      </c>
      <c r="H7" s="13">
        <v>2.2820100784301798</v>
      </c>
      <c r="I7" s="7">
        <v>0.71584716627547595</v>
      </c>
    </row>
    <row r="8" spans="1:9" x14ac:dyDescent="0.2">
      <c r="A8" s="5" t="s">
        <v>14</v>
      </c>
      <c r="B8" s="9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12" t="s">
        <v>1</v>
      </c>
      <c r="I8" s="6" t="s">
        <v>1</v>
      </c>
    </row>
    <row r="9" spans="1:9" x14ac:dyDescent="0.2">
      <c r="A9" s="2" t="s">
        <v>15</v>
      </c>
      <c r="B9" s="10">
        <v>106</v>
      </c>
      <c r="C9" s="7">
        <v>0.219585165381432</v>
      </c>
      <c r="D9" s="7">
        <v>0.60368406772613503</v>
      </c>
      <c r="E9" s="7">
        <v>0.127962991595268</v>
      </c>
      <c r="F9" s="7">
        <v>4.1369456797838197E-2</v>
      </c>
      <c r="G9" s="7">
        <v>7.3983324691653304E-3</v>
      </c>
      <c r="H9" s="13">
        <v>2.0133116245269802</v>
      </c>
      <c r="I9" s="7">
        <v>0.82326922160662896</v>
      </c>
    </row>
    <row r="10" spans="1:9" x14ac:dyDescent="0.2">
      <c r="A10" s="2" t="s">
        <v>16</v>
      </c>
      <c r="B10" s="10">
        <v>106</v>
      </c>
      <c r="C10" s="7">
        <v>0.23001128435134899</v>
      </c>
      <c r="D10" s="7">
        <v>0.63072115182876598</v>
      </c>
      <c r="E10" s="7">
        <v>0.1076924726367</v>
      </c>
      <c r="F10" s="7">
        <v>3.1575109809637097E-2</v>
      </c>
      <c r="G10" s="7">
        <v>0</v>
      </c>
      <c r="H10" s="13">
        <v>1.9408314228057899</v>
      </c>
      <c r="I10" s="7">
        <v>0.860732420147724</v>
      </c>
    </row>
    <row r="11" spans="1:9" x14ac:dyDescent="0.2">
      <c r="A11" s="2" t="s">
        <v>17</v>
      </c>
      <c r="B11" s="10">
        <v>128</v>
      </c>
      <c r="C11" s="7">
        <v>0.247408002614975</v>
      </c>
      <c r="D11" s="7">
        <v>0.561498403549194</v>
      </c>
      <c r="E11" s="7">
        <v>0.13753695785999301</v>
      </c>
      <c r="F11" s="7">
        <v>5.3556632250547402E-2</v>
      </c>
      <c r="G11" s="7">
        <v>0</v>
      </c>
      <c r="H11" s="13">
        <v>1.99724221229553</v>
      </c>
      <c r="I11" s="7">
        <v>0.80890640917758005</v>
      </c>
    </row>
    <row r="12" spans="1:9" x14ac:dyDescent="0.2">
      <c r="A12" s="2" t="s">
        <v>18</v>
      </c>
      <c r="B12" s="10">
        <v>110</v>
      </c>
      <c r="C12" s="7">
        <v>0.17594040930271099</v>
      </c>
      <c r="D12" s="7">
        <v>0.66773384809493996</v>
      </c>
      <c r="E12" s="7">
        <v>0.11839032173156699</v>
      </c>
      <c r="F12" s="7">
        <v>3.7935402244329501E-2</v>
      </c>
      <c r="G12" s="7">
        <v>0</v>
      </c>
      <c r="H12" s="13">
        <v>2.0183207988739</v>
      </c>
      <c r="I12" s="7">
        <v>0.84367427311231002</v>
      </c>
    </row>
    <row r="13" spans="1:9" x14ac:dyDescent="0.2">
      <c r="A13" s="2" t="s">
        <v>19</v>
      </c>
      <c r="B13" s="10">
        <v>108</v>
      </c>
      <c r="C13" s="7">
        <v>0.197092115879059</v>
      </c>
      <c r="D13" s="7">
        <v>0.61552613973617598</v>
      </c>
      <c r="E13" s="7">
        <v>0.135938480496407</v>
      </c>
      <c r="F13" s="7">
        <v>3.8354028016328798E-2</v>
      </c>
      <c r="G13" s="7">
        <v>1.30892479792237E-2</v>
      </c>
      <c r="H13" s="13">
        <v>2.0548222064971902</v>
      </c>
      <c r="I13" s="7">
        <v>0.81261824577670805</v>
      </c>
    </row>
    <row r="14" spans="1:9" x14ac:dyDescent="0.2">
      <c r="A14" s="2" t="s">
        <v>20</v>
      </c>
      <c r="B14" s="10">
        <v>98</v>
      </c>
      <c r="C14" s="7">
        <v>0.21607111394405401</v>
      </c>
      <c r="D14" s="7">
        <v>0.62809377908706698</v>
      </c>
      <c r="E14" s="7">
        <v>8.7489366531372098E-2</v>
      </c>
      <c r="F14" s="7">
        <v>6.0989122837781899E-2</v>
      </c>
      <c r="G14" s="7">
        <v>7.3566464707255398E-3</v>
      </c>
      <c r="H14" s="13">
        <v>2.0154664516449001</v>
      </c>
      <c r="I14" s="7">
        <v>0.84416486865923701</v>
      </c>
    </row>
    <row r="15" spans="1:9" x14ac:dyDescent="0.2">
      <c r="A15" s="2" t="s">
        <v>21</v>
      </c>
      <c r="B15" s="10">
        <v>95</v>
      </c>
      <c r="C15" s="7">
        <v>0.172451481223106</v>
      </c>
      <c r="D15" s="7">
        <v>0.62560826539993297</v>
      </c>
      <c r="E15" s="7">
        <v>0.16026282310485801</v>
      </c>
      <c r="F15" s="7">
        <v>4.1677452623844098E-2</v>
      </c>
      <c r="G15" s="7">
        <v>0</v>
      </c>
      <c r="H15" s="13">
        <v>2.07116627693176</v>
      </c>
      <c r="I15" s="7">
        <v>0.79805972878501397</v>
      </c>
    </row>
    <row r="16" spans="1:9" x14ac:dyDescent="0.2">
      <c r="A16" s="2" t="s">
        <v>22</v>
      </c>
      <c r="B16" s="10">
        <v>104</v>
      </c>
      <c r="C16" s="7">
        <v>0.115909457206726</v>
      </c>
      <c r="D16" s="7">
        <v>0.5933837890625</v>
      </c>
      <c r="E16" s="7">
        <v>0.21832524240016901</v>
      </c>
      <c r="F16" s="7">
        <v>6.4281448721885695E-2</v>
      </c>
      <c r="G16" s="7">
        <v>8.1000681966543198E-3</v>
      </c>
      <c r="H16" s="13">
        <v>2.2552788257598899</v>
      </c>
      <c r="I16" s="7">
        <v>0.70929324230574098</v>
      </c>
    </row>
    <row r="17" spans="1:9" x14ac:dyDescent="0.2">
      <c r="A17" s="2" t="s">
        <v>23</v>
      </c>
      <c r="B17" s="10">
        <v>82</v>
      </c>
      <c r="C17" s="7">
        <v>7.9819038510322599E-2</v>
      </c>
      <c r="D17" s="7">
        <v>0.60272008180618297</v>
      </c>
      <c r="E17" s="7">
        <v>0.24426111578941301</v>
      </c>
      <c r="F17" s="7">
        <v>4.1128799319267301E-2</v>
      </c>
      <c r="G17" s="7">
        <v>3.20709496736526E-2</v>
      </c>
      <c r="H17" s="13">
        <v>2.3429124355316202</v>
      </c>
      <c r="I17" s="7">
        <v>0.682539130487131</v>
      </c>
    </row>
    <row r="18" spans="1:9" x14ac:dyDescent="0.2">
      <c r="A18" s="2" t="s">
        <v>24</v>
      </c>
      <c r="B18" s="10">
        <v>80</v>
      </c>
      <c r="C18" s="7">
        <v>5.3281784057617201E-2</v>
      </c>
      <c r="D18" s="7">
        <v>0.57628053426742598</v>
      </c>
      <c r="E18" s="7">
        <v>0.27029275894165</v>
      </c>
      <c r="F18" s="7">
        <v>0.100144937634468</v>
      </c>
      <c r="G18" s="7">
        <v>0</v>
      </c>
      <c r="H18" s="13">
        <v>2.4173009395599401</v>
      </c>
      <c r="I18" s="7">
        <v>0.62956230894383303</v>
      </c>
    </row>
    <row r="19" spans="1:9" x14ac:dyDescent="0.2">
      <c r="A19" s="2" t="s">
        <v>25</v>
      </c>
      <c r="B19" s="10">
        <v>101</v>
      </c>
      <c r="C19" s="7">
        <v>0.106690220534801</v>
      </c>
      <c r="D19" s="7">
        <v>0.56372988224029497</v>
      </c>
      <c r="E19" s="7">
        <v>0.24475508928299</v>
      </c>
      <c r="F19" s="7">
        <v>6.3465200364589705E-2</v>
      </c>
      <c r="G19" s="7">
        <v>2.1359590813517602E-2</v>
      </c>
      <c r="H19" s="13">
        <v>2.3290741443634002</v>
      </c>
      <c r="I19" s="7">
        <v>0.67042011401389001</v>
      </c>
    </row>
    <row r="20" spans="1:9" x14ac:dyDescent="0.2">
      <c r="A20" s="2" t="s">
        <v>26</v>
      </c>
      <c r="B20" s="10">
        <v>101</v>
      </c>
      <c r="C20" s="7">
        <v>6.3389487564563807E-2</v>
      </c>
      <c r="D20" s="7">
        <v>0.59576314687728904</v>
      </c>
      <c r="E20" s="7">
        <v>0.22896434366703</v>
      </c>
      <c r="F20" s="7">
        <v>0.10419097542762799</v>
      </c>
      <c r="G20" s="7">
        <v>7.6920245774090299E-3</v>
      </c>
      <c r="H20" s="13">
        <v>2.39703297615051</v>
      </c>
      <c r="I20" s="7">
        <v>0.65915264886812097</v>
      </c>
    </row>
    <row r="21" spans="1:9" x14ac:dyDescent="0.2">
      <c r="A21" s="2" t="s">
        <v>27</v>
      </c>
      <c r="B21" s="10">
        <v>86</v>
      </c>
      <c r="C21" s="7">
        <v>0.16727291047573101</v>
      </c>
      <c r="D21" s="7">
        <v>0.60923987627029397</v>
      </c>
      <c r="E21" s="7">
        <v>0.121674612164497</v>
      </c>
      <c r="F21" s="7">
        <v>6.1076357960701003E-2</v>
      </c>
      <c r="G21" s="7">
        <v>4.0736269205808598E-2</v>
      </c>
      <c r="H21" s="13">
        <v>2.19876313209534</v>
      </c>
      <c r="I21" s="7">
        <v>0.77651276649687695</v>
      </c>
    </row>
    <row r="22" spans="1:9" x14ac:dyDescent="0.2">
      <c r="A22" s="2" t="s">
        <v>28</v>
      </c>
      <c r="B22" s="10">
        <v>107</v>
      </c>
      <c r="C22" s="7">
        <v>0.13892047107219699</v>
      </c>
      <c r="D22" s="7">
        <v>0.611366987228394</v>
      </c>
      <c r="E22" s="7">
        <v>0.16309538483619701</v>
      </c>
      <c r="F22" s="7">
        <v>6.7534513771533994E-2</v>
      </c>
      <c r="G22" s="7">
        <v>1.9082650542259199E-2</v>
      </c>
      <c r="H22" s="13">
        <v>2.21649193763733</v>
      </c>
      <c r="I22" s="7">
        <v>0.750287452710513</v>
      </c>
    </row>
    <row r="23" spans="1:9" x14ac:dyDescent="0.2">
      <c r="A23" s="2" t="s">
        <v>29</v>
      </c>
      <c r="B23" s="10">
        <v>103</v>
      </c>
      <c r="C23" s="7">
        <v>0.150124222040176</v>
      </c>
      <c r="D23" s="7">
        <v>0.52988928556442305</v>
      </c>
      <c r="E23" s="7">
        <v>0.15063183009624501</v>
      </c>
      <c r="F23" s="7">
        <v>0.146651521325111</v>
      </c>
      <c r="G23" s="7">
        <v>2.2703139111399699E-2</v>
      </c>
      <c r="H23" s="13">
        <v>2.3619201183319101</v>
      </c>
      <c r="I23" s="7">
        <v>0.68001350887122303</v>
      </c>
    </row>
    <row r="24" spans="1:9" x14ac:dyDescent="0.2">
      <c r="A24" s="2" t="s">
        <v>30</v>
      </c>
      <c r="B24" s="10">
        <v>99</v>
      </c>
      <c r="C24" s="7">
        <v>9.3437507748603807E-2</v>
      </c>
      <c r="D24" s="7">
        <v>0.61185407638549805</v>
      </c>
      <c r="E24" s="7">
        <v>0.157114148139954</v>
      </c>
      <c r="F24" s="7">
        <v>0.106216728687286</v>
      </c>
      <c r="G24" s="7">
        <v>3.1377546489238697E-2</v>
      </c>
      <c r="H24" s="13">
        <v>2.3702428340911901</v>
      </c>
      <c r="I24" s="7">
        <v>0.70529157887926996</v>
      </c>
    </row>
    <row r="25" spans="1:9" x14ac:dyDescent="0.2">
      <c r="A25" s="2" t="s">
        <v>31</v>
      </c>
      <c r="B25" s="10">
        <v>103</v>
      </c>
      <c r="C25" s="7">
        <v>6.3591234385967296E-2</v>
      </c>
      <c r="D25" s="7">
        <v>0.51191705465316795</v>
      </c>
      <c r="E25" s="7">
        <v>0.28218790888786299</v>
      </c>
      <c r="F25" s="7">
        <v>0.13423039019107799</v>
      </c>
      <c r="G25" s="7">
        <v>8.0734072253108007E-3</v>
      </c>
      <c r="H25" s="13">
        <v>2.5112776756286599</v>
      </c>
      <c r="I25" s="7">
        <v>0.57550829171905404</v>
      </c>
    </row>
    <row r="26" spans="1:9" x14ac:dyDescent="0.2">
      <c r="A26" s="2" t="s">
        <v>32</v>
      </c>
      <c r="B26" s="10">
        <v>101</v>
      </c>
      <c r="C26" s="7">
        <v>0.101882584393024</v>
      </c>
      <c r="D26" s="7">
        <v>0.55229097604751598</v>
      </c>
      <c r="E26" s="7">
        <v>0.22456458210945099</v>
      </c>
      <c r="F26" s="7">
        <v>0.10239218175411199</v>
      </c>
      <c r="G26" s="7">
        <v>1.8869685009121898E-2</v>
      </c>
      <c r="H26" s="13">
        <v>2.3840754032135001</v>
      </c>
      <c r="I26" s="7">
        <v>0.654173554348074</v>
      </c>
    </row>
    <row r="27" spans="1:9" x14ac:dyDescent="0.2">
      <c r="A27" s="2" t="s">
        <v>33</v>
      </c>
      <c r="B27" s="10">
        <v>94</v>
      </c>
      <c r="C27" s="7">
        <v>0.11654265969991701</v>
      </c>
      <c r="D27" s="7">
        <v>0.59836751222610496</v>
      </c>
      <c r="E27" s="7">
        <v>0.22259394824504899</v>
      </c>
      <c r="F27" s="7">
        <v>5.1906522363424301E-2</v>
      </c>
      <c r="G27" s="7">
        <v>1.05893732979894E-2</v>
      </c>
      <c r="H27" s="13">
        <v>2.2416324615478498</v>
      </c>
      <c r="I27" s="7">
        <v>0.71491016060721801</v>
      </c>
    </row>
    <row r="28" spans="1:9" x14ac:dyDescent="0.2">
      <c r="A28" s="2" t="s">
        <v>34</v>
      </c>
      <c r="B28" s="10">
        <v>105</v>
      </c>
      <c r="C28" s="7">
        <v>0.125862196087837</v>
      </c>
      <c r="D28" s="7">
        <v>0.654075026512146</v>
      </c>
      <c r="E28" s="7">
        <v>0.14510956406593301</v>
      </c>
      <c r="F28" s="7">
        <v>6.6335573792457594E-2</v>
      </c>
      <c r="G28" s="7">
        <v>8.6176628246903402E-3</v>
      </c>
      <c r="H28" s="13">
        <v>2.1777715682983398</v>
      </c>
      <c r="I28" s="7">
        <v>0.77993720444065495</v>
      </c>
    </row>
    <row r="29" spans="1:9" x14ac:dyDescent="0.2">
      <c r="A29" s="2" t="s">
        <v>35</v>
      </c>
      <c r="B29" s="10">
        <v>100</v>
      </c>
      <c r="C29" s="7">
        <v>8.9524202048778506E-2</v>
      </c>
      <c r="D29" s="7">
        <v>0.59624254703521695</v>
      </c>
      <c r="E29" s="7">
        <v>0.22910985350608801</v>
      </c>
      <c r="F29" s="7">
        <v>8.5123375058174106E-2</v>
      </c>
      <c r="G29" s="7">
        <v>0</v>
      </c>
      <c r="H29" s="13">
        <v>2.30983233451843</v>
      </c>
      <c r="I29" s="7">
        <v>0.68576676441207796</v>
      </c>
    </row>
    <row r="30" spans="1:9" x14ac:dyDescent="0.2">
      <c r="A30" s="2" t="s">
        <v>36</v>
      </c>
      <c r="B30" s="10">
        <v>92</v>
      </c>
      <c r="C30" s="7">
        <v>0.26062667369842502</v>
      </c>
      <c r="D30" s="7">
        <v>0.59897470474243197</v>
      </c>
      <c r="E30" s="7">
        <v>0.13060106337070501</v>
      </c>
      <c r="F30" s="7">
        <v>9.7975833341479301E-3</v>
      </c>
      <c r="G30" s="7">
        <v>0</v>
      </c>
      <c r="H30" s="13">
        <v>1.88956952095032</v>
      </c>
      <c r="I30" s="7">
        <v>0.85960135682557104</v>
      </c>
    </row>
    <row r="31" spans="1:9" x14ac:dyDescent="0.2">
      <c r="A31" s="2" t="s">
        <v>37</v>
      </c>
      <c r="B31" s="10">
        <v>83</v>
      </c>
      <c r="C31" s="7">
        <v>4.4675845652818701E-2</v>
      </c>
      <c r="D31" s="7">
        <v>0.63164967298507702</v>
      </c>
      <c r="E31" s="7">
        <v>0.21792383491993</v>
      </c>
      <c r="F31" s="7">
        <v>0.105750627815723</v>
      </c>
      <c r="G31" s="7">
        <v>0</v>
      </c>
      <c r="H31" s="13">
        <v>2.3847491741180402</v>
      </c>
      <c r="I31" s="7">
        <v>0.67632553123544004</v>
      </c>
    </row>
    <row r="32" spans="1:9" x14ac:dyDescent="0.2">
      <c r="A32" s="2" t="s">
        <v>38</v>
      </c>
      <c r="B32" s="10">
        <v>108</v>
      </c>
      <c r="C32" s="7">
        <v>0.119342401623726</v>
      </c>
      <c r="D32" s="7">
        <v>0.64096975326538097</v>
      </c>
      <c r="E32" s="7">
        <v>0.12461818754673</v>
      </c>
      <c r="F32" s="7">
        <v>0.10078410059213599</v>
      </c>
      <c r="G32" s="7">
        <v>1.4285520650446399E-2</v>
      </c>
      <c r="H32" s="13">
        <v>2.2497005462646502</v>
      </c>
      <c r="I32" s="7">
        <v>0.760312182504847</v>
      </c>
    </row>
    <row r="33" spans="1:9" x14ac:dyDescent="0.2">
      <c r="A33" s="2" t="s">
        <v>39</v>
      </c>
      <c r="B33" s="10">
        <v>98</v>
      </c>
      <c r="C33" s="7">
        <v>0.143712848424911</v>
      </c>
      <c r="D33" s="7">
        <v>0.570331990718842</v>
      </c>
      <c r="E33" s="7">
        <v>0.19623133540153501</v>
      </c>
      <c r="F33" s="7">
        <v>7.2792381048202501E-2</v>
      </c>
      <c r="G33" s="7">
        <v>1.6931474208831801E-2</v>
      </c>
      <c r="H33" s="13">
        <v>2.2488975524902299</v>
      </c>
      <c r="I33" s="7">
        <v>0.714044817863559</v>
      </c>
    </row>
    <row r="34" spans="1:9" x14ac:dyDescent="0.2">
      <c r="A34" s="2" t="s">
        <v>40</v>
      </c>
      <c r="B34" s="10">
        <v>100</v>
      </c>
      <c r="C34" s="7">
        <v>0.108948335051537</v>
      </c>
      <c r="D34" s="7">
        <v>0.68768733739852905</v>
      </c>
      <c r="E34" s="7">
        <v>0.147673159837723</v>
      </c>
      <c r="F34" s="7">
        <v>5.5691149085760103E-2</v>
      </c>
      <c r="G34" s="7">
        <v>0</v>
      </c>
      <c r="H34" s="13">
        <v>2.15010714530945</v>
      </c>
      <c r="I34" s="7">
        <v>0.79663568728856204</v>
      </c>
    </row>
    <row r="35" spans="1:9" x14ac:dyDescent="0.2">
      <c r="A35" s="2" t="s">
        <v>41</v>
      </c>
      <c r="B35" s="10">
        <v>108</v>
      </c>
      <c r="C35" s="7">
        <v>0.13661974668502799</v>
      </c>
      <c r="D35" s="7">
        <v>0.584517121315002</v>
      </c>
      <c r="E35" s="7">
        <v>0.195444896817207</v>
      </c>
      <c r="F35" s="7">
        <v>8.3418212831020397E-2</v>
      </c>
      <c r="G35" s="7">
        <v>0</v>
      </c>
      <c r="H35" s="13">
        <v>2.2256615161895801</v>
      </c>
      <c r="I35" s="7">
        <v>0.72113688411869603</v>
      </c>
    </row>
    <row r="36" spans="1:9" x14ac:dyDescent="0.2">
      <c r="A36" s="2" t="s">
        <v>42</v>
      </c>
      <c r="B36" s="10">
        <v>88</v>
      </c>
      <c r="C36" s="7">
        <v>9.7434386610984802E-2</v>
      </c>
      <c r="D36" s="7">
        <v>0.60645997524261497</v>
      </c>
      <c r="E36" s="7">
        <v>0.21941111981868699</v>
      </c>
      <c r="F36" s="7">
        <v>5.6435812264680897E-2</v>
      </c>
      <c r="G36" s="7">
        <v>2.02586818486452E-2</v>
      </c>
      <c r="H36" s="13">
        <v>2.2956244945526101</v>
      </c>
      <c r="I36" s="7">
        <v>0.70389437889797002</v>
      </c>
    </row>
    <row r="37" spans="1:9" x14ac:dyDescent="0.2">
      <c r="A37" s="2" t="s">
        <v>43</v>
      </c>
      <c r="B37" s="10">
        <v>92</v>
      </c>
      <c r="C37" s="7">
        <v>0.110609985888004</v>
      </c>
      <c r="D37" s="7">
        <v>0.66634833812713601</v>
      </c>
      <c r="E37" s="7">
        <v>0.153425693511963</v>
      </c>
      <c r="F37" s="7">
        <v>5.9340331703424502E-2</v>
      </c>
      <c r="G37" s="7">
        <v>1.02756265550852E-2</v>
      </c>
      <c r="H37" s="13">
        <v>2.1923232078552202</v>
      </c>
      <c r="I37" s="7">
        <v>0.77695834282871001</v>
      </c>
    </row>
    <row r="38" spans="1:9" x14ac:dyDescent="0.2">
      <c r="A38" s="2" t="s">
        <v>44</v>
      </c>
      <c r="B38" s="10">
        <v>104</v>
      </c>
      <c r="C38" s="7">
        <v>0.16801559925079301</v>
      </c>
      <c r="D38" s="7">
        <v>0.62077993154525801</v>
      </c>
      <c r="E38" s="7">
        <v>0.13835053145885501</v>
      </c>
      <c r="F38" s="7">
        <v>7.2853952646255493E-2</v>
      </c>
      <c r="G38" s="7">
        <v>0</v>
      </c>
      <c r="H38" s="13">
        <v>2.1160428524017298</v>
      </c>
      <c r="I38" s="7">
        <v>0.78879551904208201</v>
      </c>
    </row>
    <row r="39" spans="1:9" x14ac:dyDescent="0.2">
      <c r="A39" s="2" t="s">
        <v>45</v>
      </c>
      <c r="B39" s="10">
        <v>105</v>
      </c>
      <c r="C39" s="7">
        <v>0.13628704845905301</v>
      </c>
      <c r="D39" s="7">
        <v>0.64174789190292403</v>
      </c>
      <c r="E39" s="7">
        <v>0.16129180788993799</v>
      </c>
      <c r="F39" s="7">
        <v>6.06732554733753E-2</v>
      </c>
      <c r="G39" s="7">
        <v>0</v>
      </c>
      <c r="H39" s="13">
        <v>2.14635133743286</v>
      </c>
      <c r="I39" s="7">
        <v>0.778034937463571</v>
      </c>
    </row>
    <row r="40" spans="1:9" x14ac:dyDescent="0.2">
      <c r="A40" s="2" t="s">
        <v>46</v>
      </c>
      <c r="B40" s="10">
        <v>103</v>
      </c>
      <c r="C40" s="7">
        <v>0.114735625684261</v>
      </c>
      <c r="D40" s="7">
        <v>0.70003479719161998</v>
      </c>
      <c r="E40" s="7">
        <v>0.11937279999256099</v>
      </c>
      <c r="F40" s="7">
        <v>6.5856769680976895E-2</v>
      </c>
      <c r="G40" s="7">
        <v>0</v>
      </c>
      <c r="H40" s="13">
        <v>2.1363506317138699</v>
      </c>
      <c r="I40" s="7">
        <v>0.81477042894639395</v>
      </c>
    </row>
    <row r="41" spans="1:9" x14ac:dyDescent="0.2">
      <c r="A41" s="2" t="s">
        <v>47</v>
      </c>
      <c r="B41" s="10">
        <v>101</v>
      </c>
      <c r="C41" s="7">
        <v>9.4148688018322005E-2</v>
      </c>
      <c r="D41" s="7">
        <v>0.61261796951293901</v>
      </c>
      <c r="E41" s="7">
        <v>0.23138467967510201</v>
      </c>
      <c r="F41" s="7">
        <v>6.1848692595958703E-2</v>
      </c>
      <c r="G41" s="7">
        <v>0</v>
      </c>
      <c r="H41" s="13">
        <v>2.2609333992004399</v>
      </c>
      <c r="I41" s="7">
        <v>0.706766636467974</v>
      </c>
    </row>
    <row r="42" spans="1:9" x14ac:dyDescent="0.2">
      <c r="A42" s="2" t="s">
        <v>48</v>
      </c>
      <c r="B42" s="10">
        <v>103</v>
      </c>
      <c r="C42" s="7">
        <v>0.158047020435333</v>
      </c>
      <c r="D42" s="7">
        <v>0.63328915834426902</v>
      </c>
      <c r="E42" s="7">
        <v>0.13281296193599701</v>
      </c>
      <c r="F42" s="7">
        <v>7.5850829482078594E-2</v>
      </c>
      <c r="G42" s="7">
        <v>0</v>
      </c>
      <c r="H42" s="13">
        <v>2.1264677047729501</v>
      </c>
      <c r="I42" s="7">
        <v>0.79133620236325897</v>
      </c>
    </row>
    <row r="43" spans="1:9" x14ac:dyDescent="0.2">
      <c r="A43" s="2" t="s">
        <v>49</v>
      </c>
      <c r="B43" s="10">
        <v>92</v>
      </c>
      <c r="C43" s="7">
        <v>0.15398289263248399</v>
      </c>
      <c r="D43" s="7">
        <v>0.60408782958984397</v>
      </c>
      <c r="E43" s="7">
        <v>0.168228089809418</v>
      </c>
      <c r="F43" s="7">
        <v>6.2629856169223799E-2</v>
      </c>
      <c r="G43" s="7">
        <v>1.10713131725788E-2</v>
      </c>
      <c r="H43" s="13">
        <v>2.17271876335144</v>
      </c>
      <c r="I43" s="7">
        <v>0.758070736342496</v>
      </c>
    </row>
    <row r="44" spans="1:9" x14ac:dyDescent="0.2">
      <c r="A44" s="2" t="s">
        <v>50</v>
      </c>
      <c r="B44" s="10">
        <v>97</v>
      </c>
      <c r="C44" s="7">
        <v>0.239454835653305</v>
      </c>
      <c r="D44" s="7">
        <v>0.57949447631835904</v>
      </c>
      <c r="E44" s="7">
        <v>9.9684976041317E-2</v>
      </c>
      <c r="F44" s="7">
        <v>7.0934161543846103E-2</v>
      </c>
      <c r="G44" s="7">
        <v>1.0431531816721001E-2</v>
      </c>
      <c r="H44" s="13">
        <v>2.0333931446075399</v>
      </c>
      <c r="I44" s="7">
        <v>0.81894932722578395</v>
      </c>
    </row>
    <row r="45" spans="1:9" x14ac:dyDescent="0.2">
      <c r="A45" s="2" t="s">
        <v>51</v>
      </c>
      <c r="B45" s="10">
        <v>103</v>
      </c>
      <c r="C45" s="7">
        <v>5.9882350265979802E-2</v>
      </c>
      <c r="D45" s="7">
        <v>0.62515878677368197</v>
      </c>
      <c r="E45" s="7">
        <v>0.20210899412632</v>
      </c>
      <c r="F45" s="7">
        <v>8.9501455426216098E-2</v>
      </c>
      <c r="G45" s="7">
        <v>2.33483947813511E-2</v>
      </c>
      <c r="H45" s="13">
        <v>2.39127469062805</v>
      </c>
      <c r="I45" s="7">
        <v>0.685041149799547</v>
      </c>
    </row>
    <row r="46" spans="1:9" x14ac:dyDescent="0.2">
      <c r="A46" s="2" t="s">
        <v>52</v>
      </c>
      <c r="B46" s="10">
        <v>107</v>
      </c>
      <c r="C46" s="7">
        <v>0.10127666592598</v>
      </c>
      <c r="D46" s="7">
        <v>0.63338291645050004</v>
      </c>
      <c r="E46" s="7">
        <v>0.194294318556786</v>
      </c>
      <c r="F46" s="7">
        <v>3.4729469567537301E-2</v>
      </c>
      <c r="G46" s="7">
        <v>3.6316625773906701E-2</v>
      </c>
      <c r="H46" s="13">
        <v>2.2714264392852801</v>
      </c>
      <c r="I46" s="7">
        <v>0.73465958511329998</v>
      </c>
    </row>
    <row r="47" spans="1:9" x14ac:dyDescent="0.2">
      <c r="A47" s="2" t="s">
        <v>53</v>
      </c>
      <c r="B47" s="10">
        <v>105</v>
      </c>
      <c r="C47" s="7">
        <v>0.17473772168159499</v>
      </c>
      <c r="D47" s="7">
        <v>0.62548178434371904</v>
      </c>
      <c r="E47" s="7">
        <v>0.12720996141433699</v>
      </c>
      <c r="F47" s="7">
        <v>7.25705251097679E-2</v>
      </c>
      <c r="G47" s="7">
        <v>0</v>
      </c>
      <c r="H47" s="13">
        <v>2.0976133346557599</v>
      </c>
      <c r="I47" s="7">
        <v>0.80021951198741403</v>
      </c>
    </row>
    <row r="48" spans="1:9" x14ac:dyDescent="0.2">
      <c r="A48" s="2" t="s">
        <v>54</v>
      </c>
      <c r="B48" s="10">
        <v>93</v>
      </c>
      <c r="C48" s="7">
        <v>0.13480913639068601</v>
      </c>
      <c r="D48" s="7">
        <v>0.64538669586181596</v>
      </c>
      <c r="E48" s="7">
        <v>0.14647848904132801</v>
      </c>
      <c r="F48" s="7">
        <v>6.4766816794872298E-2</v>
      </c>
      <c r="G48" s="7">
        <v>8.5588321089744603E-3</v>
      </c>
      <c r="H48" s="13">
        <v>2.1668794155120801</v>
      </c>
      <c r="I48" s="7">
        <v>0.78019585550415105</v>
      </c>
    </row>
    <row r="49" spans="1:9" x14ac:dyDescent="0.2">
      <c r="A49" s="2" t="s">
        <v>55</v>
      </c>
      <c r="B49" s="10">
        <v>91</v>
      </c>
      <c r="C49" s="7">
        <v>9.0646855533123002E-2</v>
      </c>
      <c r="D49" s="7">
        <v>0.655789375305176</v>
      </c>
      <c r="E49" s="7">
        <v>0.209528788924217</v>
      </c>
      <c r="F49" s="7">
        <v>4.4035002589225797E-2</v>
      </c>
      <c r="G49" s="7">
        <v>0</v>
      </c>
      <c r="H49" s="13">
        <v>2.2069518566131601</v>
      </c>
      <c r="I49" s="7">
        <v>0.74643621415414896</v>
      </c>
    </row>
    <row r="50" spans="1:9" x14ac:dyDescent="0.2">
      <c r="A50" s="2" t="s">
        <v>56</v>
      </c>
      <c r="B50" s="10">
        <v>71</v>
      </c>
      <c r="C50" s="7">
        <v>5.9997465461492497E-2</v>
      </c>
      <c r="D50" s="7">
        <v>0.46921494603156999</v>
      </c>
      <c r="E50" s="7">
        <v>0.28792965412139898</v>
      </c>
      <c r="F50" s="7">
        <v>0.174200609326363</v>
      </c>
      <c r="G50" s="7">
        <v>8.6573343724012392E-3</v>
      </c>
      <c r="H50" s="13">
        <v>2.60230541229248</v>
      </c>
      <c r="I50" s="7">
        <v>0.52921240656438795</v>
      </c>
    </row>
    <row r="51" spans="1:9" x14ac:dyDescent="0.2">
      <c r="A51" s="2" t="s">
        <v>57</v>
      </c>
      <c r="B51" s="10">
        <v>110</v>
      </c>
      <c r="C51" s="7">
        <v>3.2049052417278297E-2</v>
      </c>
      <c r="D51" s="7">
        <v>0.64322483539581299</v>
      </c>
      <c r="E51" s="7">
        <v>0.25467905402183499</v>
      </c>
      <c r="F51" s="7">
        <v>5.9824500232935E-2</v>
      </c>
      <c r="G51" s="7">
        <v>1.02225942537189E-2</v>
      </c>
      <c r="H51" s="13">
        <v>2.37294673919678</v>
      </c>
      <c r="I51" s="7">
        <v>0.67527386328607697</v>
      </c>
    </row>
    <row r="52" spans="1:9" x14ac:dyDescent="0.2">
      <c r="A52" s="2" t="s">
        <v>58</v>
      </c>
      <c r="B52" s="10">
        <v>85</v>
      </c>
      <c r="C52" s="7">
        <v>0.14426739513874101</v>
      </c>
      <c r="D52" s="7">
        <v>0.648295879364014</v>
      </c>
      <c r="E52" s="7">
        <v>0.14257089793682101</v>
      </c>
      <c r="F52" s="7">
        <v>6.4865827560424805E-2</v>
      </c>
      <c r="G52" s="7">
        <v>0</v>
      </c>
      <c r="H52" s="13">
        <v>2.1280350685119598</v>
      </c>
      <c r="I52" s="7">
        <v>0.79256327450275399</v>
      </c>
    </row>
    <row r="53" spans="1:9" x14ac:dyDescent="0.2">
      <c r="A53" s="2" t="s">
        <v>59</v>
      </c>
      <c r="B53" s="10">
        <v>101</v>
      </c>
      <c r="C53" s="7">
        <v>8.1872239708900493E-2</v>
      </c>
      <c r="D53" s="7">
        <v>0.65653556585311901</v>
      </c>
      <c r="E53" s="7">
        <v>0.14193151891231501</v>
      </c>
      <c r="F53" s="7">
        <v>9.3782149255275699E-2</v>
      </c>
      <c r="G53" s="7">
        <v>2.5878541171550799E-2</v>
      </c>
      <c r="H53" s="13">
        <v>2.3252592086792001</v>
      </c>
      <c r="I53" s="7">
        <v>0.73840779455888605</v>
      </c>
    </row>
    <row r="54" spans="1:9" x14ac:dyDescent="0.2">
      <c r="A54" s="2" t="s">
        <v>60</v>
      </c>
      <c r="B54" s="10">
        <v>101</v>
      </c>
      <c r="C54" s="7">
        <v>2.8588663786649701E-2</v>
      </c>
      <c r="D54" s="7">
        <v>0.51531094312667802</v>
      </c>
      <c r="E54" s="7">
        <v>0.24320691823959401</v>
      </c>
      <c r="F54" s="7">
        <v>0.17458365857601199</v>
      </c>
      <c r="G54" s="7">
        <v>3.83098013699055E-2</v>
      </c>
      <c r="H54" s="13">
        <v>2.6787149906158398</v>
      </c>
      <c r="I54" s="7">
        <v>0.54389961501806405</v>
      </c>
    </row>
    <row r="55" spans="1:9" x14ac:dyDescent="0.2">
      <c r="A55" s="2" t="s">
        <v>61</v>
      </c>
      <c r="B55" s="10">
        <v>97</v>
      </c>
      <c r="C55" s="7">
        <v>5.5333606898784603E-2</v>
      </c>
      <c r="D55" s="7">
        <v>0.67064249515533403</v>
      </c>
      <c r="E55" s="7">
        <v>0.161834135651588</v>
      </c>
      <c r="F55" s="7">
        <v>0.11218973994255101</v>
      </c>
      <c r="G55" s="7">
        <v>0</v>
      </c>
      <c r="H55" s="13">
        <v>2.3308799266815199</v>
      </c>
      <c r="I55" s="7">
        <v>0.72597611828094999</v>
      </c>
    </row>
    <row r="56" spans="1:9" x14ac:dyDescent="0.2">
      <c r="A56" s="2" t="s">
        <v>62</v>
      </c>
      <c r="B56" s="10">
        <v>105</v>
      </c>
      <c r="C56" s="7">
        <v>0.16426545381546001</v>
      </c>
      <c r="D56" s="7">
        <v>0.61899012327194203</v>
      </c>
      <c r="E56" s="7">
        <v>0.140195086598396</v>
      </c>
      <c r="F56" s="7">
        <v>7.6549336314201397E-2</v>
      </c>
      <c r="G56" s="7">
        <v>0</v>
      </c>
      <c r="H56" s="13">
        <v>2.1290283203125</v>
      </c>
      <c r="I56" s="7">
        <v>0.78325557708740201</v>
      </c>
    </row>
    <row r="57" spans="1:9" x14ac:dyDescent="0.2">
      <c r="A57" s="2" t="s">
        <v>63</v>
      </c>
      <c r="B57" s="10">
        <v>99</v>
      </c>
      <c r="C57" s="7">
        <v>0.18340815603733099</v>
      </c>
      <c r="D57" s="7">
        <v>0.52909398078918501</v>
      </c>
      <c r="E57" s="7">
        <v>0.195514231920242</v>
      </c>
      <c r="F57" s="7">
        <v>6.3645474612712902E-2</v>
      </c>
      <c r="G57" s="7">
        <v>2.8338169679045701E-2</v>
      </c>
      <c r="H57" s="13">
        <v>2.2244114875793501</v>
      </c>
      <c r="I57" s="7">
        <v>0.71250212753654496</v>
      </c>
    </row>
    <row r="58" spans="1:9" x14ac:dyDescent="0.2">
      <c r="A58" s="2" t="s">
        <v>64</v>
      </c>
      <c r="B58" s="10">
        <v>100</v>
      </c>
      <c r="C58" s="7">
        <v>0.13342601060867301</v>
      </c>
      <c r="D58" s="7">
        <v>0.62898415327072099</v>
      </c>
      <c r="E58" s="7">
        <v>0.154426515102386</v>
      </c>
      <c r="F58" s="7">
        <v>7.2162583470344502E-2</v>
      </c>
      <c r="G58" s="7">
        <v>1.1000740341842201E-2</v>
      </c>
      <c r="H58" s="13">
        <v>2.1983277797699001</v>
      </c>
      <c r="I58" s="7">
        <v>0.76241016174924503</v>
      </c>
    </row>
    <row r="59" spans="1:9" x14ac:dyDescent="0.2">
      <c r="A59" s="2" t="s">
        <v>65</v>
      </c>
      <c r="B59" s="10">
        <v>93</v>
      </c>
      <c r="C59" s="7">
        <v>0.21130119264125799</v>
      </c>
      <c r="D59" s="7">
        <v>0.53914457559585605</v>
      </c>
      <c r="E59" s="7">
        <v>0.13719142973423001</v>
      </c>
      <c r="F59" s="7">
        <v>8.3532072603702504E-2</v>
      </c>
      <c r="G59" s="7">
        <v>2.88307052105665E-2</v>
      </c>
      <c r="H59" s="13">
        <v>2.1794464588165301</v>
      </c>
      <c r="I59" s="7">
        <v>0.75044578640869897</v>
      </c>
    </row>
    <row r="60" spans="1:9" x14ac:dyDescent="0.2">
      <c r="A60" s="2" t="s">
        <v>66</v>
      </c>
      <c r="B60" s="10">
        <v>93</v>
      </c>
      <c r="C60" s="7">
        <v>9.6690043807029696E-2</v>
      </c>
      <c r="D60" s="7">
        <v>0.56834590435028098</v>
      </c>
      <c r="E60" s="7">
        <v>0.24269226193428001</v>
      </c>
      <c r="F60" s="7">
        <v>9.2271819710731506E-2</v>
      </c>
      <c r="G60" s="7">
        <v>0</v>
      </c>
      <c r="H60" s="13">
        <v>2.3305459022521999</v>
      </c>
      <c r="I60" s="7">
        <v>0.66503592833769498</v>
      </c>
    </row>
    <row r="61" spans="1:9" x14ac:dyDescent="0.2">
      <c r="A61" s="2" t="s">
        <v>67</v>
      </c>
      <c r="B61" s="10">
        <v>89</v>
      </c>
      <c r="C61" s="7">
        <v>0.11319403350353199</v>
      </c>
      <c r="D61" s="7">
        <v>0.66306591033935502</v>
      </c>
      <c r="E61" s="7">
        <v>0.171245113015175</v>
      </c>
      <c r="F61" s="7">
        <v>1.12500721588731E-2</v>
      </c>
      <c r="G61" s="7">
        <v>4.1244849562645E-2</v>
      </c>
      <c r="H61" s="13">
        <v>2.2042858600616499</v>
      </c>
      <c r="I61" s="7">
        <v>0.776259960470702</v>
      </c>
    </row>
    <row r="62" spans="1:9" x14ac:dyDescent="0.2">
      <c r="A62" s="2" t="s">
        <v>68</v>
      </c>
      <c r="B62" s="10">
        <v>120</v>
      </c>
      <c r="C62" s="7">
        <v>0.12575483322143599</v>
      </c>
      <c r="D62" s="7">
        <v>0.62383252382278398</v>
      </c>
      <c r="E62" s="7">
        <v>0.20983453094959301</v>
      </c>
      <c r="F62" s="7">
        <v>4.0578119456768001E-2</v>
      </c>
      <c r="G62" s="7">
        <v>0</v>
      </c>
      <c r="H62" s="13">
        <v>2.1652359962463401</v>
      </c>
      <c r="I62" s="7">
        <v>0.74958735145935895</v>
      </c>
    </row>
    <row r="63" spans="1:9" x14ac:dyDescent="0.2">
      <c r="A63" s="2" t="s">
        <v>69</v>
      </c>
      <c r="B63" s="10">
        <v>91</v>
      </c>
      <c r="C63" s="7">
        <v>0.180784791707993</v>
      </c>
      <c r="D63" s="7">
        <v>0.6128790974617</v>
      </c>
      <c r="E63" s="7">
        <v>0.17866390943527199</v>
      </c>
      <c r="F63" s="7">
        <v>1.0194012895226499E-2</v>
      </c>
      <c r="G63" s="7">
        <v>1.74782201647758E-2</v>
      </c>
      <c r="H63" s="13">
        <v>2.0707018375396702</v>
      </c>
      <c r="I63" s="7">
        <v>0.79366386403835298</v>
      </c>
    </row>
    <row r="64" spans="1:9" x14ac:dyDescent="0.2">
      <c r="A64" s="2" t="s">
        <v>70</v>
      </c>
      <c r="B64" s="10">
        <v>100</v>
      </c>
      <c r="C64" s="7">
        <v>0.16100205481052399</v>
      </c>
      <c r="D64" s="7">
        <v>0.65072327852249101</v>
      </c>
      <c r="E64" s="7">
        <v>0.13090042769908899</v>
      </c>
      <c r="F64" s="7">
        <v>3.81926074624062E-2</v>
      </c>
      <c r="G64" s="7">
        <v>1.9181631505489301E-2</v>
      </c>
      <c r="H64" s="13">
        <v>2.1038284301757799</v>
      </c>
      <c r="I64" s="7">
        <v>0.811725333333015</v>
      </c>
    </row>
    <row r="65" spans="1:9" x14ac:dyDescent="0.2">
      <c r="A65" s="2" t="s">
        <v>71</v>
      </c>
      <c r="B65" s="10">
        <v>83</v>
      </c>
      <c r="C65" s="7">
        <v>7.4491985142231001E-2</v>
      </c>
      <c r="D65" s="7">
        <v>0.62678480148315396</v>
      </c>
      <c r="E65" s="7">
        <v>0.17904023826122301</v>
      </c>
      <c r="F65" s="7">
        <v>0.107582025229931</v>
      </c>
      <c r="G65" s="7">
        <v>1.2100936844945001E-2</v>
      </c>
      <c r="H65" s="13">
        <v>2.3560152053832999</v>
      </c>
      <c r="I65" s="7">
        <v>0.70127679576899404</v>
      </c>
    </row>
    <row r="66" spans="1:9" x14ac:dyDescent="0.2">
      <c r="A66" s="2" t="s">
        <v>72</v>
      </c>
      <c r="B66" s="10">
        <v>96</v>
      </c>
      <c r="C66" s="7">
        <v>0.17904017865657801</v>
      </c>
      <c r="D66" s="7">
        <v>0.66334968805313099</v>
      </c>
      <c r="E66" s="7">
        <v>0.114453382790089</v>
      </c>
      <c r="F66" s="7">
        <v>1.9048849120736101E-2</v>
      </c>
      <c r="G66" s="7">
        <v>2.4107916280627299E-2</v>
      </c>
      <c r="H66" s="13">
        <v>2.0458345413207999</v>
      </c>
      <c r="I66" s="7">
        <v>0.84238985415712198</v>
      </c>
    </row>
    <row r="67" spans="1:9" x14ac:dyDescent="0.2">
      <c r="A67" s="2" t="s">
        <v>73</v>
      </c>
      <c r="B67" s="10">
        <v>105</v>
      </c>
      <c r="C67" s="7">
        <v>0.147302702069283</v>
      </c>
      <c r="D67" s="7">
        <v>0.65918916463851895</v>
      </c>
      <c r="E67" s="7">
        <v>0.126174286007881</v>
      </c>
      <c r="F67" s="7">
        <v>5.9415139257907902E-2</v>
      </c>
      <c r="G67" s="7">
        <v>7.9186903312802297E-3</v>
      </c>
      <c r="H67" s="13">
        <v>2.1214580535888699</v>
      </c>
      <c r="I67" s="7">
        <v>0.80649188097878</v>
      </c>
    </row>
    <row r="68" spans="1:9" x14ac:dyDescent="0.2">
      <c r="A68" s="2" t="s">
        <v>74</v>
      </c>
      <c r="B68" s="10">
        <v>93</v>
      </c>
      <c r="C68" s="7">
        <v>0.11391144245863</v>
      </c>
      <c r="D68" s="7">
        <v>0.61183321475982699</v>
      </c>
      <c r="E68" s="7">
        <v>0.205226644873619</v>
      </c>
      <c r="F68" s="7">
        <v>5.9952858835458797E-2</v>
      </c>
      <c r="G68" s="7">
        <v>9.0758344158530201E-3</v>
      </c>
      <c r="H68" s="13">
        <v>2.2384483814239502</v>
      </c>
      <c r="I68" s="7">
        <v>0.72574466059796805</v>
      </c>
    </row>
    <row r="69" spans="1:9" x14ac:dyDescent="0.2">
      <c r="A69" s="2" t="s">
        <v>75</v>
      </c>
      <c r="B69" s="10">
        <v>110</v>
      </c>
      <c r="C69" s="7">
        <v>9.0643756091594696E-2</v>
      </c>
      <c r="D69" s="7">
        <v>0.67813235521316495</v>
      </c>
      <c r="E69" s="7">
        <v>0.16119752824306499</v>
      </c>
      <c r="F69" s="7">
        <v>7.0026330649852794E-2</v>
      </c>
      <c r="G69" s="7">
        <v>0</v>
      </c>
      <c r="H69" s="13">
        <v>2.2106063365936302</v>
      </c>
      <c r="I69" s="7">
        <v>0.76877613421607405</v>
      </c>
    </row>
    <row r="70" spans="1:9" x14ac:dyDescent="0.2">
      <c r="A70" s="2" t="s">
        <v>76</v>
      </c>
      <c r="B70" s="10">
        <v>100</v>
      </c>
      <c r="C70" s="7">
        <v>0.13870069384574901</v>
      </c>
      <c r="D70" s="7">
        <v>0.67696928977966297</v>
      </c>
      <c r="E70" s="7">
        <v>0.16385178267955799</v>
      </c>
      <c r="F70" s="7">
        <v>2.0478244870901101E-2</v>
      </c>
      <c r="G70" s="7">
        <v>0</v>
      </c>
      <c r="H70" s="13">
        <v>2.0661075115203902</v>
      </c>
      <c r="I70" s="7">
        <v>0.81566997450959</v>
      </c>
    </row>
    <row r="71" spans="1:9" x14ac:dyDescent="0.2">
      <c r="A71" s="3" t="s">
        <v>77</v>
      </c>
      <c r="B71" s="11">
        <v>79</v>
      </c>
      <c r="C71" s="8">
        <v>0.137202113866806</v>
      </c>
      <c r="D71" s="8">
        <v>0.729938983917236</v>
      </c>
      <c r="E71" s="8">
        <v>9.9953293800354004E-2</v>
      </c>
      <c r="F71" s="8">
        <v>3.2905619591474498E-2</v>
      </c>
      <c r="G71" s="8">
        <v>0</v>
      </c>
      <c r="H71" s="14">
        <v>2.0285623073577899</v>
      </c>
      <c r="I71" s="8">
        <v>0.86714108809298596</v>
      </c>
    </row>
    <row r="73" spans="1:9" x14ac:dyDescent="0.2">
      <c r="A73" t="s">
        <v>78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202</v>
      </c>
    </row>
    <row r="4" spans="1:10" x14ac:dyDescent="0.2">
      <c r="A4" t="s">
        <v>203</v>
      </c>
    </row>
    <row r="5" spans="1:10" ht="25.5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204</v>
      </c>
      <c r="I5" s="4" t="s">
        <v>11</v>
      </c>
      <c r="J5" s="4" t="s">
        <v>12</v>
      </c>
    </row>
    <row r="6" spans="1:10" x14ac:dyDescent="0.2">
      <c r="A6" s="5" t="s">
        <v>13</v>
      </c>
      <c r="B6" s="213" t="s">
        <v>1</v>
      </c>
      <c r="C6" s="210" t="s">
        <v>1</v>
      </c>
      <c r="D6" s="210" t="s">
        <v>1</v>
      </c>
      <c r="E6" s="210" t="s">
        <v>1</v>
      </c>
      <c r="F6" s="210" t="s">
        <v>1</v>
      </c>
      <c r="G6" s="210" t="s">
        <v>1</v>
      </c>
      <c r="H6" s="210" t="s">
        <v>1</v>
      </c>
      <c r="I6" s="216" t="s">
        <v>1</v>
      </c>
      <c r="J6" s="210" t="s">
        <v>1</v>
      </c>
    </row>
    <row r="7" spans="1:10" x14ac:dyDescent="0.2">
      <c r="A7" s="2" t="s">
        <v>13</v>
      </c>
      <c r="B7" s="214">
        <v>5958</v>
      </c>
      <c r="C7" s="211">
        <v>6.4559556543827099E-2</v>
      </c>
      <c r="D7" s="211">
        <v>0.230735763907433</v>
      </c>
      <c r="E7" s="211">
        <v>0.2560675740242</v>
      </c>
      <c r="F7" s="211">
        <v>0.203237324953079</v>
      </c>
      <c r="G7" s="211">
        <v>0.19115410745143899</v>
      </c>
      <c r="H7" s="211">
        <v>5.4245658218860598E-2</v>
      </c>
      <c r="I7" s="217">
        <v>3.5532653331756601</v>
      </c>
      <c r="J7" s="211">
        <v>0.295295324851503</v>
      </c>
    </row>
    <row r="8" spans="1:10" x14ac:dyDescent="0.2">
      <c r="A8" s="5" t="s">
        <v>14</v>
      </c>
      <c r="B8" s="213" t="s">
        <v>1</v>
      </c>
      <c r="C8" s="210" t="s">
        <v>1</v>
      </c>
      <c r="D8" s="210" t="s">
        <v>1</v>
      </c>
      <c r="E8" s="210" t="s">
        <v>1</v>
      </c>
      <c r="F8" s="210" t="s">
        <v>1</v>
      </c>
      <c r="G8" s="210" t="s">
        <v>1</v>
      </c>
      <c r="H8" s="210" t="s">
        <v>1</v>
      </c>
      <c r="I8" s="216" t="s">
        <v>1</v>
      </c>
      <c r="J8" s="210" t="s">
        <v>1</v>
      </c>
    </row>
    <row r="9" spans="1:10" x14ac:dyDescent="0.2">
      <c r="A9" s="2" t="s">
        <v>15</v>
      </c>
      <c r="B9" s="214">
        <v>102</v>
      </c>
      <c r="C9" s="211">
        <v>5.3150229156017303E-2</v>
      </c>
      <c r="D9" s="211">
        <v>8.4599241614341694E-2</v>
      </c>
      <c r="E9" s="211">
        <v>0.184549406170845</v>
      </c>
      <c r="F9" s="211">
        <v>0.183210894465446</v>
      </c>
      <c r="G9" s="211">
        <v>0.37963399291038502</v>
      </c>
      <c r="H9" s="211">
        <v>0.11485622078180301</v>
      </c>
      <c r="I9" s="217">
        <v>4.2699460983276403</v>
      </c>
      <c r="J9" s="211">
        <v>0.137749472822986</v>
      </c>
    </row>
    <row r="10" spans="1:10" x14ac:dyDescent="0.2">
      <c r="A10" s="2" t="s">
        <v>16</v>
      </c>
      <c r="B10" s="214">
        <v>102</v>
      </c>
      <c r="C10" s="211">
        <v>4.2851902544498402E-2</v>
      </c>
      <c r="D10" s="211">
        <v>0.115726582705975</v>
      </c>
      <c r="E10" s="211">
        <v>0.25412037968635598</v>
      </c>
      <c r="F10" s="211">
        <v>0.28473955392837502</v>
      </c>
      <c r="G10" s="211">
        <v>0.26557722687721302</v>
      </c>
      <c r="H10" s="211">
        <v>3.6984361708164201E-2</v>
      </c>
      <c r="I10" s="217">
        <v>3.8474347591400102</v>
      </c>
      <c r="J10" s="211">
        <v>0.15857848406897099</v>
      </c>
    </row>
    <row r="11" spans="1:10" x14ac:dyDescent="0.2">
      <c r="A11" s="2" t="s">
        <v>17</v>
      </c>
      <c r="B11" s="214">
        <v>122</v>
      </c>
      <c r="C11" s="211">
        <v>7.3976397514343303E-2</v>
      </c>
      <c r="D11" s="211">
        <v>0.19261433184146901</v>
      </c>
      <c r="E11" s="211">
        <v>0.27097681164741499</v>
      </c>
      <c r="F11" s="211">
        <v>0.19805783033370999</v>
      </c>
      <c r="G11" s="211">
        <v>0.16043829917907701</v>
      </c>
      <c r="H11" s="211">
        <v>0.103936344385147</v>
      </c>
      <c r="I11" s="217">
        <v>3.6891067028045699</v>
      </c>
      <c r="J11" s="211">
        <v>0.26659072538330097</v>
      </c>
    </row>
    <row r="12" spans="1:10" x14ac:dyDescent="0.2">
      <c r="A12" s="2" t="s">
        <v>18</v>
      </c>
      <c r="B12" s="214">
        <v>106</v>
      </c>
      <c r="C12" s="211">
        <v>5.0958856940269498E-2</v>
      </c>
      <c r="D12" s="211">
        <v>0.222534283995628</v>
      </c>
      <c r="E12" s="211">
        <v>0.241176322102547</v>
      </c>
      <c r="F12" s="211">
        <v>0.24128048121929199</v>
      </c>
      <c r="G12" s="211">
        <v>0.19120883941650399</v>
      </c>
      <c r="H12" s="211">
        <v>5.28412200510502E-2</v>
      </c>
      <c r="I12" s="217">
        <v>3.5897400379180899</v>
      </c>
      <c r="J12" s="211">
        <v>0.27349313991705598</v>
      </c>
    </row>
    <row r="13" spans="1:10" x14ac:dyDescent="0.2">
      <c r="A13" s="2" t="s">
        <v>19</v>
      </c>
      <c r="B13" s="214">
        <v>107</v>
      </c>
      <c r="C13" s="211">
        <v>3.6247543990612002E-2</v>
      </c>
      <c r="D13" s="211">
        <v>0.11475668847560901</v>
      </c>
      <c r="E13" s="211">
        <v>0.23683287203311901</v>
      </c>
      <c r="F13" s="211">
        <v>0.316230028867722</v>
      </c>
      <c r="G13" s="211">
        <v>0.22392041981220201</v>
      </c>
      <c r="H13" s="211">
        <v>7.2012454271316501E-2</v>
      </c>
      <c r="I13" s="217">
        <v>3.89789819717407</v>
      </c>
      <c r="J13" s="211">
        <v>0.15100423134115201</v>
      </c>
    </row>
    <row r="14" spans="1:10" x14ac:dyDescent="0.2">
      <c r="A14" s="2" t="s">
        <v>20</v>
      </c>
      <c r="B14" s="214">
        <v>97</v>
      </c>
      <c r="C14" s="211">
        <v>0.12905773520469699</v>
      </c>
      <c r="D14" s="211">
        <v>0.165989354252815</v>
      </c>
      <c r="E14" s="211">
        <v>0.236170083284378</v>
      </c>
      <c r="F14" s="211">
        <v>0.20730474591255199</v>
      </c>
      <c r="G14" s="211">
        <v>0.212935134768486</v>
      </c>
      <c r="H14" s="211">
        <v>4.85429279506207E-2</v>
      </c>
      <c r="I14" s="217">
        <v>3.7036223411560099</v>
      </c>
      <c r="J14" s="211">
        <v>0.29504709495319198</v>
      </c>
    </row>
    <row r="15" spans="1:10" x14ac:dyDescent="0.2">
      <c r="A15" s="2" t="s">
        <v>21</v>
      </c>
      <c r="B15" s="214">
        <v>92</v>
      </c>
      <c r="C15" s="211">
        <v>4.2566999793052701E-2</v>
      </c>
      <c r="D15" s="211">
        <v>0.17006520926952401</v>
      </c>
      <c r="E15" s="211">
        <v>0.40601786971092202</v>
      </c>
      <c r="F15" s="211">
        <v>0.13320267200470001</v>
      </c>
      <c r="G15" s="211">
        <v>0.216045022010803</v>
      </c>
      <c r="H15" s="211">
        <v>3.2102216035127598E-2</v>
      </c>
      <c r="I15" s="217">
        <v>3.5133874416351301</v>
      </c>
      <c r="J15" s="211">
        <v>0.21263221143892599</v>
      </c>
    </row>
    <row r="16" spans="1:10" x14ac:dyDescent="0.2">
      <c r="A16" s="2" t="s">
        <v>22</v>
      </c>
      <c r="B16" s="214">
        <v>101</v>
      </c>
      <c r="C16" s="211">
        <v>8.3912029862403897E-2</v>
      </c>
      <c r="D16" s="211">
        <v>0.14372336864471399</v>
      </c>
      <c r="E16" s="211">
        <v>0.30559152364730802</v>
      </c>
      <c r="F16" s="211">
        <v>0.23268574476242099</v>
      </c>
      <c r="G16" s="211">
        <v>0.185446992516518</v>
      </c>
      <c r="H16" s="211">
        <v>4.8640325665473903E-2</v>
      </c>
      <c r="I16" s="217">
        <v>3.66126537322998</v>
      </c>
      <c r="J16" s="211">
        <v>0.22763540189914999</v>
      </c>
    </row>
    <row r="17" spans="1:10" x14ac:dyDescent="0.2">
      <c r="A17" s="2" t="s">
        <v>23</v>
      </c>
      <c r="B17" s="214">
        <v>76</v>
      </c>
      <c r="C17" s="211">
        <v>7.8687548637390095E-2</v>
      </c>
      <c r="D17" s="211">
        <v>0.278826713562012</v>
      </c>
      <c r="E17" s="211">
        <v>0.408857822418213</v>
      </c>
      <c r="F17" s="211">
        <v>0.14180518686771401</v>
      </c>
      <c r="G17" s="211">
        <v>7.4439331889152499E-2</v>
      </c>
      <c r="H17" s="211">
        <v>1.7383387312293101E-2</v>
      </c>
      <c r="I17" s="217">
        <v>3.0694739818572998</v>
      </c>
      <c r="J17" s="211">
        <v>0.357514265529013</v>
      </c>
    </row>
    <row r="18" spans="1:10" x14ac:dyDescent="0.2">
      <c r="A18" s="2" t="s">
        <v>24</v>
      </c>
      <c r="B18" s="214">
        <v>72</v>
      </c>
      <c r="C18" s="211">
        <v>2.41704527288675E-2</v>
      </c>
      <c r="D18" s="211">
        <v>0.24550957977771801</v>
      </c>
      <c r="E18" s="211">
        <v>0.36382275819778398</v>
      </c>
      <c r="F18" s="211">
        <v>0.15951231122016901</v>
      </c>
      <c r="G18" s="211">
        <v>0.132845729589462</v>
      </c>
      <c r="H18" s="211">
        <v>7.4139162898063701E-2</v>
      </c>
      <c r="I18" s="217">
        <v>3.4120717048645002</v>
      </c>
      <c r="J18" s="211">
        <v>0.26968003401354002</v>
      </c>
    </row>
    <row r="19" spans="1:10" x14ac:dyDescent="0.2">
      <c r="A19" s="2" t="s">
        <v>25</v>
      </c>
      <c r="B19" s="214">
        <v>96</v>
      </c>
      <c r="C19" s="211">
        <v>9.1482788324356107E-2</v>
      </c>
      <c r="D19" s="211">
        <v>0.19328814744949299</v>
      </c>
      <c r="E19" s="211">
        <v>0.195694088935852</v>
      </c>
      <c r="F19" s="211">
        <v>0.22100268304348</v>
      </c>
      <c r="G19" s="211">
        <v>0.233458772301674</v>
      </c>
      <c r="H19" s="211">
        <v>6.5073534846305806E-2</v>
      </c>
      <c r="I19" s="217">
        <v>3.75931715965271</v>
      </c>
      <c r="J19" s="211">
        <v>0.28477093153043198</v>
      </c>
    </row>
    <row r="20" spans="1:10" x14ac:dyDescent="0.2">
      <c r="A20" s="2" t="s">
        <v>26</v>
      </c>
      <c r="B20" s="214">
        <v>98</v>
      </c>
      <c r="C20" s="211">
        <v>4.55598048865795E-2</v>
      </c>
      <c r="D20" s="211">
        <v>0.33728232979774497</v>
      </c>
      <c r="E20" s="211">
        <v>0.18955907225608801</v>
      </c>
      <c r="F20" s="211">
        <v>0.27877464890480003</v>
      </c>
      <c r="G20" s="211">
        <v>0.101078361272812</v>
      </c>
      <c r="H20" s="211">
        <v>4.7745756804943099E-2</v>
      </c>
      <c r="I20" s="217">
        <v>3.30058073997498</v>
      </c>
      <c r="J20" s="211">
        <v>0.38284214466771099</v>
      </c>
    </row>
    <row r="21" spans="1:10" x14ac:dyDescent="0.2">
      <c r="A21" s="2" t="s">
        <v>27</v>
      </c>
      <c r="B21" s="214">
        <v>83</v>
      </c>
      <c r="C21" s="211">
        <v>9.6164740622043596E-2</v>
      </c>
      <c r="D21" s="211">
        <v>0.425818711519241</v>
      </c>
      <c r="E21" s="211">
        <v>0.19378353655338301</v>
      </c>
      <c r="F21" s="211">
        <v>0.159830167889595</v>
      </c>
      <c r="G21" s="211">
        <v>9.4117052853107494E-2</v>
      </c>
      <c r="H21" s="211">
        <v>3.0285799875855401E-2</v>
      </c>
      <c r="I21" s="217">
        <v>3.0144970417022701</v>
      </c>
      <c r="J21" s="211">
        <v>0.52198344727993495</v>
      </c>
    </row>
    <row r="22" spans="1:10" x14ac:dyDescent="0.2">
      <c r="A22" s="2" t="s">
        <v>28</v>
      </c>
      <c r="B22" s="214">
        <v>104</v>
      </c>
      <c r="C22" s="211">
        <v>9.3634821474552196E-2</v>
      </c>
      <c r="D22" s="211">
        <v>0.23944814503192899</v>
      </c>
      <c r="E22" s="211">
        <v>0.31037735939025901</v>
      </c>
      <c r="F22" s="211">
        <v>0.122090861201286</v>
      </c>
      <c r="G22" s="211">
        <v>0.108977474272251</v>
      </c>
      <c r="H22" s="211">
        <v>0.12547133862972301</v>
      </c>
      <c r="I22" s="217">
        <v>3.5262908935546902</v>
      </c>
      <c r="J22" s="211">
        <v>0.333082966506481</v>
      </c>
    </row>
    <row r="23" spans="1:10" x14ac:dyDescent="0.2">
      <c r="A23" s="2" t="s">
        <v>29</v>
      </c>
      <c r="B23" s="214">
        <v>94</v>
      </c>
      <c r="C23" s="211">
        <v>0.102060228586197</v>
      </c>
      <c r="D23" s="211">
        <v>0.21730977296829199</v>
      </c>
      <c r="E23" s="211">
        <v>0.25792747735977201</v>
      </c>
      <c r="F23" s="211">
        <v>0.21953399479389199</v>
      </c>
      <c r="G23" s="211">
        <v>0.10467132925987201</v>
      </c>
      <c r="H23" s="211">
        <v>9.8497197031974806E-2</v>
      </c>
      <c r="I23" s="217">
        <v>3.5646910667419398</v>
      </c>
      <c r="J23" s="211">
        <v>0.31937000155448902</v>
      </c>
    </row>
    <row r="24" spans="1:10" x14ac:dyDescent="0.2">
      <c r="A24" s="2" t="s">
        <v>30</v>
      </c>
      <c r="B24" s="214">
        <v>99</v>
      </c>
      <c r="C24" s="211">
        <v>2.0832983776927001E-2</v>
      </c>
      <c r="D24" s="211">
        <v>6.7008428275585202E-2</v>
      </c>
      <c r="E24" s="211">
        <v>0.17145024240016901</v>
      </c>
      <c r="F24" s="211">
        <v>0.296793073415756</v>
      </c>
      <c r="G24" s="211">
        <v>0.39508709311485302</v>
      </c>
      <c r="H24" s="211">
        <v>4.8828173428773901E-2</v>
      </c>
      <c r="I24" s="217">
        <v>4.1912608146667498</v>
      </c>
      <c r="J24" s="211">
        <v>8.7841412543364306E-2</v>
      </c>
    </row>
    <row r="25" spans="1:10" x14ac:dyDescent="0.2">
      <c r="A25" s="2" t="s">
        <v>31</v>
      </c>
      <c r="B25" s="214">
        <v>100</v>
      </c>
      <c r="C25" s="211">
        <v>8.6291141808033003E-2</v>
      </c>
      <c r="D25" s="211">
        <v>0.238584339618683</v>
      </c>
      <c r="E25" s="211">
        <v>0.28371655941009499</v>
      </c>
      <c r="F25" s="211">
        <v>0.197751879692078</v>
      </c>
      <c r="G25" s="211">
        <v>0.17121361196041099</v>
      </c>
      <c r="H25" s="211">
        <v>2.2442460060119601E-2</v>
      </c>
      <c r="I25" s="217">
        <v>3.4037632942199698</v>
      </c>
      <c r="J25" s="211">
        <v>0.32487548384722698</v>
      </c>
    </row>
    <row r="26" spans="1:10" x14ac:dyDescent="0.2">
      <c r="A26" s="2" t="s">
        <v>32</v>
      </c>
      <c r="B26" s="214">
        <v>85</v>
      </c>
      <c r="C26" s="211">
        <v>0.113892287015915</v>
      </c>
      <c r="D26" s="211">
        <v>0.420829176902771</v>
      </c>
      <c r="E26" s="211">
        <v>0.240790501236916</v>
      </c>
      <c r="F26" s="211">
        <v>0.142415732145309</v>
      </c>
      <c r="G26" s="211">
        <v>8.2072310149669606E-2</v>
      </c>
      <c r="H26" s="211">
        <v>0</v>
      </c>
      <c r="I26" s="217">
        <v>2.87104415893555</v>
      </c>
      <c r="J26" s="211">
        <v>0.53472145993470099</v>
      </c>
    </row>
    <row r="27" spans="1:10" x14ac:dyDescent="0.2">
      <c r="A27" s="2" t="s">
        <v>33</v>
      </c>
      <c r="B27" s="214">
        <v>85</v>
      </c>
      <c r="C27" s="211">
        <v>8.7077543139457703E-2</v>
      </c>
      <c r="D27" s="211">
        <v>0.56845664978027299</v>
      </c>
      <c r="E27" s="211">
        <v>0.17475311458110801</v>
      </c>
      <c r="F27" s="211">
        <v>9.9615193903446198E-2</v>
      </c>
      <c r="G27" s="211">
        <v>5.7757530361413997E-2</v>
      </c>
      <c r="H27" s="211">
        <v>1.2339970096945801E-2</v>
      </c>
      <c r="I27" s="217">
        <v>2.6535232067108199</v>
      </c>
      <c r="J27" s="211">
        <v>0.65553419169870397</v>
      </c>
    </row>
    <row r="28" spans="1:10" x14ac:dyDescent="0.2">
      <c r="A28" s="2" t="s">
        <v>34</v>
      </c>
      <c r="B28" s="214">
        <v>102</v>
      </c>
      <c r="C28" s="211">
        <v>0.13893975317478199</v>
      </c>
      <c r="D28" s="211">
        <v>0.42084375023841902</v>
      </c>
      <c r="E28" s="211">
        <v>0.22643336653709401</v>
      </c>
      <c r="F28" s="211">
        <v>0.10968102514743799</v>
      </c>
      <c r="G28" s="211">
        <v>7.9087696969509097E-2</v>
      </c>
      <c r="H28" s="211">
        <v>2.5014402344822901E-2</v>
      </c>
      <c r="I28" s="217">
        <v>2.9094789028167698</v>
      </c>
      <c r="J28" s="211">
        <v>0.55978350654123399</v>
      </c>
    </row>
    <row r="29" spans="1:10" x14ac:dyDescent="0.2">
      <c r="A29" s="2" t="s">
        <v>35</v>
      </c>
      <c r="B29" s="214">
        <v>96</v>
      </c>
      <c r="C29" s="211">
        <v>9.4220794737339006E-2</v>
      </c>
      <c r="D29" s="211">
        <v>0.444462269544601</v>
      </c>
      <c r="E29" s="211">
        <v>0.19934859871864299</v>
      </c>
      <c r="F29" s="211">
        <v>0.15559904277324699</v>
      </c>
      <c r="G29" s="211">
        <v>9.4627283513546004E-2</v>
      </c>
      <c r="H29" s="211">
        <v>1.1742023751139599E-2</v>
      </c>
      <c r="I29" s="217">
        <v>2.9289202690124498</v>
      </c>
      <c r="J29" s="211">
        <v>0.538683057258313</v>
      </c>
    </row>
    <row r="30" spans="1:10" x14ac:dyDescent="0.2">
      <c r="A30" s="2" t="s">
        <v>36</v>
      </c>
      <c r="B30" s="214">
        <v>89</v>
      </c>
      <c r="C30" s="211">
        <v>0.301648288965225</v>
      </c>
      <c r="D30" s="211">
        <v>0.46890220046043402</v>
      </c>
      <c r="E30" s="211">
        <v>0.112618811428547</v>
      </c>
      <c r="F30" s="211">
        <v>5.1165785640478099E-2</v>
      </c>
      <c r="G30" s="211">
        <v>4.7057282179593998E-2</v>
      </c>
      <c r="H30" s="211">
        <v>1.8607616424560498E-2</v>
      </c>
      <c r="I30" s="217">
        <v>2.61652708053589</v>
      </c>
      <c r="J30" s="211">
        <v>0.77055050090775601</v>
      </c>
    </row>
    <row r="31" spans="1:10" x14ac:dyDescent="0.2">
      <c r="A31" s="2" t="s">
        <v>37</v>
      </c>
      <c r="B31" s="214">
        <v>80</v>
      </c>
      <c r="C31" s="211">
        <v>8.9636847376823398E-2</v>
      </c>
      <c r="D31" s="211">
        <v>0.47940000891685502</v>
      </c>
      <c r="E31" s="211">
        <v>0.12838862836360901</v>
      </c>
      <c r="F31" s="211">
        <v>0.194512084126472</v>
      </c>
      <c r="G31" s="211">
        <v>7.4035376310348497E-2</v>
      </c>
      <c r="H31" s="211">
        <v>3.4027047455310801E-2</v>
      </c>
      <c r="I31" s="217">
        <v>2.9618437290191699</v>
      </c>
      <c r="J31" s="211">
        <v>0.56903686053333302</v>
      </c>
    </row>
    <row r="32" spans="1:10" x14ac:dyDescent="0.2">
      <c r="A32" s="2" t="s">
        <v>38</v>
      </c>
      <c r="B32" s="214">
        <v>104</v>
      </c>
      <c r="C32" s="211">
        <v>6.6554456949233995E-2</v>
      </c>
      <c r="D32" s="211">
        <v>0.12614427506923701</v>
      </c>
      <c r="E32" s="211">
        <v>0.30239945650100702</v>
      </c>
      <c r="F32" s="211">
        <v>0.196725428104401</v>
      </c>
      <c r="G32" s="211">
        <v>0.26019918918609602</v>
      </c>
      <c r="H32" s="211">
        <v>4.7977212816476801E-2</v>
      </c>
      <c r="I32" s="217">
        <v>3.7873101234436</v>
      </c>
      <c r="J32" s="211">
        <v>0.19269872842917701</v>
      </c>
    </row>
    <row r="33" spans="1:10" x14ac:dyDescent="0.2">
      <c r="A33" s="2" t="s">
        <v>39</v>
      </c>
      <c r="B33" s="214">
        <v>94</v>
      </c>
      <c r="C33" s="211">
        <v>8.9125171303749098E-2</v>
      </c>
      <c r="D33" s="211">
        <v>0.27399295568466198</v>
      </c>
      <c r="E33" s="211">
        <v>0.23098720610141801</v>
      </c>
      <c r="F33" s="211">
        <v>0.17894205451011699</v>
      </c>
      <c r="G33" s="211">
        <v>0.1940086632967</v>
      </c>
      <c r="H33" s="211">
        <v>3.2943949103355401E-2</v>
      </c>
      <c r="I33" s="217">
        <v>3.4301340579986599</v>
      </c>
      <c r="J33" s="211">
        <v>0.36311812698841101</v>
      </c>
    </row>
    <row r="34" spans="1:10" x14ac:dyDescent="0.2">
      <c r="A34" s="2" t="s">
        <v>40</v>
      </c>
      <c r="B34" s="214">
        <v>96</v>
      </c>
      <c r="C34" s="211">
        <v>0.13935488462448101</v>
      </c>
      <c r="D34" s="211">
        <v>0.42100369930267301</v>
      </c>
      <c r="E34" s="211">
        <v>0.249914675951004</v>
      </c>
      <c r="F34" s="211">
        <v>0.134795442223549</v>
      </c>
      <c r="G34" s="211">
        <v>5.4931312799453701E-2</v>
      </c>
      <c r="H34" s="211">
        <v>0</v>
      </c>
      <c r="I34" s="217">
        <v>2.7951006889343302</v>
      </c>
      <c r="J34" s="211">
        <v>0.56035857557716096</v>
      </c>
    </row>
    <row r="35" spans="1:10" x14ac:dyDescent="0.2">
      <c r="A35" s="2" t="s">
        <v>41</v>
      </c>
      <c r="B35" s="214">
        <v>104</v>
      </c>
      <c r="C35" s="211">
        <v>0.144855156540871</v>
      </c>
      <c r="D35" s="211">
        <v>0.50463986396789595</v>
      </c>
      <c r="E35" s="211">
        <v>0.20824822783470201</v>
      </c>
      <c r="F35" s="211">
        <v>9.1880962252616896E-2</v>
      </c>
      <c r="G35" s="211">
        <v>4.31417338550091E-2</v>
      </c>
      <c r="H35" s="211">
        <v>7.2340779006481197E-3</v>
      </c>
      <c r="I35" s="217">
        <v>2.6436004638671902</v>
      </c>
      <c r="J35" s="211">
        <v>0.64949500599142196</v>
      </c>
    </row>
    <row r="36" spans="1:10" x14ac:dyDescent="0.2">
      <c r="A36" s="2" t="s">
        <v>42</v>
      </c>
      <c r="B36" s="214">
        <v>88</v>
      </c>
      <c r="C36" s="211">
        <v>0.14709931612014801</v>
      </c>
      <c r="D36" s="211">
        <v>0.32216092944145203</v>
      </c>
      <c r="E36" s="211">
        <v>0.235824540257454</v>
      </c>
      <c r="F36" s="211">
        <v>0.135738670825958</v>
      </c>
      <c r="G36" s="211">
        <v>9.5375016331672696E-2</v>
      </c>
      <c r="H36" s="211">
        <v>6.3801519572734805E-2</v>
      </c>
      <c r="I36" s="217">
        <v>3.2294902801513699</v>
      </c>
      <c r="J36" s="211">
        <v>0.46926024905786101</v>
      </c>
    </row>
    <row r="37" spans="1:10" x14ac:dyDescent="0.2">
      <c r="A37" s="2" t="s">
        <v>43</v>
      </c>
      <c r="B37" s="214">
        <v>88</v>
      </c>
      <c r="C37" s="211">
        <v>0.17365933954715701</v>
      </c>
      <c r="D37" s="211">
        <v>0.40881192684173601</v>
      </c>
      <c r="E37" s="211">
        <v>0.119208157062531</v>
      </c>
      <c r="F37" s="211">
        <v>0.15716433525085399</v>
      </c>
      <c r="G37" s="211">
        <v>0.11884915083646801</v>
      </c>
      <c r="H37" s="211">
        <v>2.23070792853832E-2</v>
      </c>
      <c r="I37" s="217">
        <v>3.06410431861877</v>
      </c>
      <c r="J37" s="211">
        <v>0.58247127289851697</v>
      </c>
    </row>
    <row r="38" spans="1:10" x14ac:dyDescent="0.2">
      <c r="A38" s="2" t="s">
        <v>44</v>
      </c>
      <c r="B38" s="214">
        <v>102</v>
      </c>
      <c r="C38" s="211">
        <v>7.0214569568634005E-2</v>
      </c>
      <c r="D38" s="211">
        <v>0.19676436483859999</v>
      </c>
      <c r="E38" s="211">
        <v>0.26215395331382801</v>
      </c>
      <c r="F38" s="211">
        <v>0.23666021227836601</v>
      </c>
      <c r="G38" s="211">
        <v>0.17496888339519501</v>
      </c>
      <c r="H38" s="211">
        <v>5.9238031506538398E-2</v>
      </c>
      <c r="I38" s="217">
        <v>3.6104071140289302</v>
      </c>
      <c r="J38" s="211">
        <v>0.266978930428938</v>
      </c>
    </row>
    <row r="39" spans="1:10" x14ac:dyDescent="0.2">
      <c r="A39" s="2" t="s">
        <v>45</v>
      </c>
      <c r="B39" s="214">
        <v>99</v>
      </c>
      <c r="C39" s="211">
        <v>2.449513040483E-2</v>
      </c>
      <c r="D39" s="211">
        <v>0.302003264427185</v>
      </c>
      <c r="E39" s="211">
        <v>0.39950644969940202</v>
      </c>
      <c r="F39" s="211">
        <v>0.10760544985532799</v>
      </c>
      <c r="G39" s="211">
        <v>0.121498510241508</v>
      </c>
      <c r="H39" s="211">
        <v>4.4891204684972798E-2</v>
      </c>
      <c r="I39" s="217">
        <v>3.1878747940063499</v>
      </c>
      <c r="J39" s="211">
        <v>0.326498391791262</v>
      </c>
    </row>
    <row r="40" spans="1:10" x14ac:dyDescent="0.2">
      <c r="A40" s="2" t="s">
        <v>46</v>
      </c>
      <c r="B40" s="214">
        <v>99</v>
      </c>
      <c r="C40" s="211">
        <v>9.6505887806415599E-2</v>
      </c>
      <c r="D40" s="211">
        <v>0.269489705562592</v>
      </c>
      <c r="E40" s="211">
        <v>0.348151355981827</v>
      </c>
      <c r="F40" s="211">
        <v>0.19260042905807501</v>
      </c>
      <c r="G40" s="211">
        <v>6.9095216691494002E-2</v>
      </c>
      <c r="H40" s="211">
        <v>2.4157408624887501E-2</v>
      </c>
      <c r="I40" s="217">
        <v>3.1480622291564901</v>
      </c>
      <c r="J40" s="211">
        <v>0.36599559200556703</v>
      </c>
    </row>
    <row r="41" spans="1:10" x14ac:dyDescent="0.2">
      <c r="A41" s="2" t="s">
        <v>47</v>
      </c>
      <c r="B41" s="214">
        <v>95</v>
      </c>
      <c r="C41" s="211">
        <v>3.76078449189663E-2</v>
      </c>
      <c r="D41" s="211">
        <v>0.31497186422348</v>
      </c>
      <c r="E41" s="211">
        <v>0.28072348237037698</v>
      </c>
      <c r="F41" s="211">
        <v>0.18699459731578799</v>
      </c>
      <c r="G41" s="211">
        <v>0.12254074960947001</v>
      </c>
      <c r="H41" s="211">
        <v>5.71614615619183E-2</v>
      </c>
      <c r="I41" s="217">
        <v>3.29986596107483</v>
      </c>
      <c r="J41" s="211">
        <v>0.35257970914244702</v>
      </c>
    </row>
    <row r="42" spans="1:10" x14ac:dyDescent="0.2">
      <c r="A42" s="2" t="s">
        <v>48</v>
      </c>
      <c r="B42" s="214">
        <v>99</v>
      </c>
      <c r="C42" s="211">
        <v>8.8008977472782093E-2</v>
      </c>
      <c r="D42" s="211">
        <v>0.341237843036652</v>
      </c>
      <c r="E42" s="211">
        <v>0.32320094108581499</v>
      </c>
      <c r="F42" s="211">
        <v>0.17398533225059501</v>
      </c>
      <c r="G42" s="211">
        <v>4.9668587744235999E-2</v>
      </c>
      <c r="H42" s="211">
        <v>2.38983426243067E-2</v>
      </c>
      <c r="I42" s="217">
        <v>3.0041444301605198</v>
      </c>
      <c r="J42" s="211">
        <v>0.42924681011548499</v>
      </c>
    </row>
    <row r="43" spans="1:10" x14ac:dyDescent="0.2">
      <c r="A43" s="2" t="s">
        <v>49</v>
      </c>
      <c r="B43" s="214">
        <v>90</v>
      </c>
      <c r="C43" s="211">
        <v>5.8490458875894498E-2</v>
      </c>
      <c r="D43" s="211">
        <v>9.4691760838031797E-2</v>
      </c>
      <c r="E43" s="211">
        <v>0.172849580645561</v>
      </c>
      <c r="F43" s="211">
        <v>0.31376853585243197</v>
      </c>
      <c r="G43" s="211">
        <v>0.31623819470405601</v>
      </c>
      <c r="H43" s="211">
        <v>4.39614728093147E-2</v>
      </c>
      <c r="I43" s="217">
        <v>4.0445327758789098</v>
      </c>
      <c r="J43" s="211">
        <v>0.15318221914327801</v>
      </c>
    </row>
    <row r="44" spans="1:10" x14ac:dyDescent="0.2">
      <c r="A44" s="2" t="s">
        <v>50</v>
      </c>
      <c r="B44" s="214">
        <v>92</v>
      </c>
      <c r="C44" s="211">
        <v>5.3174521774053601E-2</v>
      </c>
      <c r="D44" s="211">
        <v>0.14585770666599299</v>
      </c>
      <c r="E44" s="211">
        <v>0.30151599645614602</v>
      </c>
      <c r="F44" s="211">
        <v>0.25866070389747597</v>
      </c>
      <c r="G44" s="211">
        <v>0.199806809425354</v>
      </c>
      <c r="H44" s="211">
        <v>4.0984269231557797E-2</v>
      </c>
      <c r="I44" s="217">
        <v>3.6710522174835201</v>
      </c>
      <c r="J44" s="211">
        <v>0.19903222695714101</v>
      </c>
    </row>
    <row r="45" spans="1:10" x14ac:dyDescent="0.2">
      <c r="A45" s="2" t="s">
        <v>51</v>
      </c>
      <c r="B45" s="214">
        <v>98</v>
      </c>
      <c r="C45" s="211">
        <v>0</v>
      </c>
      <c r="D45" s="211">
        <v>0.177233681082726</v>
      </c>
      <c r="E45" s="211">
        <v>0.228614211082458</v>
      </c>
      <c r="F45" s="211">
        <v>0.29010182619094799</v>
      </c>
      <c r="G45" s="211">
        <v>0.24594633281230899</v>
      </c>
      <c r="H45" s="211">
        <v>5.8103956282138797E-2</v>
      </c>
      <c r="I45" s="217">
        <v>3.7790727615356401</v>
      </c>
      <c r="J45" s="211">
        <v>0.177233679762232</v>
      </c>
    </row>
    <row r="46" spans="1:10" x14ac:dyDescent="0.2">
      <c r="A46" s="2" t="s">
        <v>52</v>
      </c>
      <c r="B46" s="214">
        <v>104</v>
      </c>
      <c r="C46" s="211">
        <v>5.7947728782892199E-2</v>
      </c>
      <c r="D46" s="211">
        <v>0.21411314606666601</v>
      </c>
      <c r="E46" s="211">
        <v>0.21778428554534901</v>
      </c>
      <c r="F46" s="211">
        <v>0.26898995041847201</v>
      </c>
      <c r="G46" s="211">
        <v>0.209351226687431</v>
      </c>
      <c r="H46" s="211">
        <v>3.1813658773899099E-2</v>
      </c>
      <c r="I46" s="217">
        <v>3.6040220260620099</v>
      </c>
      <c r="J46" s="211">
        <v>0.27206087586306399</v>
      </c>
    </row>
    <row r="47" spans="1:10" x14ac:dyDescent="0.2">
      <c r="A47" s="2" t="s">
        <v>53</v>
      </c>
      <c r="B47" s="214">
        <v>101</v>
      </c>
      <c r="C47" s="211">
        <v>0.14692397415638001</v>
      </c>
      <c r="D47" s="211">
        <v>0.36976656317710899</v>
      </c>
      <c r="E47" s="211">
        <v>0.25450047850608798</v>
      </c>
      <c r="F47" s="211">
        <v>0.14023201167583499</v>
      </c>
      <c r="G47" s="211">
        <v>7.4610747396945995E-2</v>
      </c>
      <c r="H47" s="211">
        <v>1.39662437140942E-2</v>
      </c>
      <c r="I47" s="217">
        <v>2.9549696445465101</v>
      </c>
      <c r="J47" s="211">
        <v>0.51669052770937696</v>
      </c>
    </row>
    <row r="48" spans="1:10" x14ac:dyDescent="0.2">
      <c r="A48" s="2" t="s">
        <v>54</v>
      </c>
      <c r="B48" s="214">
        <v>91</v>
      </c>
      <c r="C48" s="211">
        <v>0.22733066976070401</v>
      </c>
      <c r="D48" s="211">
        <v>0.41506916284561202</v>
      </c>
      <c r="E48" s="211">
        <v>0.220806390047073</v>
      </c>
      <c r="F48" s="211">
        <v>8.0158397555351299E-2</v>
      </c>
      <c r="G48" s="211">
        <v>2.95901745557785E-2</v>
      </c>
      <c r="H48" s="211">
        <v>2.7045203372836099E-2</v>
      </c>
      <c r="I48" s="217">
        <v>2.7481524944305402</v>
      </c>
      <c r="J48" s="211">
        <v>0.64239983380287902</v>
      </c>
    </row>
    <row r="49" spans="1:10" x14ac:dyDescent="0.2">
      <c r="A49" s="2" t="s">
        <v>55</v>
      </c>
      <c r="B49" s="214">
        <v>90</v>
      </c>
      <c r="C49" s="211">
        <v>0.155335918068886</v>
      </c>
      <c r="D49" s="211">
        <v>0.42620968818664601</v>
      </c>
      <c r="E49" s="211">
        <v>0.108219139277935</v>
      </c>
      <c r="F49" s="211">
        <v>0.106734663248062</v>
      </c>
      <c r="G49" s="211">
        <v>0.134112298488617</v>
      </c>
      <c r="H49" s="211">
        <v>6.9388292729854598E-2</v>
      </c>
      <c r="I49" s="217">
        <v>3.1857714653015101</v>
      </c>
      <c r="J49" s="211">
        <v>0.58154560625553098</v>
      </c>
    </row>
    <row r="50" spans="1:10" x14ac:dyDescent="0.2">
      <c r="A50" s="2" t="s">
        <v>56</v>
      </c>
      <c r="B50" s="214">
        <v>60</v>
      </c>
      <c r="C50" s="211">
        <v>0.114938199520111</v>
      </c>
      <c r="D50" s="211">
        <v>0.33551529049873402</v>
      </c>
      <c r="E50" s="211">
        <v>0.25609180331230202</v>
      </c>
      <c r="F50" s="211">
        <v>8.6457550525665297E-2</v>
      </c>
      <c r="G50" s="211">
        <v>0.10701211541891099</v>
      </c>
      <c r="H50" s="211">
        <v>9.9985033273696899E-2</v>
      </c>
      <c r="I50" s="217">
        <v>3.2993254661560099</v>
      </c>
      <c r="J50" s="211">
        <v>0.45045349337498503</v>
      </c>
    </row>
    <row r="51" spans="1:10" x14ac:dyDescent="0.2">
      <c r="A51" s="2" t="s">
        <v>57</v>
      </c>
      <c r="B51" s="214">
        <v>104</v>
      </c>
      <c r="C51" s="211">
        <v>3.3345513045787797E-2</v>
      </c>
      <c r="D51" s="211">
        <v>0.30044534802436801</v>
      </c>
      <c r="E51" s="211">
        <v>0.31635552644729598</v>
      </c>
      <c r="F51" s="211">
        <v>0.15762506425380701</v>
      </c>
      <c r="G51" s="211">
        <v>0.16896694898605299</v>
      </c>
      <c r="H51" s="211">
        <v>2.3261599242687201E-2</v>
      </c>
      <c r="I51" s="217">
        <v>3.27403616905212</v>
      </c>
      <c r="J51" s="211">
        <v>0.33379086107015599</v>
      </c>
    </row>
    <row r="52" spans="1:10" x14ac:dyDescent="0.2">
      <c r="A52" s="2" t="s">
        <v>58</v>
      </c>
      <c r="B52" s="214">
        <v>78</v>
      </c>
      <c r="C52" s="211">
        <v>0.14367552101612099</v>
      </c>
      <c r="D52" s="211">
        <v>0.47768130898475603</v>
      </c>
      <c r="E52" s="211">
        <v>0.18127888441085799</v>
      </c>
      <c r="F52" s="211">
        <v>0.109909072518349</v>
      </c>
      <c r="G52" s="211">
        <v>3.0223660171032E-2</v>
      </c>
      <c r="H52" s="211">
        <v>5.72315491735935E-2</v>
      </c>
      <c r="I52" s="217">
        <v>2.84161353111267</v>
      </c>
      <c r="J52" s="211">
        <v>0.62135683231561201</v>
      </c>
    </row>
    <row r="53" spans="1:10" x14ac:dyDescent="0.2">
      <c r="A53" s="2" t="s">
        <v>59</v>
      </c>
      <c r="B53" s="214">
        <v>92</v>
      </c>
      <c r="C53" s="211">
        <v>7.4059329926967593E-2</v>
      </c>
      <c r="D53" s="211">
        <v>0.30608272552490201</v>
      </c>
      <c r="E53" s="211">
        <v>0.28729498386383101</v>
      </c>
      <c r="F53" s="211">
        <v>0.18136134743690499</v>
      </c>
      <c r="G53" s="211">
        <v>9.9893301725387601E-2</v>
      </c>
      <c r="H53" s="211">
        <v>5.1308326423168203E-2</v>
      </c>
      <c r="I53" s="217">
        <v>3.2473053932189901</v>
      </c>
      <c r="J53" s="211">
        <v>0.38014204978731198</v>
      </c>
    </row>
    <row r="54" spans="1:10" x14ac:dyDescent="0.2">
      <c r="A54" s="2" t="s">
        <v>60</v>
      </c>
      <c r="B54" s="214">
        <v>94</v>
      </c>
      <c r="C54" s="211">
        <v>6.03212267160416E-2</v>
      </c>
      <c r="D54" s="211">
        <v>0.34639838337898299</v>
      </c>
      <c r="E54" s="211">
        <v>0.300921380519867</v>
      </c>
      <c r="F54" s="211">
        <v>0.15653143823146801</v>
      </c>
      <c r="G54" s="211">
        <v>8.7141431868076297E-2</v>
      </c>
      <c r="H54" s="211">
        <v>4.86861430108547E-2</v>
      </c>
      <c r="I54" s="217">
        <v>3.1388499736785902</v>
      </c>
      <c r="J54" s="211">
        <v>0.40671960857987499</v>
      </c>
    </row>
    <row r="55" spans="1:10" x14ac:dyDescent="0.2">
      <c r="A55" s="2" t="s">
        <v>61</v>
      </c>
      <c r="B55" s="214">
        <v>96</v>
      </c>
      <c r="C55" s="211">
        <v>0.15004923939704901</v>
      </c>
      <c r="D55" s="211">
        <v>0.35682246088981601</v>
      </c>
      <c r="E55" s="211">
        <v>0.20420654118061099</v>
      </c>
      <c r="F55" s="211">
        <v>0.18468357622623399</v>
      </c>
      <c r="G55" s="211">
        <v>4.4890232384204899E-2</v>
      </c>
      <c r="H55" s="211">
        <v>5.9347961097955697E-2</v>
      </c>
      <c r="I55" s="217">
        <v>3.11257767677307</v>
      </c>
      <c r="J55" s="211">
        <v>0.506871694622133</v>
      </c>
    </row>
    <row r="56" spans="1:10" x14ac:dyDescent="0.2">
      <c r="A56" s="2" t="s">
        <v>62</v>
      </c>
      <c r="B56" s="214">
        <v>100</v>
      </c>
      <c r="C56" s="211">
        <v>5.4506678134202999E-2</v>
      </c>
      <c r="D56" s="211">
        <v>9.93372797966003E-2</v>
      </c>
      <c r="E56" s="211">
        <v>0.25847855210304299</v>
      </c>
      <c r="F56" s="211">
        <v>0.28605791926384</v>
      </c>
      <c r="G56" s="211">
        <v>0.25282388925552401</v>
      </c>
      <c r="H56" s="211">
        <v>4.87956702709198E-2</v>
      </c>
      <c r="I56" s="217">
        <v>3.8871088027954102</v>
      </c>
      <c r="J56" s="211">
        <v>0.153843959650144</v>
      </c>
    </row>
    <row r="57" spans="1:10" x14ac:dyDescent="0.2">
      <c r="A57" s="2" t="s">
        <v>63</v>
      </c>
      <c r="B57" s="214">
        <v>93</v>
      </c>
      <c r="C57" s="211">
        <v>6.5523363649845096E-2</v>
      </c>
      <c r="D57" s="211">
        <v>0.122898727655411</v>
      </c>
      <c r="E57" s="211">
        <v>0.28614580631256098</v>
      </c>
      <c r="F57" s="211">
        <v>0.17522144317627</v>
      </c>
      <c r="G57" s="211">
        <v>0.26394876837730402</v>
      </c>
      <c r="H57" s="211">
        <v>8.62618759274483E-2</v>
      </c>
      <c r="I57" s="217">
        <v>3.8978350162506099</v>
      </c>
      <c r="J57" s="211">
        <v>0.18842209411296401</v>
      </c>
    </row>
    <row r="58" spans="1:10" x14ac:dyDescent="0.2">
      <c r="A58" s="2" t="s">
        <v>64</v>
      </c>
      <c r="B58" s="214">
        <v>100</v>
      </c>
      <c r="C58" s="211">
        <v>6.7634902894496904E-2</v>
      </c>
      <c r="D58" s="211">
        <v>0.19518640637397799</v>
      </c>
      <c r="E58" s="211">
        <v>0.254176825284958</v>
      </c>
      <c r="F58" s="211">
        <v>0.259642273187637</v>
      </c>
      <c r="G58" s="211">
        <v>0.16961508989334101</v>
      </c>
      <c r="H58" s="211">
        <v>5.3744483739137601E-2</v>
      </c>
      <c r="I58" s="217">
        <v>3.6058995723724401</v>
      </c>
      <c r="J58" s="211">
        <v>0.26282131416390297</v>
      </c>
    </row>
    <row r="59" spans="1:10" x14ac:dyDescent="0.2">
      <c r="A59" s="2" t="s">
        <v>65</v>
      </c>
      <c r="B59" s="214">
        <v>89</v>
      </c>
      <c r="C59" s="211">
        <v>0.12450534105300901</v>
      </c>
      <c r="D59" s="211">
        <v>0.196190640330315</v>
      </c>
      <c r="E59" s="211">
        <v>0.192812755703926</v>
      </c>
      <c r="F59" s="211">
        <v>0.253248661756516</v>
      </c>
      <c r="G59" s="211">
        <v>0.20684310793876601</v>
      </c>
      <c r="H59" s="211">
        <v>2.6399474591016801E-2</v>
      </c>
      <c r="I59" s="217">
        <v>3.6281507015228298</v>
      </c>
      <c r="J59" s="211">
        <v>0.32069598735675198</v>
      </c>
    </row>
    <row r="60" spans="1:10" x14ac:dyDescent="0.2">
      <c r="A60" s="2" t="s">
        <v>66</v>
      </c>
      <c r="B60" s="214">
        <v>91</v>
      </c>
      <c r="C60" s="211">
        <v>0.15827858448028601</v>
      </c>
      <c r="D60" s="211">
        <v>0.32856076955795299</v>
      </c>
      <c r="E60" s="211">
        <v>0.24362131953239399</v>
      </c>
      <c r="F60" s="211">
        <v>0.14694374799728399</v>
      </c>
      <c r="G60" s="211">
        <v>9.4686478376388494E-2</v>
      </c>
      <c r="H60" s="211">
        <v>2.7909107506275201E-2</v>
      </c>
      <c r="I60" s="217">
        <v>3.1086859703064</v>
      </c>
      <c r="J60" s="211">
        <v>0.48683935041100301</v>
      </c>
    </row>
    <row r="61" spans="1:10" x14ac:dyDescent="0.2">
      <c r="A61" s="2" t="s">
        <v>67</v>
      </c>
      <c r="B61" s="214">
        <v>88</v>
      </c>
      <c r="C61" s="211">
        <v>0.229840457439423</v>
      </c>
      <c r="D61" s="211">
        <v>0.43252366781234702</v>
      </c>
      <c r="E61" s="211">
        <v>0.21829999983310699</v>
      </c>
      <c r="F61" s="211">
        <v>4.0913525968790103E-2</v>
      </c>
      <c r="G61" s="211">
        <v>5.6066937744617497E-2</v>
      </c>
      <c r="H61" s="211">
        <v>2.2355409339070299E-2</v>
      </c>
      <c r="I61" s="217">
        <v>2.72420001029968</v>
      </c>
      <c r="J61" s="211">
        <v>0.66236412648551901</v>
      </c>
    </row>
    <row r="62" spans="1:10" x14ac:dyDescent="0.2">
      <c r="A62" s="2" t="s">
        <v>68</v>
      </c>
      <c r="B62" s="214">
        <v>114</v>
      </c>
      <c r="C62" s="211">
        <v>3.6072205752134302E-2</v>
      </c>
      <c r="D62" s="211">
        <v>0.24994283914566001</v>
      </c>
      <c r="E62" s="211">
        <v>0.32406690716743503</v>
      </c>
      <c r="F62" s="211">
        <v>0.18866482377052299</v>
      </c>
      <c r="G62" s="211">
        <v>0.17171010375022899</v>
      </c>
      <c r="H62" s="211">
        <v>2.9543116688728301E-2</v>
      </c>
      <c r="I62" s="217">
        <v>3.3846466541290301</v>
      </c>
      <c r="J62" s="211">
        <v>0.28601504596328398</v>
      </c>
    </row>
    <row r="63" spans="1:10" x14ac:dyDescent="0.2">
      <c r="A63" s="2" t="s">
        <v>69</v>
      </c>
      <c r="B63" s="214">
        <v>87</v>
      </c>
      <c r="C63" s="211">
        <v>9.2991620302200304E-2</v>
      </c>
      <c r="D63" s="211">
        <v>0.32709598541259799</v>
      </c>
      <c r="E63" s="211">
        <v>0.27228853106498702</v>
      </c>
      <c r="F63" s="211">
        <v>0.20839515328407299</v>
      </c>
      <c r="G63" s="211">
        <v>9.9228695034980802E-2</v>
      </c>
      <c r="H63" s="211">
        <v>0</v>
      </c>
      <c r="I63" s="217">
        <v>3.0879335403442401</v>
      </c>
      <c r="J63" s="211">
        <v>0.42008761197459099</v>
      </c>
    </row>
    <row r="64" spans="1:10" x14ac:dyDescent="0.2">
      <c r="A64" s="2" t="s">
        <v>70</v>
      </c>
      <c r="B64" s="214">
        <v>96</v>
      </c>
      <c r="C64" s="211">
        <v>0.21225754916667899</v>
      </c>
      <c r="D64" s="211">
        <v>0.50353902578353904</v>
      </c>
      <c r="E64" s="211">
        <v>0.15700137615203899</v>
      </c>
      <c r="F64" s="211">
        <v>7.8500069677829701E-2</v>
      </c>
      <c r="G64" s="211">
        <v>2.5545664131641398E-2</v>
      </c>
      <c r="H64" s="211">
        <v>2.3156316950917199E-2</v>
      </c>
      <c r="I64" s="217">
        <v>2.6134793758392298</v>
      </c>
      <c r="J64" s="211">
        <v>0.71579657361694304</v>
      </c>
    </row>
    <row r="65" spans="1:10" x14ac:dyDescent="0.2">
      <c r="A65" s="2" t="s">
        <v>71</v>
      </c>
      <c r="B65" s="214">
        <v>82</v>
      </c>
      <c r="C65" s="211">
        <v>0.118454620242119</v>
      </c>
      <c r="D65" s="211">
        <v>0.31308197975158703</v>
      </c>
      <c r="E65" s="211">
        <v>0.26292476058006298</v>
      </c>
      <c r="F65" s="211">
        <v>0.13285633921623199</v>
      </c>
      <c r="G65" s="211">
        <v>0.139384105801582</v>
      </c>
      <c r="H65" s="211">
        <v>3.3298194408416699E-2</v>
      </c>
      <c r="I65" s="217">
        <v>3.2251014709472701</v>
      </c>
      <c r="J65" s="211">
        <v>0.43153659999370603</v>
      </c>
    </row>
    <row r="66" spans="1:10" x14ac:dyDescent="0.2">
      <c r="A66" s="2" t="s">
        <v>72</v>
      </c>
      <c r="B66" s="214">
        <v>94</v>
      </c>
      <c r="C66" s="211">
        <v>1.88342686742544E-2</v>
      </c>
      <c r="D66" s="211">
        <v>0.21342033147811901</v>
      </c>
      <c r="E66" s="211">
        <v>0.34443056583404502</v>
      </c>
      <c r="F66" s="211">
        <v>0.20955547690391499</v>
      </c>
      <c r="G66" s="211">
        <v>0.17590364813804599</v>
      </c>
      <c r="H66" s="211">
        <v>3.7855699658393901E-2</v>
      </c>
      <c r="I66" s="217">
        <v>3.4703686237335201</v>
      </c>
      <c r="J66" s="211">
        <v>0.23225460231541301</v>
      </c>
    </row>
    <row r="67" spans="1:10" x14ac:dyDescent="0.2">
      <c r="A67" s="2" t="s">
        <v>73</v>
      </c>
      <c r="B67" s="214">
        <v>103</v>
      </c>
      <c r="C67" s="211">
        <v>7.3953638784587401E-3</v>
      </c>
      <c r="D67" s="211">
        <v>0.11538366228342101</v>
      </c>
      <c r="E67" s="211">
        <v>0.25565207004547102</v>
      </c>
      <c r="F67" s="211">
        <v>0.29909199476242099</v>
      </c>
      <c r="G67" s="211">
        <v>0.30529186129570002</v>
      </c>
      <c r="H67" s="211">
        <v>1.7185039818286899E-2</v>
      </c>
      <c r="I67" s="217">
        <v>3.8521492481231698</v>
      </c>
      <c r="J67" s="211">
        <v>0.122779027133828</v>
      </c>
    </row>
    <row r="68" spans="1:10" x14ac:dyDescent="0.2">
      <c r="A68" s="2" t="s">
        <v>74</v>
      </c>
      <c r="B68" s="214">
        <v>91</v>
      </c>
      <c r="C68" s="211">
        <v>4.9464020878076602E-2</v>
      </c>
      <c r="D68" s="211">
        <v>0.12912730872631101</v>
      </c>
      <c r="E68" s="211">
        <v>0.188680440187454</v>
      </c>
      <c r="F68" s="211">
        <v>0.30527591705322299</v>
      </c>
      <c r="G68" s="211">
        <v>0.28118291497230502</v>
      </c>
      <c r="H68" s="211">
        <v>4.6269379556178998E-2</v>
      </c>
      <c r="I68" s="217">
        <v>3.9229767322540301</v>
      </c>
      <c r="J68" s="211">
        <v>0.17859133293091001</v>
      </c>
    </row>
    <row r="69" spans="1:10" x14ac:dyDescent="0.2">
      <c r="A69" s="2" t="s">
        <v>75</v>
      </c>
      <c r="B69" s="214">
        <v>105</v>
      </c>
      <c r="C69" s="211">
        <v>0</v>
      </c>
      <c r="D69" s="211">
        <v>0.170549497008324</v>
      </c>
      <c r="E69" s="211">
        <v>0.22554418444633501</v>
      </c>
      <c r="F69" s="211">
        <v>0.24001988768577601</v>
      </c>
      <c r="G69" s="211">
        <v>0.32617205381393399</v>
      </c>
      <c r="H69" s="211">
        <v>3.7714377045631402E-2</v>
      </c>
      <c r="I69" s="217">
        <v>3.8349575996398899</v>
      </c>
      <c r="J69" s="211">
        <v>0.170549497008324</v>
      </c>
    </row>
    <row r="70" spans="1:10" x14ac:dyDescent="0.2">
      <c r="A70" s="2" t="s">
        <v>76</v>
      </c>
      <c r="B70" s="214">
        <v>100</v>
      </c>
      <c r="C70" s="211">
        <v>0.16873571276664701</v>
      </c>
      <c r="D70" s="211">
        <v>0.43789431452751199</v>
      </c>
      <c r="E70" s="211">
        <v>0.16607835888862599</v>
      </c>
      <c r="F70" s="211">
        <v>0.15127390623092701</v>
      </c>
      <c r="G70" s="211">
        <v>5.8512929826974903E-2</v>
      </c>
      <c r="H70" s="211">
        <v>1.75047498196363E-2</v>
      </c>
      <c r="I70" s="217">
        <v>2.8591539859771702</v>
      </c>
      <c r="J70" s="211">
        <v>0.60663004424320699</v>
      </c>
    </row>
    <row r="71" spans="1:10" x14ac:dyDescent="0.2">
      <c r="A71" s="3" t="s">
        <v>77</v>
      </c>
      <c r="B71" s="215">
        <v>79</v>
      </c>
      <c r="C71" s="212">
        <v>0.24722510576248199</v>
      </c>
      <c r="D71" s="212">
        <v>0.36002895236015298</v>
      </c>
      <c r="E71" s="212">
        <v>0.20687471330165899</v>
      </c>
      <c r="F71" s="212">
        <v>8.2219712436199202E-2</v>
      </c>
      <c r="G71" s="212">
        <v>0.103651531040668</v>
      </c>
      <c r="H71" s="212">
        <v>0</v>
      </c>
      <c r="I71" s="218">
        <v>2.9063382148742698</v>
      </c>
      <c r="J71" s="212">
        <v>0.60725404907384395</v>
      </c>
    </row>
    <row r="73" spans="1:10" x14ac:dyDescent="0.2">
      <c r="A73" t="s">
        <v>97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205</v>
      </c>
    </row>
    <row r="4" spans="1:8" x14ac:dyDescent="0.2">
      <c r="A4" t="s">
        <v>206</v>
      </c>
    </row>
    <row r="5" spans="1:8" ht="38.25" x14ac:dyDescent="0.2">
      <c r="A5" s="4" t="s">
        <v>4</v>
      </c>
      <c r="B5" s="4" t="s">
        <v>5</v>
      </c>
      <c r="C5" s="4" t="s">
        <v>207</v>
      </c>
      <c r="D5" s="4" t="s">
        <v>208</v>
      </c>
      <c r="E5" s="4" t="s">
        <v>209</v>
      </c>
      <c r="F5" s="4" t="s">
        <v>210</v>
      </c>
      <c r="G5" s="4" t="s">
        <v>211</v>
      </c>
      <c r="H5" s="4" t="s">
        <v>212</v>
      </c>
    </row>
    <row r="6" spans="1:8" x14ac:dyDescent="0.2">
      <c r="A6" s="5" t="s">
        <v>13</v>
      </c>
      <c r="B6" s="222" t="s">
        <v>1</v>
      </c>
      <c r="C6" s="219" t="s">
        <v>1</v>
      </c>
      <c r="D6" s="219" t="s">
        <v>1</v>
      </c>
      <c r="E6" s="219" t="s">
        <v>1</v>
      </c>
      <c r="F6" s="219" t="s">
        <v>1</v>
      </c>
      <c r="G6" s="219" t="s">
        <v>1</v>
      </c>
      <c r="H6" s="219" t="s">
        <v>1</v>
      </c>
    </row>
    <row r="7" spans="1:8" x14ac:dyDescent="0.2">
      <c r="A7" s="2" t="s">
        <v>13</v>
      </c>
      <c r="B7" s="223">
        <v>3139</v>
      </c>
      <c r="C7" s="220">
        <v>0.77292138338089</v>
      </c>
      <c r="D7" s="220">
        <v>0.15547274053096799</v>
      </c>
      <c r="E7" s="220">
        <v>0.11433533579111101</v>
      </c>
      <c r="F7" s="220">
        <v>5.98373040556908E-2</v>
      </c>
      <c r="G7" s="220">
        <v>8.5803069174289703E-2</v>
      </c>
      <c r="H7" s="220">
        <v>0.27668243646621699</v>
      </c>
    </row>
    <row r="8" spans="1:8" x14ac:dyDescent="0.2">
      <c r="A8" s="5" t="s">
        <v>14</v>
      </c>
      <c r="B8" s="222" t="s">
        <v>1</v>
      </c>
      <c r="C8" s="219" t="s">
        <v>1</v>
      </c>
      <c r="D8" s="219" t="s">
        <v>1</v>
      </c>
      <c r="E8" s="219" t="s">
        <v>1</v>
      </c>
      <c r="F8" s="219" t="s">
        <v>1</v>
      </c>
      <c r="G8" s="219" t="s">
        <v>1</v>
      </c>
      <c r="H8" s="219" t="s">
        <v>1</v>
      </c>
    </row>
    <row r="9" spans="1:8" x14ac:dyDescent="0.2">
      <c r="A9" s="2" t="s">
        <v>15</v>
      </c>
      <c r="B9" s="223">
        <v>72</v>
      </c>
      <c r="C9" s="220">
        <v>0.75911295413970903</v>
      </c>
      <c r="D9" s="220">
        <v>0.30001807212829601</v>
      </c>
      <c r="E9" s="220">
        <v>0.281983911991119</v>
      </c>
      <c r="F9" s="220">
        <v>0.14804193377494801</v>
      </c>
      <c r="G9" s="220">
        <v>0.47465899586677601</v>
      </c>
      <c r="H9" s="220">
        <v>0.235578343272209</v>
      </c>
    </row>
    <row r="10" spans="1:8" x14ac:dyDescent="0.2">
      <c r="A10" s="2" t="s">
        <v>16</v>
      </c>
      <c r="B10" s="223">
        <v>80</v>
      </c>
      <c r="C10" s="220">
        <v>0.71259516477584794</v>
      </c>
      <c r="D10" s="220">
        <v>0.145568802952766</v>
      </c>
      <c r="E10" s="220">
        <v>0.13644875586032901</v>
      </c>
      <c r="F10" s="220">
        <v>8.1257253885269207E-2</v>
      </c>
      <c r="G10" s="220">
        <v>0.107266269624233</v>
      </c>
      <c r="H10" s="220">
        <v>0.32208821177482599</v>
      </c>
    </row>
    <row r="11" spans="1:8" x14ac:dyDescent="0.2">
      <c r="A11" s="2" t="s">
        <v>17</v>
      </c>
      <c r="B11" s="223">
        <v>73</v>
      </c>
      <c r="C11" s="220">
        <v>0.65287798643112205</v>
      </c>
      <c r="D11" s="220">
        <v>0.16106142103672</v>
      </c>
      <c r="E11" s="220">
        <v>0.210629597306252</v>
      </c>
      <c r="F11" s="220">
        <v>6.7157328128814697E-2</v>
      </c>
      <c r="G11" s="220">
        <v>0.25616559386253401</v>
      </c>
      <c r="H11" s="220">
        <v>0.29288920760154702</v>
      </c>
    </row>
    <row r="12" spans="1:8" x14ac:dyDescent="0.2">
      <c r="A12" s="2" t="s">
        <v>18</v>
      </c>
      <c r="B12" s="223">
        <v>71</v>
      </c>
      <c r="C12" s="220">
        <v>0.848333179950714</v>
      </c>
      <c r="D12" s="220">
        <v>0.20566594600677501</v>
      </c>
      <c r="E12" s="220">
        <v>0.16011796891689301</v>
      </c>
      <c r="F12" s="220">
        <v>0.17607001960277599</v>
      </c>
      <c r="G12" s="220">
        <v>0.113647408783436</v>
      </c>
      <c r="H12" s="220">
        <v>0.195192441344261</v>
      </c>
    </row>
    <row r="13" spans="1:8" x14ac:dyDescent="0.2">
      <c r="A13" s="2" t="s">
        <v>19</v>
      </c>
      <c r="B13" s="223">
        <v>75</v>
      </c>
      <c r="C13" s="220">
        <v>0.73189520835876498</v>
      </c>
      <c r="D13" s="220">
        <v>0.166378989815712</v>
      </c>
      <c r="E13" s="220">
        <v>0.18135114014148701</v>
      </c>
      <c r="F13" s="220">
        <v>0.185713440179825</v>
      </c>
      <c r="G13" s="220">
        <v>0.12814387679100001</v>
      </c>
      <c r="H13" s="220">
        <v>0.27304983139038103</v>
      </c>
    </row>
    <row r="14" spans="1:8" x14ac:dyDescent="0.2">
      <c r="A14" s="2" t="s">
        <v>20</v>
      </c>
      <c r="B14" s="223">
        <v>63</v>
      </c>
      <c r="C14" s="220">
        <v>0.73577404022216797</v>
      </c>
      <c r="D14" s="220">
        <v>8.74167755246162E-2</v>
      </c>
      <c r="E14" s="220">
        <v>0.24254684150219</v>
      </c>
      <c r="F14" s="220">
        <v>0.12668423354625699</v>
      </c>
      <c r="G14" s="220">
        <v>0.458303391933441</v>
      </c>
      <c r="H14" s="220">
        <v>0.39657631516456598</v>
      </c>
    </row>
    <row r="15" spans="1:8" x14ac:dyDescent="0.2">
      <c r="A15" s="2" t="s">
        <v>21</v>
      </c>
      <c r="B15" s="223">
        <v>61</v>
      </c>
      <c r="C15" s="220">
        <v>0.73672950267791704</v>
      </c>
      <c r="D15" s="220">
        <v>0.10843709111213699</v>
      </c>
      <c r="E15" s="220">
        <v>8.4808222949504894E-2</v>
      </c>
      <c r="F15" s="220">
        <v>0.12715442478656799</v>
      </c>
      <c r="G15" s="220">
        <v>0.30690404772758501</v>
      </c>
      <c r="H15" s="220">
        <v>0.227686882019043</v>
      </c>
    </row>
    <row r="16" spans="1:8" x14ac:dyDescent="0.2">
      <c r="A16" s="2" t="s">
        <v>22</v>
      </c>
      <c r="B16" s="223">
        <v>66</v>
      </c>
      <c r="C16" s="220">
        <v>0.74504381418228105</v>
      </c>
      <c r="D16" s="220">
        <v>0.14584185183048201</v>
      </c>
      <c r="E16" s="220">
        <v>8.1070125102996798E-2</v>
      </c>
      <c r="F16" s="220">
        <v>9.63772088289261E-2</v>
      </c>
      <c r="G16" s="220">
        <v>1.86991188675165E-2</v>
      </c>
      <c r="H16" s="220">
        <v>0.34861931204795799</v>
      </c>
    </row>
    <row r="17" spans="1:8" x14ac:dyDescent="0.2">
      <c r="A17" s="2" t="s">
        <v>23</v>
      </c>
      <c r="B17" s="223">
        <v>39</v>
      </c>
      <c r="C17" s="220">
        <v>0.73381608724594105</v>
      </c>
      <c r="D17" s="220">
        <v>0.31445434689521801</v>
      </c>
      <c r="E17" s="220">
        <v>4.0042508393526098E-2</v>
      </c>
      <c r="F17" s="220">
        <v>7.6997943222522694E-2</v>
      </c>
      <c r="G17" s="220">
        <v>5.5075243115425103E-2</v>
      </c>
      <c r="H17" s="220">
        <v>0.26881471276283297</v>
      </c>
    </row>
    <row r="18" spans="1:8" x14ac:dyDescent="0.2">
      <c r="A18" s="2" t="s">
        <v>24</v>
      </c>
      <c r="B18" s="223">
        <v>44</v>
      </c>
      <c r="C18" s="220">
        <v>0.68734765052795399</v>
      </c>
      <c r="D18" s="220">
        <v>9.8308749496936798E-2</v>
      </c>
      <c r="E18" s="220">
        <v>8.4848165512085003E-2</v>
      </c>
      <c r="F18" s="220">
        <v>2.9277972877025601E-2</v>
      </c>
      <c r="G18" s="220">
        <v>8.3759412169456496E-2</v>
      </c>
      <c r="H18" s="220">
        <v>0.39813426136970498</v>
      </c>
    </row>
    <row r="19" spans="1:8" x14ac:dyDescent="0.2">
      <c r="A19" s="2" t="s">
        <v>25</v>
      </c>
      <c r="B19" s="223">
        <v>48</v>
      </c>
      <c r="C19" s="220">
        <v>0.67708981037139904</v>
      </c>
      <c r="D19" s="220">
        <v>0.16213113069534299</v>
      </c>
      <c r="E19" s="220">
        <v>0.13053978979587599</v>
      </c>
      <c r="F19" s="220">
        <v>2.7741141617298098E-2</v>
      </c>
      <c r="G19" s="220">
        <v>6.4282163977623E-2</v>
      </c>
      <c r="H19" s="220">
        <v>0.38489356637000999</v>
      </c>
    </row>
    <row r="20" spans="1:8" x14ac:dyDescent="0.2">
      <c r="A20" s="2" t="s">
        <v>26</v>
      </c>
      <c r="B20" s="223">
        <v>48</v>
      </c>
      <c r="C20" s="220">
        <v>0.56625211238861095</v>
      </c>
      <c r="D20" s="220">
        <v>0.14071272313594799</v>
      </c>
      <c r="E20" s="220">
        <v>9.9298715591430706E-2</v>
      </c>
      <c r="F20" s="220">
        <v>6.4132101833820301E-2</v>
      </c>
      <c r="G20" s="220">
        <v>6.4034722745418493E-2</v>
      </c>
      <c r="H20" s="220">
        <v>0.30519282817840598</v>
      </c>
    </row>
    <row r="21" spans="1:8" x14ac:dyDescent="0.2">
      <c r="A21" s="2" t="s">
        <v>27</v>
      </c>
      <c r="B21" s="223">
        <v>32</v>
      </c>
      <c r="C21" s="220">
        <v>0.45562675595283503</v>
      </c>
      <c r="D21" s="220">
        <v>0.113284312188625</v>
      </c>
      <c r="E21" s="220">
        <v>0</v>
      </c>
      <c r="F21" s="220">
        <v>2.4617703631520299E-2</v>
      </c>
      <c r="G21" s="220">
        <v>5.3611062467098201E-2</v>
      </c>
      <c r="H21" s="220">
        <v>0.48178970813751198</v>
      </c>
    </row>
    <row r="22" spans="1:8" x14ac:dyDescent="0.2">
      <c r="A22" s="2" t="s">
        <v>28</v>
      </c>
      <c r="B22" s="223">
        <v>49</v>
      </c>
      <c r="C22" s="220">
        <v>0.67189604043960605</v>
      </c>
      <c r="D22" s="220">
        <v>0.103004440665245</v>
      </c>
      <c r="E22" s="220">
        <v>0.11891679465770701</v>
      </c>
      <c r="F22" s="220">
        <v>1.9999032840132699E-2</v>
      </c>
      <c r="G22" s="220">
        <v>3.7956256419420201E-2</v>
      </c>
      <c r="H22" s="220">
        <v>0.347955763339996</v>
      </c>
    </row>
    <row r="23" spans="1:8" x14ac:dyDescent="0.2">
      <c r="A23" s="2" t="s">
        <v>29</v>
      </c>
      <c r="B23" s="223">
        <v>46</v>
      </c>
      <c r="C23" s="220">
        <v>0.58952230215072599</v>
      </c>
      <c r="D23" s="220">
        <v>8.4673851728439303E-2</v>
      </c>
      <c r="E23" s="220">
        <v>0.10133241862058601</v>
      </c>
      <c r="F23" s="220">
        <v>2.7764733880758299E-2</v>
      </c>
      <c r="G23" s="220">
        <v>1.5765439718961698E-2</v>
      </c>
      <c r="H23" s="220">
        <v>0.41034561395645103</v>
      </c>
    </row>
    <row r="24" spans="1:8" x14ac:dyDescent="0.2">
      <c r="A24" s="2" t="s">
        <v>30</v>
      </c>
      <c r="B24" s="223">
        <v>78</v>
      </c>
      <c r="C24" s="220">
        <v>0.804651439189911</v>
      </c>
      <c r="D24" s="220">
        <v>0.23555016517639199</v>
      </c>
      <c r="E24" s="220">
        <v>0.101384498178959</v>
      </c>
      <c r="F24" s="220">
        <v>3.6104686558246599E-2</v>
      </c>
      <c r="G24" s="220">
        <v>4.89077940583229E-2</v>
      </c>
      <c r="H24" s="220">
        <v>0.36989980936050398</v>
      </c>
    </row>
    <row r="25" spans="1:8" x14ac:dyDescent="0.2">
      <c r="A25" s="2" t="s">
        <v>31</v>
      </c>
      <c r="B25" s="223">
        <v>62</v>
      </c>
      <c r="C25" s="220">
        <v>0.70359158515930198</v>
      </c>
      <c r="D25" s="220">
        <v>0.19400322437286399</v>
      </c>
      <c r="E25" s="220">
        <v>0.208303242921829</v>
      </c>
      <c r="F25" s="220">
        <v>1.5130478888750101E-2</v>
      </c>
      <c r="G25" s="220">
        <v>4.9315057694911998E-2</v>
      </c>
      <c r="H25" s="220">
        <v>0.31784394383430498</v>
      </c>
    </row>
    <row r="26" spans="1:8" x14ac:dyDescent="0.2">
      <c r="A26" s="2" t="s">
        <v>32</v>
      </c>
      <c r="B26" s="223">
        <v>30</v>
      </c>
      <c r="C26" s="220">
        <v>0.79001504182815596</v>
      </c>
      <c r="D26" s="220">
        <v>6.41899183392525E-2</v>
      </c>
      <c r="E26" s="220">
        <v>8.5146024823188796E-2</v>
      </c>
      <c r="F26" s="220">
        <v>2.1109463647007901E-2</v>
      </c>
      <c r="G26" s="220">
        <v>0.101338766515255</v>
      </c>
      <c r="H26" s="220">
        <v>0.28154483437538103</v>
      </c>
    </row>
    <row r="27" spans="1:8" x14ac:dyDescent="0.2">
      <c r="A27" s="2" t="s">
        <v>33</v>
      </c>
      <c r="B27" s="223">
        <v>28</v>
      </c>
      <c r="C27" s="220" t="s">
        <v>1</v>
      </c>
      <c r="D27" s="220" t="s">
        <v>1</v>
      </c>
      <c r="E27" s="220" t="s">
        <v>1</v>
      </c>
      <c r="F27" s="220" t="s">
        <v>1</v>
      </c>
      <c r="G27" s="220" t="s">
        <v>1</v>
      </c>
      <c r="H27" s="220" t="s">
        <v>1</v>
      </c>
    </row>
    <row r="28" spans="1:8" x14ac:dyDescent="0.2">
      <c r="A28" s="2" t="s">
        <v>34</v>
      </c>
      <c r="B28" s="223">
        <v>38</v>
      </c>
      <c r="C28" s="220">
        <v>0.75882953405380205</v>
      </c>
      <c r="D28" s="220">
        <v>0.15280200541019401</v>
      </c>
      <c r="E28" s="220">
        <v>9.8680667579174E-2</v>
      </c>
      <c r="F28" s="220">
        <v>0</v>
      </c>
      <c r="G28" s="220">
        <v>0.133901327848434</v>
      </c>
      <c r="H28" s="220">
        <v>0.226527124643326</v>
      </c>
    </row>
    <row r="29" spans="1:8" x14ac:dyDescent="0.2">
      <c r="A29" s="2" t="s">
        <v>35</v>
      </c>
      <c r="B29" s="223">
        <v>39</v>
      </c>
      <c r="C29" s="220">
        <v>0.67646074295043901</v>
      </c>
      <c r="D29" s="220">
        <v>0.22941914200782801</v>
      </c>
      <c r="E29" s="220">
        <v>0</v>
      </c>
      <c r="F29" s="220">
        <v>2.8813030570745499E-2</v>
      </c>
      <c r="G29" s="220">
        <v>8.2479201257228907E-2</v>
      </c>
      <c r="H29" s="220">
        <v>0.25324812531471302</v>
      </c>
    </row>
    <row r="30" spans="1:8" x14ac:dyDescent="0.2">
      <c r="A30" s="2" t="s">
        <v>36</v>
      </c>
      <c r="B30" s="223">
        <v>16</v>
      </c>
      <c r="C30" s="220" t="s">
        <v>1</v>
      </c>
      <c r="D30" s="220" t="s">
        <v>1</v>
      </c>
      <c r="E30" s="220" t="s">
        <v>1</v>
      </c>
      <c r="F30" s="220" t="s">
        <v>1</v>
      </c>
      <c r="G30" s="220" t="s">
        <v>1</v>
      </c>
      <c r="H30" s="220" t="s">
        <v>1</v>
      </c>
    </row>
    <row r="31" spans="1:8" x14ac:dyDescent="0.2">
      <c r="A31" s="2" t="s">
        <v>37</v>
      </c>
      <c r="B31" s="223">
        <v>32</v>
      </c>
      <c r="C31" s="220">
        <v>0.69367039203643799</v>
      </c>
      <c r="D31" s="220">
        <v>0.115469768643379</v>
      </c>
      <c r="E31" s="220">
        <v>0.117162220180035</v>
      </c>
      <c r="F31" s="220">
        <v>0</v>
      </c>
      <c r="G31" s="220">
        <v>6.4546205103397397E-2</v>
      </c>
      <c r="H31" s="220">
        <v>0.269968122243881</v>
      </c>
    </row>
    <row r="32" spans="1:8" x14ac:dyDescent="0.2">
      <c r="A32" s="2" t="s">
        <v>38</v>
      </c>
      <c r="B32" s="223">
        <v>73</v>
      </c>
      <c r="C32" s="220">
        <v>0.77133280038833596</v>
      </c>
      <c r="D32" s="220">
        <v>0.18669222295284299</v>
      </c>
      <c r="E32" s="220">
        <v>0.107939928770065</v>
      </c>
      <c r="F32" s="220">
        <v>5.7991880923509598E-2</v>
      </c>
      <c r="G32" s="220">
        <v>2.5972694158554101E-2</v>
      </c>
      <c r="H32" s="220">
        <v>0.29411637783050498</v>
      </c>
    </row>
    <row r="33" spans="1:8" x14ac:dyDescent="0.2">
      <c r="A33" s="2" t="s">
        <v>39</v>
      </c>
      <c r="B33" s="223">
        <v>53</v>
      </c>
      <c r="C33" s="220">
        <v>0.85230362415313698</v>
      </c>
      <c r="D33" s="220">
        <v>0.215896591544151</v>
      </c>
      <c r="E33" s="220">
        <v>0.157056048512459</v>
      </c>
      <c r="F33" s="220">
        <v>2.0583841949701299E-2</v>
      </c>
      <c r="G33" s="220">
        <v>3.2880835235118901E-2</v>
      </c>
      <c r="H33" s="220">
        <v>0.25882831215858498</v>
      </c>
    </row>
    <row r="34" spans="1:8" x14ac:dyDescent="0.2">
      <c r="A34" s="2" t="s">
        <v>40</v>
      </c>
      <c r="B34" s="223">
        <v>34</v>
      </c>
      <c r="C34" s="220">
        <v>0.62438976764678999</v>
      </c>
      <c r="D34" s="220">
        <v>8.7240993976593004E-2</v>
      </c>
      <c r="E34" s="220">
        <v>0.123699426651001</v>
      </c>
      <c r="F34" s="220">
        <v>5.5129479616880403E-2</v>
      </c>
      <c r="G34" s="220">
        <v>8.2211926579475403E-2</v>
      </c>
      <c r="H34" s="220">
        <v>0.42623233795165999</v>
      </c>
    </row>
    <row r="35" spans="1:8" x14ac:dyDescent="0.2">
      <c r="A35" s="2" t="s">
        <v>41</v>
      </c>
      <c r="B35" s="223">
        <v>30</v>
      </c>
      <c r="C35" s="220">
        <v>0.56204646825790405</v>
      </c>
      <c r="D35" s="220">
        <v>3.1867679208517102E-2</v>
      </c>
      <c r="E35" s="220">
        <v>3.3476460725068997E-2</v>
      </c>
      <c r="F35" s="220">
        <v>2.7865953743457801E-2</v>
      </c>
      <c r="G35" s="220">
        <v>6.8268015980720506E-2</v>
      </c>
      <c r="H35" s="220">
        <v>0.50454956293106101</v>
      </c>
    </row>
    <row r="36" spans="1:8" x14ac:dyDescent="0.2">
      <c r="A36" s="2" t="s">
        <v>42</v>
      </c>
      <c r="B36" s="223">
        <v>34</v>
      </c>
      <c r="C36" s="220">
        <v>0.60903233289718595</v>
      </c>
      <c r="D36" s="220">
        <v>0.235163703560829</v>
      </c>
      <c r="E36" s="220">
        <v>0</v>
      </c>
      <c r="F36" s="220">
        <v>0</v>
      </c>
      <c r="G36" s="220">
        <v>5.43901920318604E-2</v>
      </c>
      <c r="H36" s="220">
        <v>0.32086157798767101</v>
      </c>
    </row>
    <row r="37" spans="1:8" x14ac:dyDescent="0.2">
      <c r="A37" s="2" t="s">
        <v>43</v>
      </c>
      <c r="B37" s="223">
        <v>31</v>
      </c>
      <c r="C37" s="220">
        <v>0.67266136407852195</v>
      </c>
      <c r="D37" s="220">
        <v>0.16223947703838301</v>
      </c>
      <c r="E37" s="220">
        <v>9.7586400806903797E-2</v>
      </c>
      <c r="F37" s="220">
        <v>3.8497593253850902E-2</v>
      </c>
      <c r="G37" s="220">
        <v>2.4802494794130301E-2</v>
      </c>
      <c r="H37" s="220">
        <v>0.36112317442893999</v>
      </c>
    </row>
    <row r="38" spans="1:8" x14ac:dyDescent="0.2">
      <c r="A38" s="2" t="s">
        <v>44</v>
      </c>
      <c r="B38" s="223">
        <v>62</v>
      </c>
      <c r="C38" s="220">
        <v>0.68189650774002097</v>
      </c>
      <c r="D38" s="220">
        <v>8.0576092004776001E-2</v>
      </c>
      <c r="E38" s="220">
        <v>7.9969435930252103E-2</v>
      </c>
      <c r="F38" s="220">
        <v>5.7938743382692302E-2</v>
      </c>
      <c r="G38" s="220">
        <v>2.2842846810817701E-2</v>
      </c>
      <c r="H38" s="220">
        <v>0.334662765264511</v>
      </c>
    </row>
    <row r="39" spans="1:8" x14ac:dyDescent="0.2">
      <c r="A39" s="2" t="s">
        <v>45</v>
      </c>
      <c r="B39" s="223">
        <v>56</v>
      </c>
      <c r="C39" s="220">
        <v>0.66332775354385398</v>
      </c>
      <c r="D39" s="220">
        <v>0.152205809950829</v>
      </c>
      <c r="E39" s="220">
        <v>0.10048883408308</v>
      </c>
      <c r="F39" s="220">
        <v>3.11297252774239E-2</v>
      </c>
      <c r="G39" s="220">
        <v>8.05477574467659E-2</v>
      </c>
      <c r="H39" s="220">
        <v>0.366073548793793</v>
      </c>
    </row>
    <row r="40" spans="1:8" x14ac:dyDescent="0.2">
      <c r="A40" s="2" t="s">
        <v>46</v>
      </c>
      <c r="B40" s="223">
        <v>59</v>
      </c>
      <c r="C40" s="220">
        <v>0.602971911430359</v>
      </c>
      <c r="D40" s="220">
        <v>0.15494693815708199</v>
      </c>
      <c r="E40" s="220">
        <v>3.5050578415393802E-2</v>
      </c>
      <c r="F40" s="220">
        <v>1.5471479855477799E-2</v>
      </c>
      <c r="G40" s="220">
        <v>3.3561341464519501E-2</v>
      </c>
      <c r="H40" s="220">
        <v>0.38840937614440901</v>
      </c>
    </row>
    <row r="41" spans="1:8" x14ac:dyDescent="0.2">
      <c r="A41" s="2" t="s">
        <v>47</v>
      </c>
      <c r="B41" s="223">
        <v>48</v>
      </c>
      <c r="C41" s="220">
        <v>0.79350662231445301</v>
      </c>
      <c r="D41" s="220">
        <v>0.11251429468393299</v>
      </c>
      <c r="E41" s="220">
        <v>0.16219505667686501</v>
      </c>
      <c r="F41" s="220">
        <v>2.6436576619744301E-2</v>
      </c>
      <c r="G41" s="220">
        <v>7.2659246623516097E-2</v>
      </c>
      <c r="H41" s="220">
        <v>0.30841416120529203</v>
      </c>
    </row>
    <row r="42" spans="1:8" x14ac:dyDescent="0.2">
      <c r="A42" s="2" t="s">
        <v>48</v>
      </c>
      <c r="B42" s="223">
        <v>45</v>
      </c>
      <c r="C42" s="220">
        <v>0.63611131906509399</v>
      </c>
      <c r="D42" s="220">
        <v>9.4062000513076796E-2</v>
      </c>
      <c r="E42" s="220">
        <v>0.10316548496484799</v>
      </c>
      <c r="F42" s="220">
        <v>0</v>
      </c>
      <c r="G42" s="220">
        <v>1.9720392301678699E-2</v>
      </c>
      <c r="H42" s="220">
        <v>0.41278061270713801</v>
      </c>
    </row>
    <row r="43" spans="1:8" x14ac:dyDescent="0.2">
      <c r="A43" s="2" t="s">
        <v>49</v>
      </c>
      <c r="B43" s="223">
        <v>65</v>
      </c>
      <c r="C43" s="220">
        <v>0.684423327445984</v>
      </c>
      <c r="D43" s="220">
        <v>0.24039204418659199</v>
      </c>
      <c r="E43" s="220">
        <v>0.14991511404514299</v>
      </c>
      <c r="F43" s="220">
        <v>4.4388335198164E-2</v>
      </c>
      <c r="G43" s="220">
        <v>3.9456982165575E-2</v>
      </c>
      <c r="H43" s="220">
        <v>0.399661093950272</v>
      </c>
    </row>
    <row r="44" spans="1:8" x14ac:dyDescent="0.2">
      <c r="A44" s="2" t="s">
        <v>50</v>
      </c>
      <c r="B44" s="223">
        <v>66</v>
      </c>
      <c r="C44" s="220">
        <v>0.81058651208877597</v>
      </c>
      <c r="D44" s="220">
        <v>0.13999003171920801</v>
      </c>
      <c r="E44" s="220">
        <v>0.125531315803528</v>
      </c>
      <c r="F44" s="220">
        <v>9.3455344438552898E-2</v>
      </c>
      <c r="G44" s="220">
        <v>2.7976853772997901E-2</v>
      </c>
      <c r="H44" s="220">
        <v>0.20669774711132</v>
      </c>
    </row>
    <row r="45" spans="1:8" x14ac:dyDescent="0.2">
      <c r="A45" s="2" t="s">
        <v>51</v>
      </c>
      <c r="B45" s="223">
        <v>70</v>
      </c>
      <c r="C45" s="220">
        <v>0.74203717708587602</v>
      </c>
      <c r="D45" s="220">
        <v>0.20154632627964</v>
      </c>
      <c r="E45" s="220">
        <v>0.106005147099495</v>
      </c>
      <c r="F45" s="220">
        <v>3.2495222985744497E-2</v>
      </c>
      <c r="G45" s="220">
        <v>9.1707799583673495E-3</v>
      </c>
      <c r="H45" s="220">
        <v>0.32290697097778298</v>
      </c>
    </row>
    <row r="46" spans="1:8" x14ac:dyDescent="0.2">
      <c r="A46" s="2" t="s">
        <v>52</v>
      </c>
      <c r="B46" s="223">
        <v>64</v>
      </c>
      <c r="C46" s="220">
        <v>0.82110273838043202</v>
      </c>
      <c r="D46" s="220">
        <v>8.7093040347099304E-2</v>
      </c>
      <c r="E46" s="220">
        <v>5.4581426084041602E-2</v>
      </c>
      <c r="F46" s="220">
        <v>1.2697614729404399E-2</v>
      </c>
      <c r="G46" s="220">
        <v>0.11398752778768501</v>
      </c>
      <c r="H46" s="220">
        <v>0.22033479809761</v>
      </c>
    </row>
    <row r="47" spans="1:8" x14ac:dyDescent="0.2">
      <c r="A47" s="2" t="s">
        <v>53</v>
      </c>
      <c r="B47" s="223">
        <v>36</v>
      </c>
      <c r="C47" s="220">
        <v>0.68723767995834395</v>
      </c>
      <c r="D47" s="220">
        <v>0.23503930866718301</v>
      </c>
      <c r="E47" s="220">
        <v>4.9150798469781903E-2</v>
      </c>
      <c r="F47" s="220">
        <v>1.9735084846615802E-2</v>
      </c>
      <c r="G47" s="220">
        <v>5.0752215087413802E-2</v>
      </c>
      <c r="H47" s="220">
        <v>0.363715469837189</v>
      </c>
    </row>
    <row r="48" spans="1:8" x14ac:dyDescent="0.2">
      <c r="A48" s="2" t="s">
        <v>54</v>
      </c>
      <c r="B48" s="223">
        <v>27</v>
      </c>
      <c r="C48" s="220" t="s">
        <v>1</v>
      </c>
      <c r="D48" s="220" t="s">
        <v>1</v>
      </c>
      <c r="E48" s="220" t="s">
        <v>1</v>
      </c>
      <c r="F48" s="220" t="s">
        <v>1</v>
      </c>
      <c r="G48" s="220" t="s">
        <v>1</v>
      </c>
      <c r="H48" s="220" t="s">
        <v>1</v>
      </c>
    </row>
    <row r="49" spans="1:8" x14ac:dyDescent="0.2">
      <c r="A49" s="2" t="s">
        <v>55</v>
      </c>
      <c r="B49" s="223">
        <v>26</v>
      </c>
      <c r="C49" s="220" t="s">
        <v>1</v>
      </c>
      <c r="D49" s="220" t="s">
        <v>1</v>
      </c>
      <c r="E49" s="220" t="s">
        <v>1</v>
      </c>
      <c r="F49" s="220" t="s">
        <v>1</v>
      </c>
      <c r="G49" s="220" t="s">
        <v>1</v>
      </c>
      <c r="H49" s="220" t="s">
        <v>1</v>
      </c>
    </row>
    <row r="50" spans="1:8" x14ac:dyDescent="0.2">
      <c r="A50" s="2" t="s">
        <v>56</v>
      </c>
      <c r="B50" s="223">
        <v>24</v>
      </c>
      <c r="C50" s="220" t="s">
        <v>1</v>
      </c>
      <c r="D50" s="220" t="s">
        <v>1</v>
      </c>
      <c r="E50" s="220" t="s">
        <v>1</v>
      </c>
      <c r="F50" s="220" t="s">
        <v>1</v>
      </c>
      <c r="G50" s="220" t="s">
        <v>1</v>
      </c>
      <c r="H50" s="220" t="s">
        <v>1</v>
      </c>
    </row>
    <row r="51" spans="1:8" x14ac:dyDescent="0.2">
      <c r="A51" s="2" t="s">
        <v>57</v>
      </c>
      <c r="B51" s="223">
        <v>62</v>
      </c>
      <c r="C51" s="220">
        <v>0.77046185731887795</v>
      </c>
      <c r="D51" s="220">
        <v>0.13958100974559801</v>
      </c>
      <c r="E51" s="220">
        <v>6.6507473587989793E-2</v>
      </c>
      <c r="F51" s="220">
        <v>5.7114370167255402E-2</v>
      </c>
      <c r="G51" s="220">
        <v>0.175685584545135</v>
      </c>
      <c r="H51" s="220">
        <v>0.16125853359699199</v>
      </c>
    </row>
    <row r="52" spans="1:8" x14ac:dyDescent="0.2">
      <c r="A52" s="2" t="s">
        <v>58</v>
      </c>
      <c r="B52" s="223">
        <v>22</v>
      </c>
      <c r="C52" s="220" t="s">
        <v>1</v>
      </c>
      <c r="D52" s="220" t="s">
        <v>1</v>
      </c>
      <c r="E52" s="220" t="s">
        <v>1</v>
      </c>
      <c r="F52" s="220" t="s">
        <v>1</v>
      </c>
      <c r="G52" s="220" t="s">
        <v>1</v>
      </c>
      <c r="H52" s="220" t="s">
        <v>1</v>
      </c>
    </row>
    <row r="53" spans="1:8" x14ac:dyDescent="0.2">
      <c r="A53" s="2" t="s">
        <v>59</v>
      </c>
      <c r="B53" s="223">
        <v>45</v>
      </c>
      <c r="C53" s="220">
        <v>0.85068762302398704</v>
      </c>
      <c r="D53" s="220">
        <v>8.9638806879520402E-2</v>
      </c>
      <c r="E53" s="220">
        <v>3.27523350715637E-2</v>
      </c>
      <c r="F53" s="220">
        <v>0</v>
      </c>
      <c r="G53" s="220">
        <v>1.2778015807271E-2</v>
      </c>
      <c r="H53" s="220">
        <v>0.18964266777038599</v>
      </c>
    </row>
    <row r="54" spans="1:8" x14ac:dyDescent="0.2">
      <c r="A54" s="2" t="s">
        <v>60</v>
      </c>
      <c r="B54" s="223">
        <v>46</v>
      </c>
      <c r="C54" s="220">
        <v>0.76529467105865501</v>
      </c>
      <c r="D54" s="220">
        <v>6.3025787472724901E-2</v>
      </c>
      <c r="E54" s="220">
        <v>0</v>
      </c>
      <c r="F54" s="220">
        <v>3.8808193057775497E-2</v>
      </c>
      <c r="G54" s="220">
        <v>0.12135674059391</v>
      </c>
      <c r="H54" s="220">
        <v>0.31215855479240401</v>
      </c>
    </row>
    <row r="55" spans="1:8" x14ac:dyDescent="0.2">
      <c r="A55" s="2" t="s">
        <v>61</v>
      </c>
      <c r="B55" s="223">
        <v>41</v>
      </c>
      <c r="C55" s="220">
        <v>0.64655518531799305</v>
      </c>
      <c r="D55" s="220">
        <v>8.8596045970916706E-2</v>
      </c>
      <c r="E55" s="220">
        <v>3.0105041339993501E-2</v>
      </c>
      <c r="F55" s="220">
        <v>0.16150712966918901</v>
      </c>
      <c r="G55" s="220">
        <v>2.3833571001887301E-2</v>
      </c>
      <c r="H55" s="220">
        <v>0.379427880048752</v>
      </c>
    </row>
    <row r="56" spans="1:8" x14ac:dyDescent="0.2">
      <c r="A56" s="2" t="s">
        <v>62</v>
      </c>
      <c r="B56" s="223">
        <v>75</v>
      </c>
      <c r="C56" s="220">
        <v>0.81422066688537598</v>
      </c>
      <c r="D56" s="220">
        <v>0.112526997923851</v>
      </c>
      <c r="E56" s="220">
        <v>0.13941586017608601</v>
      </c>
      <c r="F56" s="220">
        <v>5.1381550729274701E-2</v>
      </c>
      <c r="G56" s="220">
        <v>1.1381602846085999E-2</v>
      </c>
      <c r="H56" s="220">
        <v>0.31241276860237099</v>
      </c>
    </row>
    <row r="57" spans="1:8" x14ac:dyDescent="0.2">
      <c r="A57" s="2" t="s">
        <v>63</v>
      </c>
      <c r="B57" s="223">
        <v>64</v>
      </c>
      <c r="C57" s="220">
        <v>0.88827562332153298</v>
      </c>
      <c r="D57" s="220">
        <v>0.151208341121674</v>
      </c>
      <c r="E57" s="220">
        <v>0.104880660772324</v>
      </c>
      <c r="F57" s="220">
        <v>1.40555407851934E-2</v>
      </c>
      <c r="G57" s="220">
        <v>2.16603521257639E-2</v>
      </c>
      <c r="H57" s="220">
        <v>0.30132824182510398</v>
      </c>
    </row>
    <row r="58" spans="1:8" x14ac:dyDescent="0.2">
      <c r="A58" s="2" t="s">
        <v>64</v>
      </c>
      <c r="B58" s="223">
        <v>62</v>
      </c>
      <c r="C58" s="220">
        <v>0.734940946102142</v>
      </c>
      <c r="D58" s="220">
        <v>0.106794536113739</v>
      </c>
      <c r="E58" s="220">
        <v>0.111073017120361</v>
      </c>
      <c r="F58" s="220">
        <v>2.3160623386502301E-2</v>
      </c>
      <c r="G58" s="220">
        <v>4.4001951813697801E-2</v>
      </c>
      <c r="H58" s="220">
        <v>0.33493545651435902</v>
      </c>
    </row>
    <row r="59" spans="1:8" x14ac:dyDescent="0.2">
      <c r="A59" s="2" t="s">
        <v>65</v>
      </c>
      <c r="B59" s="223">
        <v>54</v>
      </c>
      <c r="C59" s="220">
        <v>0.84831982851028398</v>
      </c>
      <c r="D59" s="220">
        <v>0.23579299449920699</v>
      </c>
      <c r="E59" s="220">
        <v>0.102869100868702</v>
      </c>
      <c r="F59" s="220">
        <v>5.2368294447660398E-2</v>
      </c>
      <c r="G59" s="220">
        <v>3.8524020463228198E-2</v>
      </c>
      <c r="H59" s="220">
        <v>0.27508020401000999</v>
      </c>
    </row>
    <row r="60" spans="1:8" x14ac:dyDescent="0.2">
      <c r="A60" s="2" t="s">
        <v>66</v>
      </c>
      <c r="B60" s="223">
        <v>36</v>
      </c>
      <c r="C60" s="220">
        <v>0.77218317985534701</v>
      </c>
      <c r="D60" s="220">
        <v>0.25632071495056202</v>
      </c>
      <c r="E60" s="220">
        <v>5.8237664401531199E-2</v>
      </c>
      <c r="F60" s="220">
        <v>0</v>
      </c>
      <c r="G60" s="220">
        <v>5.23440688848495E-2</v>
      </c>
      <c r="H60" s="220">
        <v>0.189876809716225</v>
      </c>
    </row>
    <row r="61" spans="1:8" x14ac:dyDescent="0.2">
      <c r="A61" s="2" t="s">
        <v>67</v>
      </c>
      <c r="B61" s="223">
        <v>26</v>
      </c>
      <c r="C61" s="220" t="s">
        <v>1</v>
      </c>
      <c r="D61" s="220" t="s">
        <v>1</v>
      </c>
      <c r="E61" s="220" t="s">
        <v>1</v>
      </c>
      <c r="F61" s="220" t="s">
        <v>1</v>
      </c>
      <c r="G61" s="220" t="s">
        <v>1</v>
      </c>
      <c r="H61" s="220" t="s">
        <v>1</v>
      </c>
    </row>
    <row r="62" spans="1:8" x14ac:dyDescent="0.2">
      <c r="A62" s="2" t="s">
        <v>68</v>
      </c>
      <c r="B62" s="223">
        <v>66</v>
      </c>
      <c r="C62" s="220">
        <v>0.77333396673202504</v>
      </c>
      <c r="D62" s="220">
        <v>9.1301038861274705E-2</v>
      </c>
      <c r="E62" s="220">
        <v>3.3161554485559498E-2</v>
      </c>
      <c r="F62" s="220">
        <v>3.0770719051361101E-2</v>
      </c>
      <c r="G62" s="220">
        <v>1.37702198699117E-2</v>
      </c>
      <c r="H62" s="220">
        <v>0.318459331989288</v>
      </c>
    </row>
    <row r="63" spans="1:8" x14ac:dyDescent="0.2">
      <c r="A63" s="2" t="s">
        <v>69</v>
      </c>
      <c r="B63" s="223">
        <v>41</v>
      </c>
      <c r="C63" s="220">
        <v>0.68445599079132102</v>
      </c>
      <c r="D63" s="220">
        <v>0.15397879481315599</v>
      </c>
      <c r="E63" s="220">
        <v>0.19658620655536699</v>
      </c>
      <c r="F63" s="220">
        <v>7.1999803185462993E-2</v>
      </c>
      <c r="G63" s="220">
        <v>1.7409056425094601E-2</v>
      </c>
      <c r="H63" s="220">
        <v>0.16603727638721499</v>
      </c>
    </row>
    <row r="64" spans="1:8" x14ac:dyDescent="0.2">
      <c r="A64" s="2" t="s">
        <v>70</v>
      </c>
      <c r="B64" s="223">
        <v>21</v>
      </c>
      <c r="C64" s="220" t="s">
        <v>1</v>
      </c>
      <c r="D64" s="220" t="s">
        <v>1</v>
      </c>
      <c r="E64" s="220" t="s">
        <v>1</v>
      </c>
      <c r="F64" s="220" t="s">
        <v>1</v>
      </c>
      <c r="G64" s="220" t="s">
        <v>1</v>
      </c>
      <c r="H64" s="220" t="s">
        <v>1</v>
      </c>
    </row>
    <row r="65" spans="1:8" x14ac:dyDescent="0.2">
      <c r="A65" s="2" t="s">
        <v>71</v>
      </c>
      <c r="B65" s="223">
        <v>32</v>
      </c>
      <c r="C65" s="220">
        <v>0.80119401216507002</v>
      </c>
      <c r="D65" s="220">
        <v>0.19785824418067899</v>
      </c>
      <c r="E65" s="220">
        <v>0.100307136774063</v>
      </c>
      <c r="F65" s="220">
        <v>0</v>
      </c>
      <c r="G65" s="220">
        <v>5.9572506695985801E-2</v>
      </c>
      <c r="H65" s="220">
        <v>0.33401694893836997</v>
      </c>
    </row>
    <row r="66" spans="1:8" x14ac:dyDescent="0.2">
      <c r="A66" s="2" t="s">
        <v>72</v>
      </c>
      <c r="B66" s="223">
        <v>63</v>
      </c>
      <c r="C66" s="220">
        <v>0.913368999958038</v>
      </c>
      <c r="D66" s="220">
        <v>0.13564543426036799</v>
      </c>
      <c r="E66" s="220">
        <v>0.12350936233997301</v>
      </c>
      <c r="F66" s="220">
        <v>1.01028615608811E-2</v>
      </c>
      <c r="G66" s="220">
        <v>4.8002816736698199E-2</v>
      </c>
      <c r="H66" s="220">
        <v>0.160429447889328</v>
      </c>
    </row>
    <row r="67" spans="1:8" x14ac:dyDescent="0.2">
      <c r="A67" s="2" t="s">
        <v>73</v>
      </c>
      <c r="B67" s="223">
        <v>83</v>
      </c>
      <c r="C67" s="220">
        <v>0.83818775415420499</v>
      </c>
      <c r="D67" s="220">
        <v>0.13529719412326799</v>
      </c>
      <c r="E67" s="220">
        <v>0.11258611828088801</v>
      </c>
      <c r="F67" s="220">
        <v>4.5179884880781201E-2</v>
      </c>
      <c r="G67" s="220">
        <v>3.1056415289640399E-2</v>
      </c>
      <c r="H67" s="220">
        <v>0.29889526963233898</v>
      </c>
    </row>
    <row r="68" spans="1:8" x14ac:dyDescent="0.2">
      <c r="A68" s="2" t="s">
        <v>74</v>
      </c>
      <c r="B68" s="223">
        <v>71</v>
      </c>
      <c r="C68" s="220">
        <v>0.79037743806839</v>
      </c>
      <c r="D68" s="220">
        <v>0.135905086994171</v>
      </c>
      <c r="E68" s="220">
        <v>0.176645398139954</v>
      </c>
      <c r="F68" s="220">
        <v>0.109366975724697</v>
      </c>
      <c r="G68" s="220">
        <v>4.8108380287885701E-2</v>
      </c>
      <c r="H68" s="220">
        <v>0.21575903892517101</v>
      </c>
    </row>
    <row r="69" spans="1:8" x14ac:dyDescent="0.2">
      <c r="A69" s="2" t="s">
        <v>75</v>
      </c>
      <c r="B69" s="223">
        <v>75</v>
      </c>
      <c r="C69" s="220">
        <v>0.79995471239089999</v>
      </c>
      <c r="D69" s="220">
        <v>0.142019003629684</v>
      </c>
      <c r="E69" s="220">
        <v>0.14206786453723899</v>
      </c>
      <c r="F69" s="220">
        <v>4.5033395290374797E-2</v>
      </c>
      <c r="G69" s="220">
        <v>4.1000720113515902E-2</v>
      </c>
      <c r="H69" s="220">
        <v>0.27645152807235701</v>
      </c>
    </row>
    <row r="70" spans="1:8" x14ac:dyDescent="0.2">
      <c r="A70" s="2" t="s">
        <v>76</v>
      </c>
      <c r="B70" s="223">
        <v>35</v>
      </c>
      <c r="C70" s="220">
        <v>0.62573456764221203</v>
      </c>
      <c r="D70" s="220">
        <v>8.9291028678417206E-2</v>
      </c>
      <c r="E70" s="220">
        <v>8.7466441094875294E-2</v>
      </c>
      <c r="F70" s="220">
        <v>2.5978719815611801E-2</v>
      </c>
      <c r="G70" s="220">
        <v>0.161340922117233</v>
      </c>
      <c r="H70" s="220">
        <v>0.48332980275154103</v>
      </c>
    </row>
    <row r="71" spans="1:8" x14ac:dyDescent="0.2">
      <c r="A71" s="3" t="s">
        <v>77</v>
      </c>
      <c r="B71" s="224">
        <v>26</v>
      </c>
      <c r="C71" s="221" t="s">
        <v>1</v>
      </c>
      <c r="D71" s="221" t="s">
        <v>1</v>
      </c>
      <c r="E71" s="221" t="s">
        <v>1</v>
      </c>
      <c r="F71" s="221" t="s">
        <v>1</v>
      </c>
      <c r="G71" s="221" t="s">
        <v>1</v>
      </c>
      <c r="H71" s="221" t="s">
        <v>1</v>
      </c>
    </row>
    <row r="73" spans="1:8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11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213</v>
      </c>
    </row>
    <row r="5" spans="1:10" x14ac:dyDescent="0.2">
      <c r="A5" s="4" t="s">
        <v>88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</row>
    <row r="6" spans="1:10" x14ac:dyDescent="0.2">
      <c r="A6" s="44" t="s">
        <v>222</v>
      </c>
      <c r="B6" s="262">
        <v>3752</v>
      </c>
      <c r="C6" s="261">
        <v>0.17278134822845501</v>
      </c>
      <c r="D6" s="261">
        <v>3.9076022803783403E-2</v>
      </c>
      <c r="E6" s="261">
        <v>0.381654113531113</v>
      </c>
      <c r="F6" s="261">
        <v>7.4752233922481495E-2</v>
      </c>
      <c r="G6" s="261">
        <v>0.22859379649162301</v>
      </c>
      <c r="H6" s="261">
        <v>6.5970495343208299E-2</v>
      </c>
      <c r="I6" s="261">
        <v>2.9688493814319398E-3</v>
      </c>
      <c r="J6" s="261">
        <v>3.42031307518482E-2</v>
      </c>
    </row>
    <row r="7" spans="1:10" x14ac:dyDescent="0.2">
      <c r="A7" s="44" t="s">
        <v>223</v>
      </c>
      <c r="B7" s="262">
        <v>348</v>
      </c>
      <c r="C7" s="261">
        <v>0.386356711387634</v>
      </c>
      <c r="D7" s="261">
        <v>4.8154972493648501E-2</v>
      </c>
      <c r="E7" s="261">
        <v>4.2350348085165003E-2</v>
      </c>
      <c r="F7" s="261">
        <v>6.8842746317386599E-2</v>
      </c>
      <c r="G7" s="261">
        <v>0.25187391042709401</v>
      </c>
      <c r="H7" s="261">
        <v>3.2946072518825503E-2</v>
      </c>
      <c r="I7" s="261">
        <v>0</v>
      </c>
      <c r="J7" s="261">
        <v>0.169475227594376</v>
      </c>
    </row>
    <row r="8" spans="1:10" x14ac:dyDescent="0.2">
      <c r="A8" s="44" t="s">
        <v>224</v>
      </c>
      <c r="B8" s="262">
        <v>5627</v>
      </c>
      <c r="C8" s="261">
        <v>8.5055634379386902E-2</v>
      </c>
      <c r="D8" s="261">
        <v>2.0257003605365798E-2</v>
      </c>
      <c r="E8" s="261">
        <v>0.40722313523292503</v>
      </c>
      <c r="F8" s="261">
        <v>3.81890777498484E-3</v>
      </c>
      <c r="G8" s="261">
        <v>0.123744644224644</v>
      </c>
      <c r="H8" s="261">
        <v>0.33606269955635099</v>
      </c>
      <c r="I8" s="261">
        <v>6.9247153587639297E-3</v>
      </c>
      <c r="J8" s="261">
        <v>1.6913246363401399E-2</v>
      </c>
    </row>
    <row r="9" spans="1:10" x14ac:dyDescent="0.2">
      <c r="A9" s="44" t="s">
        <v>225</v>
      </c>
      <c r="B9" s="262">
        <v>5364</v>
      </c>
      <c r="C9" s="261">
        <v>0.20203649997711201</v>
      </c>
      <c r="D9" s="261">
        <v>2.10058186203241E-2</v>
      </c>
      <c r="E9" s="261">
        <v>0.31567597389221203</v>
      </c>
      <c r="F9" s="261">
        <v>3.9315953850746203E-2</v>
      </c>
      <c r="G9" s="261">
        <v>0.28356948494911199</v>
      </c>
      <c r="H9" s="261">
        <v>0.111784160137177</v>
      </c>
      <c r="I9" s="261">
        <v>5.8640236966311897E-3</v>
      </c>
      <c r="J9" s="261">
        <v>2.0748116075992602E-2</v>
      </c>
    </row>
    <row r="10" spans="1:10" x14ac:dyDescent="0.2">
      <c r="A10" s="44" t="s">
        <v>226</v>
      </c>
      <c r="B10" s="262">
        <v>5553</v>
      </c>
      <c r="C10" s="261">
        <v>0.44181585311889598</v>
      </c>
      <c r="D10" s="261">
        <v>2.0667372271418599E-2</v>
      </c>
      <c r="E10" s="261">
        <v>0.13702255487442</v>
      </c>
      <c r="F10" s="261">
        <v>5.4165266454219797E-2</v>
      </c>
      <c r="G10" s="261">
        <v>0.175785422325134</v>
      </c>
      <c r="H10" s="261">
        <v>0.13872982561588301</v>
      </c>
      <c r="I10" s="261">
        <v>5.5077765136957201E-4</v>
      </c>
      <c r="J10" s="261">
        <v>3.1262941658496898E-2</v>
      </c>
    </row>
    <row r="11" spans="1:10" x14ac:dyDescent="0.2">
      <c r="A11" s="44" t="s">
        <v>227</v>
      </c>
      <c r="B11" s="262">
        <v>5369</v>
      </c>
      <c r="C11" s="261">
        <v>7.0224687457084697E-2</v>
      </c>
      <c r="D11" s="261">
        <v>1.0692189447581799E-2</v>
      </c>
      <c r="E11" s="261">
        <v>0.204505249857903</v>
      </c>
      <c r="F11" s="261">
        <v>8.3356099203229003E-3</v>
      </c>
      <c r="G11" s="261">
        <v>6.9062471389770494E-2</v>
      </c>
      <c r="H11" s="261">
        <v>5.0520308315753902E-2</v>
      </c>
      <c r="I11" s="261">
        <v>3.6091050133109101E-3</v>
      </c>
      <c r="J11" s="261">
        <v>0.58305037021636996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222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28" t="s">
        <v>1</v>
      </c>
      <c r="C6" s="225" t="s">
        <v>1</v>
      </c>
      <c r="D6" s="225" t="s">
        <v>1</v>
      </c>
      <c r="E6" s="225" t="s">
        <v>1</v>
      </c>
      <c r="F6" s="225" t="s">
        <v>1</v>
      </c>
      <c r="G6" s="225" t="s">
        <v>1</v>
      </c>
      <c r="H6" s="225" t="s">
        <v>1</v>
      </c>
      <c r="I6" s="225" t="s">
        <v>1</v>
      </c>
      <c r="J6" s="225" t="s">
        <v>1</v>
      </c>
      <c r="K6" s="225" t="s">
        <v>1</v>
      </c>
    </row>
    <row r="7" spans="1:11" x14ac:dyDescent="0.2">
      <c r="A7" s="2" t="s">
        <v>13</v>
      </c>
      <c r="B7" s="229">
        <v>3752</v>
      </c>
      <c r="C7" s="226">
        <v>0.17278134822845501</v>
      </c>
      <c r="D7" s="226">
        <v>3.9076022803783403E-2</v>
      </c>
      <c r="E7" s="226">
        <v>0.381654113531113</v>
      </c>
      <c r="F7" s="226">
        <v>7.4752233922481495E-2</v>
      </c>
      <c r="G7" s="226">
        <v>0.22859379649162301</v>
      </c>
      <c r="H7" s="226">
        <v>6.5970495343208299E-2</v>
      </c>
      <c r="I7" s="226">
        <v>2.9688493814319398E-3</v>
      </c>
      <c r="J7" s="226">
        <v>3.42031307518482E-2</v>
      </c>
      <c r="K7" s="226">
        <v>0.29675971926759598</v>
      </c>
    </row>
    <row r="8" spans="1:11" x14ac:dyDescent="0.2">
      <c r="A8" s="5" t="s">
        <v>14</v>
      </c>
      <c r="B8" s="228" t="s">
        <v>1</v>
      </c>
      <c r="C8" s="225" t="s">
        <v>1</v>
      </c>
      <c r="D8" s="225" t="s">
        <v>1</v>
      </c>
      <c r="E8" s="225" t="s">
        <v>1</v>
      </c>
      <c r="F8" s="225" t="s">
        <v>1</v>
      </c>
      <c r="G8" s="225" t="s">
        <v>1</v>
      </c>
      <c r="H8" s="225" t="s">
        <v>1</v>
      </c>
      <c r="I8" s="225" t="s">
        <v>1</v>
      </c>
      <c r="J8" s="225" t="s">
        <v>1</v>
      </c>
      <c r="K8" s="225" t="s">
        <v>1</v>
      </c>
    </row>
    <row r="9" spans="1:11" x14ac:dyDescent="0.2">
      <c r="A9" s="2" t="s">
        <v>15</v>
      </c>
      <c r="B9" s="229">
        <v>74</v>
      </c>
      <c r="C9" s="226">
        <v>0.12866578996181499</v>
      </c>
      <c r="D9" s="226">
        <v>1.9185068085789701E-2</v>
      </c>
      <c r="E9" s="226">
        <v>0.25816562771797202</v>
      </c>
      <c r="F9" s="226">
        <v>0.171999096870422</v>
      </c>
      <c r="G9" s="226">
        <v>0.10151167213916799</v>
      </c>
      <c r="H9" s="226">
        <v>0.299256712198257</v>
      </c>
      <c r="I9" s="226">
        <v>0</v>
      </c>
      <c r="J9" s="226">
        <v>2.1216044202446899E-2</v>
      </c>
      <c r="K9" s="226">
        <v>0.32678299370499497</v>
      </c>
    </row>
    <row r="10" spans="1:11" x14ac:dyDescent="0.2">
      <c r="A10" s="2" t="s">
        <v>16</v>
      </c>
      <c r="B10" s="229">
        <v>76</v>
      </c>
      <c r="C10" s="226">
        <v>0.13674682378768899</v>
      </c>
      <c r="D10" s="226">
        <v>1.3202885165810601E-2</v>
      </c>
      <c r="E10" s="226">
        <v>0.12534704804420499</v>
      </c>
      <c r="F10" s="226">
        <v>0.100507535040379</v>
      </c>
      <c r="G10" s="226">
        <v>0.28772023320198098</v>
      </c>
      <c r="H10" s="226">
        <v>0.232306778430939</v>
      </c>
      <c r="I10" s="226">
        <v>1.3992989435792001E-2</v>
      </c>
      <c r="J10" s="226">
        <v>9.0175725519657093E-2</v>
      </c>
      <c r="K10" s="226">
        <v>0.27528089312567899</v>
      </c>
    </row>
    <row r="11" spans="1:11" x14ac:dyDescent="0.2">
      <c r="A11" s="2" t="s">
        <v>17</v>
      </c>
      <c r="B11" s="229">
        <v>77</v>
      </c>
      <c r="C11" s="226">
        <v>0.118988625705242</v>
      </c>
      <c r="D11" s="226">
        <v>8.0959305167198195E-2</v>
      </c>
      <c r="E11" s="226">
        <v>0.18031567335128801</v>
      </c>
      <c r="F11" s="226">
        <v>8.4774568676948506E-2</v>
      </c>
      <c r="G11" s="226">
        <v>0.25506678223609902</v>
      </c>
      <c r="H11" s="226">
        <v>0.234004572033882</v>
      </c>
      <c r="I11" s="226">
        <v>1.08216581866145E-2</v>
      </c>
      <c r="J11" s="226">
        <v>3.5068821161985397E-2</v>
      </c>
      <c r="K11" s="226">
        <v>0.29507026394215702</v>
      </c>
    </row>
    <row r="12" spans="1:11" x14ac:dyDescent="0.2">
      <c r="A12" s="2" t="s">
        <v>18</v>
      </c>
      <c r="B12" s="229">
        <v>65</v>
      </c>
      <c r="C12" s="226">
        <v>0.122943930327892</v>
      </c>
      <c r="D12" s="226">
        <v>2.8386870399117501E-2</v>
      </c>
      <c r="E12" s="226">
        <v>0.26698046922683699</v>
      </c>
      <c r="F12" s="226">
        <v>0.13910536468029</v>
      </c>
      <c r="G12" s="226">
        <v>0.28020015358924899</v>
      </c>
      <c r="H12" s="226">
        <v>0.122500248253345</v>
      </c>
      <c r="I12" s="226">
        <v>0</v>
      </c>
      <c r="J12" s="226">
        <v>3.9882946759462398E-2</v>
      </c>
      <c r="K12" s="226">
        <v>0.30250079352106002</v>
      </c>
    </row>
    <row r="13" spans="1:11" x14ac:dyDescent="0.2">
      <c r="A13" s="2" t="s">
        <v>19</v>
      </c>
      <c r="B13" s="229">
        <v>83</v>
      </c>
      <c r="C13" s="226">
        <v>0.10457766056060799</v>
      </c>
      <c r="D13" s="226">
        <v>0</v>
      </c>
      <c r="E13" s="226">
        <v>0.21419002115726499</v>
      </c>
      <c r="F13" s="226">
        <v>0.20062240958213801</v>
      </c>
      <c r="G13" s="226">
        <v>0.31099700927734403</v>
      </c>
      <c r="H13" s="226">
        <v>0.14646621048450501</v>
      </c>
      <c r="I13" s="226">
        <v>0</v>
      </c>
      <c r="J13" s="226">
        <v>2.3146679624915099E-2</v>
      </c>
      <c r="K13" s="226">
        <v>0.312431832585987</v>
      </c>
    </row>
    <row r="14" spans="1:11" x14ac:dyDescent="0.2">
      <c r="A14" s="2" t="s">
        <v>20</v>
      </c>
      <c r="B14" s="229">
        <v>70</v>
      </c>
      <c r="C14" s="226">
        <v>8.93557444214821E-2</v>
      </c>
      <c r="D14" s="226">
        <v>0</v>
      </c>
      <c r="E14" s="226">
        <v>0.26004353165626498</v>
      </c>
      <c r="F14" s="226">
        <v>0.138171091675758</v>
      </c>
      <c r="G14" s="226">
        <v>0.40008184313774098</v>
      </c>
      <c r="H14" s="226">
        <v>8.2293845713138594E-2</v>
      </c>
      <c r="I14" s="226">
        <v>0</v>
      </c>
      <c r="J14" s="226">
        <v>3.0053935945033999E-2</v>
      </c>
      <c r="K14" s="226">
        <v>0.23457679377941201</v>
      </c>
    </row>
    <row r="15" spans="1:11" x14ac:dyDescent="0.2">
      <c r="A15" s="2" t="s">
        <v>21</v>
      </c>
      <c r="B15" s="229">
        <v>70</v>
      </c>
      <c r="C15" s="226">
        <v>0.216212138533592</v>
      </c>
      <c r="D15" s="226">
        <v>1.0103791020810601E-2</v>
      </c>
      <c r="E15" s="226">
        <v>0.25394082069397</v>
      </c>
      <c r="F15" s="226">
        <v>0.119216099381447</v>
      </c>
      <c r="G15" s="226">
        <v>0.28422221541404702</v>
      </c>
      <c r="H15" s="226">
        <v>7.6371036469936399E-2</v>
      </c>
      <c r="I15" s="226">
        <v>0</v>
      </c>
      <c r="J15" s="226">
        <v>3.9933897554874399E-2</v>
      </c>
      <c r="K15" s="226">
        <v>0.35990441532205503</v>
      </c>
    </row>
    <row r="16" spans="1:11" x14ac:dyDescent="0.2">
      <c r="A16" s="2" t="s">
        <v>22</v>
      </c>
      <c r="B16" s="229">
        <v>63</v>
      </c>
      <c r="C16" s="226">
        <v>0.116106510162354</v>
      </c>
      <c r="D16" s="226">
        <v>0.121347352862358</v>
      </c>
      <c r="E16" s="226">
        <v>0.37470093369483898</v>
      </c>
      <c r="F16" s="226">
        <v>0.108944520354271</v>
      </c>
      <c r="G16" s="226">
        <v>0.20588997006416301</v>
      </c>
      <c r="H16" s="226">
        <v>2.3993780836462999E-2</v>
      </c>
      <c r="I16" s="226">
        <v>0</v>
      </c>
      <c r="J16" s="226">
        <v>4.9016937613487202E-2</v>
      </c>
      <c r="K16" s="226">
        <v>0.364252945235708</v>
      </c>
    </row>
    <row r="17" spans="1:11" x14ac:dyDescent="0.2">
      <c r="A17" s="2" t="s">
        <v>23</v>
      </c>
      <c r="B17" s="229">
        <v>33</v>
      </c>
      <c r="C17" s="226">
        <v>9.4079039990901905E-2</v>
      </c>
      <c r="D17" s="226">
        <v>0.14899483323097201</v>
      </c>
      <c r="E17" s="226">
        <v>0.49289113283157299</v>
      </c>
      <c r="F17" s="226">
        <v>9.7898297011852306E-2</v>
      </c>
      <c r="G17" s="226">
        <v>0.12511196732521099</v>
      </c>
      <c r="H17" s="226">
        <v>2.3315472528338401E-2</v>
      </c>
      <c r="I17" s="226">
        <v>0</v>
      </c>
      <c r="J17" s="226">
        <v>1.77092663943768E-2</v>
      </c>
      <c r="K17" s="226">
        <v>0.34711939687076498</v>
      </c>
    </row>
    <row r="18" spans="1:11" x14ac:dyDescent="0.2">
      <c r="A18" s="2" t="s">
        <v>24</v>
      </c>
      <c r="B18" s="229">
        <v>50</v>
      </c>
      <c r="C18" s="226">
        <v>0.31733438372612</v>
      </c>
      <c r="D18" s="226">
        <v>6.8352729082107502E-2</v>
      </c>
      <c r="E18" s="226">
        <v>0.46424055099487299</v>
      </c>
      <c r="F18" s="226">
        <v>4.35861423611641E-2</v>
      </c>
      <c r="G18" s="226">
        <v>7.6710611581802396E-2</v>
      </c>
      <c r="H18" s="226">
        <v>0</v>
      </c>
      <c r="I18" s="226">
        <v>0</v>
      </c>
      <c r="J18" s="226">
        <v>2.9775595292449001E-2</v>
      </c>
      <c r="K18" s="226">
        <v>0.44244738363381803</v>
      </c>
    </row>
    <row r="19" spans="1:11" x14ac:dyDescent="0.2">
      <c r="A19" s="2" t="s">
        <v>25</v>
      </c>
      <c r="B19" s="229">
        <v>47</v>
      </c>
      <c r="C19" s="226">
        <v>4.8773776739835698E-2</v>
      </c>
      <c r="D19" s="226">
        <v>7.5622156262397794E-2</v>
      </c>
      <c r="E19" s="226">
        <v>0.71531409025192305</v>
      </c>
      <c r="F19" s="226">
        <v>5.7324450463056599E-2</v>
      </c>
      <c r="G19" s="226">
        <v>0.102965526282787</v>
      </c>
      <c r="H19" s="226">
        <v>0</v>
      </c>
      <c r="I19" s="226">
        <v>0</v>
      </c>
      <c r="J19" s="226">
        <v>0</v>
      </c>
      <c r="K19" s="226">
        <v>0.18172038346528999</v>
      </c>
    </row>
    <row r="20" spans="1:11" x14ac:dyDescent="0.2">
      <c r="A20" s="2" t="s">
        <v>26</v>
      </c>
      <c r="B20" s="229">
        <v>53</v>
      </c>
      <c r="C20" s="226">
        <v>1.39490645378828E-2</v>
      </c>
      <c r="D20" s="226">
        <v>5.1998749375343302E-2</v>
      </c>
      <c r="E20" s="226">
        <v>0.68580251932144198</v>
      </c>
      <c r="F20" s="226">
        <v>6.15854412317276E-2</v>
      </c>
      <c r="G20" s="226">
        <v>0.16713762283325201</v>
      </c>
      <c r="H20" s="226">
        <v>0</v>
      </c>
      <c r="I20" s="226">
        <v>0</v>
      </c>
      <c r="J20" s="226">
        <v>1.9526584073901201E-2</v>
      </c>
      <c r="K20" s="226">
        <v>0.13007314170501399</v>
      </c>
    </row>
    <row r="21" spans="1:11" x14ac:dyDescent="0.2">
      <c r="A21" s="2" t="s">
        <v>27</v>
      </c>
      <c r="B21" s="229">
        <v>39</v>
      </c>
      <c r="C21" s="226">
        <v>0</v>
      </c>
      <c r="D21" s="226">
        <v>0</v>
      </c>
      <c r="E21" s="226">
        <v>0.84270381927490201</v>
      </c>
      <c r="F21" s="226">
        <v>2.2058548405766501E-2</v>
      </c>
      <c r="G21" s="226">
        <v>9.7974844276905101E-2</v>
      </c>
      <c r="H21" s="226">
        <v>2.06770189106464E-2</v>
      </c>
      <c r="I21" s="226">
        <v>0</v>
      </c>
      <c r="J21" s="226">
        <v>1.65857914835215E-2</v>
      </c>
      <c r="K21" s="226">
        <v>2.24305767736265E-2</v>
      </c>
    </row>
    <row r="22" spans="1:11" x14ac:dyDescent="0.2">
      <c r="A22" s="2" t="s">
        <v>28</v>
      </c>
      <c r="B22" s="229">
        <v>77</v>
      </c>
      <c r="C22" s="226">
        <v>0.206396698951721</v>
      </c>
      <c r="D22" s="226">
        <v>2.55788695067167E-2</v>
      </c>
      <c r="E22" s="226">
        <v>0.216753169894218</v>
      </c>
      <c r="F22" s="226">
        <v>0.16681961715221399</v>
      </c>
      <c r="G22" s="226">
        <v>0.30148994922637901</v>
      </c>
      <c r="H22" s="226">
        <v>5.7288344949483899E-2</v>
      </c>
      <c r="I22" s="226">
        <v>0</v>
      </c>
      <c r="J22" s="226">
        <v>2.5673378258943599E-2</v>
      </c>
      <c r="K22" s="226">
        <v>0.40930337453186599</v>
      </c>
    </row>
    <row r="23" spans="1:11" x14ac:dyDescent="0.2">
      <c r="A23" s="2" t="s">
        <v>29</v>
      </c>
      <c r="B23" s="229">
        <v>76</v>
      </c>
      <c r="C23" s="226">
        <v>0.26654392480850198</v>
      </c>
      <c r="D23" s="226">
        <v>1.6507517546415301E-2</v>
      </c>
      <c r="E23" s="226">
        <v>0.175963565707207</v>
      </c>
      <c r="F23" s="226">
        <v>0.108510494232178</v>
      </c>
      <c r="G23" s="226">
        <v>0.34153845906257602</v>
      </c>
      <c r="H23" s="226">
        <v>3.2527592033147798E-2</v>
      </c>
      <c r="I23" s="226">
        <v>1.3747572898864699E-2</v>
      </c>
      <c r="J23" s="226">
        <v>4.4660873711109203E-2</v>
      </c>
      <c r="K23" s="226">
        <v>0.40986695280466101</v>
      </c>
    </row>
    <row r="24" spans="1:11" x14ac:dyDescent="0.2">
      <c r="A24" s="2" t="s">
        <v>30</v>
      </c>
      <c r="B24" s="229">
        <v>72</v>
      </c>
      <c r="C24" s="226">
        <v>0.13900715112686199</v>
      </c>
      <c r="D24" s="226">
        <v>6.9095097482204396E-2</v>
      </c>
      <c r="E24" s="226">
        <v>0.284955233335495</v>
      </c>
      <c r="F24" s="226">
        <v>1.40650123357773E-2</v>
      </c>
      <c r="G24" s="226">
        <v>0.36669030785560602</v>
      </c>
      <c r="H24" s="226">
        <v>7.9414971172809601E-2</v>
      </c>
      <c r="I24" s="226">
        <v>1.55907487496734E-2</v>
      </c>
      <c r="J24" s="226">
        <v>3.1181497499346698E-2</v>
      </c>
      <c r="K24" s="226">
        <v>0.229317726577739</v>
      </c>
    </row>
    <row r="25" spans="1:11" x14ac:dyDescent="0.2">
      <c r="A25" s="2" t="s">
        <v>31</v>
      </c>
      <c r="B25" s="229">
        <v>57</v>
      </c>
      <c r="C25" s="226">
        <v>0.11692306399345399</v>
      </c>
      <c r="D25" s="226">
        <v>1.37477526441216E-2</v>
      </c>
      <c r="E25" s="226">
        <v>0.51335597038268999</v>
      </c>
      <c r="F25" s="226">
        <v>4.3284896761178998E-2</v>
      </c>
      <c r="G25" s="226">
        <v>0.212587639689445</v>
      </c>
      <c r="H25" s="226">
        <v>3.1277410686016097E-2</v>
      </c>
      <c r="I25" s="226">
        <v>5.6815799325704602E-2</v>
      </c>
      <c r="J25" s="226">
        <v>1.2007487937808E-2</v>
      </c>
      <c r="K25" s="226">
        <v>0.17606986642456901</v>
      </c>
    </row>
    <row r="26" spans="1:11" x14ac:dyDescent="0.2">
      <c r="A26" s="2" t="s">
        <v>32</v>
      </c>
      <c r="B26" s="229">
        <v>42</v>
      </c>
      <c r="C26" s="226">
        <v>0.31286773085594199</v>
      </c>
      <c r="D26" s="226">
        <v>2.4107936769723899E-2</v>
      </c>
      <c r="E26" s="226">
        <v>0.543565213680267</v>
      </c>
      <c r="F26" s="226">
        <v>0</v>
      </c>
      <c r="G26" s="226">
        <v>4.7384109348058701E-2</v>
      </c>
      <c r="H26" s="226">
        <v>0</v>
      </c>
      <c r="I26" s="226">
        <v>0</v>
      </c>
      <c r="J26" s="226">
        <v>7.2074986994266496E-2</v>
      </c>
      <c r="K26" s="226">
        <v>0.36314968453233398</v>
      </c>
    </row>
    <row r="27" spans="1:11" x14ac:dyDescent="0.2">
      <c r="A27" s="2" t="s">
        <v>33</v>
      </c>
      <c r="B27" s="229">
        <v>47</v>
      </c>
      <c r="C27" s="226">
        <v>0.14478395879268599</v>
      </c>
      <c r="D27" s="226">
        <v>0</v>
      </c>
      <c r="E27" s="226">
        <v>0.72195196151733398</v>
      </c>
      <c r="F27" s="226">
        <v>0</v>
      </c>
      <c r="G27" s="226">
        <v>6.5901480615138994E-2</v>
      </c>
      <c r="H27" s="226">
        <v>3.70365045964718E-2</v>
      </c>
      <c r="I27" s="226">
        <v>0</v>
      </c>
      <c r="J27" s="226">
        <v>3.0326072126627E-2</v>
      </c>
      <c r="K27" s="226">
        <v>0.14931200888075899</v>
      </c>
    </row>
    <row r="28" spans="1:11" x14ac:dyDescent="0.2">
      <c r="A28" s="2" t="s">
        <v>34</v>
      </c>
      <c r="B28" s="229">
        <v>64</v>
      </c>
      <c r="C28" s="226">
        <v>3.3603232353925698E-2</v>
      </c>
      <c r="D28" s="226">
        <v>4.0573421865701703E-2</v>
      </c>
      <c r="E28" s="226">
        <v>0.648798167705536</v>
      </c>
      <c r="F28" s="226">
        <v>1.12504279240966E-2</v>
      </c>
      <c r="G28" s="226">
        <v>0.20092801749706299</v>
      </c>
      <c r="H28" s="226">
        <v>3.8133710622787503E-2</v>
      </c>
      <c r="I28" s="226">
        <v>0</v>
      </c>
      <c r="J28" s="226">
        <v>2.6713019236922299E-2</v>
      </c>
      <c r="K28" s="226">
        <v>8.7771730309161897E-2</v>
      </c>
    </row>
    <row r="29" spans="1:11" x14ac:dyDescent="0.2">
      <c r="A29" s="2" t="s">
        <v>35</v>
      </c>
      <c r="B29" s="229">
        <v>61</v>
      </c>
      <c r="C29" s="226">
        <v>3.3269640058279003E-2</v>
      </c>
      <c r="D29" s="226">
        <v>9.5681458711624104E-2</v>
      </c>
      <c r="E29" s="226">
        <v>0.59176367521286</v>
      </c>
      <c r="F29" s="226">
        <v>4.4277414679527297E-2</v>
      </c>
      <c r="G29" s="226">
        <v>0.17386454343795801</v>
      </c>
      <c r="H29" s="226">
        <v>2.78736371546984E-2</v>
      </c>
      <c r="I29" s="226">
        <v>0</v>
      </c>
      <c r="J29" s="226">
        <v>3.3269640058279003E-2</v>
      </c>
      <c r="K29" s="226">
        <v>0.17919010197531801</v>
      </c>
    </row>
    <row r="30" spans="1:11" x14ac:dyDescent="0.2">
      <c r="A30" s="2" t="s">
        <v>36</v>
      </c>
      <c r="B30" s="229">
        <v>51</v>
      </c>
      <c r="C30" s="226">
        <v>0</v>
      </c>
      <c r="D30" s="226">
        <v>8.7173998355865506E-2</v>
      </c>
      <c r="E30" s="226">
        <v>0.69373559951782204</v>
      </c>
      <c r="F30" s="226">
        <v>1.6555165871977799E-2</v>
      </c>
      <c r="G30" s="226">
        <v>0.12058556824922601</v>
      </c>
      <c r="H30" s="226">
        <v>4.99905571341515E-2</v>
      </c>
      <c r="I30" s="226">
        <v>0</v>
      </c>
      <c r="J30" s="226">
        <v>3.1959142535924898E-2</v>
      </c>
      <c r="K30" s="226">
        <v>0.10715370124620401</v>
      </c>
    </row>
    <row r="31" spans="1:11" x14ac:dyDescent="0.2">
      <c r="A31" s="2" t="s">
        <v>37</v>
      </c>
      <c r="B31" s="229">
        <v>51</v>
      </c>
      <c r="C31" s="226">
        <v>0</v>
      </c>
      <c r="D31" s="226">
        <v>0</v>
      </c>
      <c r="E31" s="226">
        <v>0.93449509143829301</v>
      </c>
      <c r="F31" s="226">
        <v>0</v>
      </c>
      <c r="G31" s="226">
        <v>6.5504893660545294E-2</v>
      </c>
      <c r="H31" s="226">
        <v>0</v>
      </c>
      <c r="I31" s="226">
        <v>0</v>
      </c>
      <c r="J31" s="226">
        <v>0</v>
      </c>
      <c r="K31" s="226">
        <v>0</v>
      </c>
    </row>
    <row r="32" spans="1:11" x14ac:dyDescent="0.2">
      <c r="A32" s="2" t="s">
        <v>38</v>
      </c>
      <c r="B32" s="229">
        <v>74</v>
      </c>
      <c r="C32" s="226">
        <v>0.221700429916382</v>
      </c>
      <c r="D32" s="226">
        <v>3.20283398032188E-2</v>
      </c>
      <c r="E32" s="226">
        <v>0.206977128982544</v>
      </c>
      <c r="F32" s="226">
        <v>8.0922804772853907E-2</v>
      </c>
      <c r="G32" s="226">
        <v>0.35991203784942599</v>
      </c>
      <c r="H32" s="226">
        <v>6.01424127817154E-2</v>
      </c>
      <c r="I32" s="226">
        <v>0</v>
      </c>
      <c r="J32" s="226">
        <v>3.8316830992698697E-2</v>
      </c>
      <c r="K32" s="226">
        <v>0.34798527255424799</v>
      </c>
    </row>
    <row r="33" spans="1:11" x14ac:dyDescent="0.2">
      <c r="A33" s="2" t="s">
        <v>39</v>
      </c>
      <c r="B33" s="229">
        <v>63</v>
      </c>
      <c r="C33" s="226">
        <v>0.17027866840362499</v>
      </c>
      <c r="D33" s="226">
        <v>1.3755202293396E-2</v>
      </c>
      <c r="E33" s="226">
        <v>0.42862388491630599</v>
      </c>
      <c r="F33" s="226">
        <v>0.116355791687965</v>
      </c>
      <c r="G33" s="226">
        <v>0.19296644628047899</v>
      </c>
      <c r="H33" s="226">
        <v>3.36730666458607E-2</v>
      </c>
      <c r="I33" s="226">
        <v>0</v>
      </c>
      <c r="J33" s="226">
        <v>4.43469360470772E-2</v>
      </c>
      <c r="K33" s="226">
        <v>0.31432920050863999</v>
      </c>
    </row>
    <row r="34" spans="1:11" x14ac:dyDescent="0.2">
      <c r="A34" s="2" t="s">
        <v>40</v>
      </c>
      <c r="B34" s="229">
        <v>56</v>
      </c>
      <c r="C34" s="226">
        <v>0.161383762955666</v>
      </c>
      <c r="D34" s="226">
        <v>5.8441501110792202E-2</v>
      </c>
      <c r="E34" s="226">
        <v>0.52897864580154397</v>
      </c>
      <c r="F34" s="226">
        <v>3.08923907577991E-2</v>
      </c>
      <c r="G34" s="226">
        <v>0.174312233924866</v>
      </c>
      <c r="H34" s="226">
        <v>1.73510927706957E-2</v>
      </c>
      <c r="I34" s="226">
        <v>0</v>
      </c>
      <c r="J34" s="226">
        <v>2.8640359640121502E-2</v>
      </c>
      <c r="K34" s="226">
        <v>0.25811002204779698</v>
      </c>
    </row>
    <row r="35" spans="1:11" x14ac:dyDescent="0.2">
      <c r="A35" s="2" t="s">
        <v>41</v>
      </c>
      <c r="B35" s="229">
        <v>54</v>
      </c>
      <c r="C35" s="226">
        <v>7.1380540728569003E-2</v>
      </c>
      <c r="D35" s="226">
        <v>3.6645013839006403E-2</v>
      </c>
      <c r="E35" s="226">
        <v>0.61560750007629395</v>
      </c>
      <c r="F35" s="226">
        <v>3.0735392123460801E-2</v>
      </c>
      <c r="G35" s="226">
        <v>0.165227755904198</v>
      </c>
      <c r="H35" s="226">
        <v>0</v>
      </c>
      <c r="I35" s="226">
        <v>0</v>
      </c>
      <c r="J35" s="226">
        <v>8.0403797328472096E-2</v>
      </c>
      <c r="K35" s="226">
        <v>0.15089334458746201</v>
      </c>
    </row>
    <row r="36" spans="1:11" x14ac:dyDescent="0.2">
      <c r="A36" s="2" t="s">
        <v>42</v>
      </c>
      <c r="B36" s="229">
        <v>47</v>
      </c>
      <c r="C36" s="226">
        <v>1.85027383267879E-2</v>
      </c>
      <c r="D36" s="226">
        <v>6.6718466579914107E-2</v>
      </c>
      <c r="E36" s="226">
        <v>0.64524126052856401</v>
      </c>
      <c r="F36" s="226">
        <v>4.8215731978416401E-2</v>
      </c>
      <c r="G36" s="226">
        <v>0.122837871313095</v>
      </c>
      <c r="H36" s="226">
        <v>8.1612937152385698E-2</v>
      </c>
      <c r="I36" s="226">
        <v>0</v>
      </c>
      <c r="J36" s="226">
        <v>1.6870973631739599E-2</v>
      </c>
      <c r="K36" s="226">
        <v>0.135726782637028</v>
      </c>
    </row>
    <row r="37" spans="1:11" x14ac:dyDescent="0.2">
      <c r="A37" s="2" t="s">
        <v>43</v>
      </c>
      <c r="B37" s="229">
        <v>47</v>
      </c>
      <c r="C37" s="226">
        <v>3.0675807967782E-2</v>
      </c>
      <c r="D37" s="226">
        <v>8.0421432852745098E-2</v>
      </c>
      <c r="E37" s="226">
        <v>0.66669732332229603</v>
      </c>
      <c r="F37" s="226">
        <v>1.7991721630096401E-2</v>
      </c>
      <c r="G37" s="226">
        <v>0.10424787551164599</v>
      </c>
      <c r="H37" s="226">
        <v>1.7991721630096401E-2</v>
      </c>
      <c r="I37" s="226">
        <v>0</v>
      </c>
      <c r="J37" s="226">
        <v>8.1974126398563399E-2</v>
      </c>
      <c r="K37" s="226">
        <v>0.14061582015615501</v>
      </c>
    </row>
    <row r="38" spans="1:11" x14ac:dyDescent="0.2">
      <c r="A38" s="2" t="s">
        <v>44</v>
      </c>
      <c r="B38" s="229">
        <v>82</v>
      </c>
      <c r="C38" s="226">
        <v>8.3558410406112699E-2</v>
      </c>
      <c r="D38" s="226">
        <v>2.66615152359009E-2</v>
      </c>
      <c r="E38" s="226">
        <v>0.18451569974422499</v>
      </c>
      <c r="F38" s="226">
        <v>0.19339641928672799</v>
      </c>
      <c r="G38" s="226">
        <v>0.439935803413391</v>
      </c>
      <c r="H38" s="226">
        <v>3.0415646731853499E-2</v>
      </c>
      <c r="I38" s="226">
        <v>0</v>
      </c>
      <c r="J38" s="226">
        <v>4.15165014564991E-2</v>
      </c>
      <c r="K38" s="226">
        <v>0.31676742121295098</v>
      </c>
    </row>
    <row r="39" spans="1:11" x14ac:dyDescent="0.2">
      <c r="A39" s="2" t="s">
        <v>45</v>
      </c>
      <c r="B39" s="229">
        <v>76</v>
      </c>
      <c r="C39" s="226">
        <v>0.17303705215454099</v>
      </c>
      <c r="D39" s="226">
        <v>1.1707313358783699E-2</v>
      </c>
      <c r="E39" s="226">
        <v>0.248939633369446</v>
      </c>
      <c r="F39" s="226">
        <v>8.2135699689388303E-2</v>
      </c>
      <c r="G39" s="226">
        <v>0.36834695935249301</v>
      </c>
      <c r="H39" s="226">
        <v>9.4346232712268802E-2</v>
      </c>
      <c r="I39" s="226">
        <v>0</v>
      </c>
      <c r="J39" s="226">
        <v>2.1487129852175699E-2</v>
      </c>
      <c r="K39" s="226">
        <v>0.27274046949856601</v>
      </c>
    </row>
    <row r="40" spans="1:11" x14ac:dyDescent="0.2">
      <c r="A40" s="2" t="s">
        <v>46</v>
      </c>
      <c r="B40" s="229">
        <v>54</v>
      </c>
      <c r="C40" s="226">
        <v>0.18183858692645999</v>
      </c>
      <c r="D40" s="226">
        <v>0</v>
      </c>
      <c r="E40" s="226">
        <v>0.465834110975266</v>
      </c>
      <c r="F40" s="226">
        <v>5.6300744414329501E-2</v>
      </c>
      <c r="G40" s="226">
        <v>0.26773083209991499</v>
      </c>
      <c r="H40" s="226">
        <v>2.8295751661062199E-2</v>
      </c>
      <c r="I40" s="226">
        <v>0</v>
      </c>
      <c r="J40" s="226">
        <v>0</v>
      </c>
      <c r="K40" s="226">
        <v>0.238139325130823</v>
      </c>
    </row>
    <row r="41" spans="1:11" x14ac:dyDescent="0.2">
      <c r="A41" s="2" t="s">
        <v>47</v>
      </c>
      <c r="B41" s="229">
        <v>57</v>
      </c>
      <c r="C41" s="226">
        <v>0.22269079089164701</v>
      </c>
      <c r="D41" s="226">
        <v>2.27142367511988E-2</v>
      </c>
      <c r="E41" s="226">
        <v>0.475624859333038</v>
      </c>
      <c r="F41" s="226">
        <v>7.5164362788200406E-2</v>
      </c>
      <c r="G41" s="226">
        <v>0.17142374813556699</v>
      </c>
      <c r="H41" s="226">
        <v>1.06024369597435E-2</v>
      </c>
      <c r="I41" s="226">
        <v>0</v>
      </c>
      <c r="J41" s="226">
        <v>2.1779580041766201E-2</v>
      </c>
      <c r="K41" s="226">
        <v>0.32770669984738499</v>
      </c>
    </row>
    <row r="42" spans="1:11" x14ac:dyDescent="0.2">
      <c r="A42" s="2" t="s">
        <v>48</v>
      </c>
      <c r="B42" s="229">
        <v>70</v>
      </c>
      <c r="C42" s="226">
        <v>9.9595688283443506E-2</v>
      </c>
      <c r="D42" s="226">
        <v>3.0110465362667999E-2</v>
      </c>
      <c r="E42" s="226">
        <v>0.55979859828948997</v>
      </c>
      <c r="F42" s="226">
        <v>3.34870703518391E-2</v>
      </c>
      <c r="G42" s="226">
        <v>0.21388499438762701</v>
      </c>
      <c r="H42" s="226">
        <v>0</v>
      </c>
      <c r="I42" s="226">
        <v>0</v>
      </c>
      <c r="J42" s="226">
        <v>6.3123211264610304E-2</v>
      </c>
      <c r="K42" s="226">
        <v>0.174188560431152</v>
      </c>
    </row>
    <row r="43" spans="1:11" x14ac:dyDescent="0.2">
      <c r="A43" s="2" t="s">
        <v>49</v>
      </c>
      <c r="B43" s="229">
        <v>68</v>
      </c>
      <c r="C43" s="226">
        <v>0.110790483653545</v>
      </c>
      <c r="D43" s="226">
        <v>1.10999550670385E-2</v>
      </c>
      <c r="E43" s="226">
        <v>0.267404794692993</v>
      </c>
      <c r="F43" s="226">
        <v>0.10570055991411199</v>
      </c>
      <c r="G43" s="226">
        <v>0.45458590984344499</v>
      </c>
      <c r="H43" s="226">
        <v>2.21999101340771E-2</v>
      </c>
      <c r="I43" s="226">
        <v>0</v>
      </c>
      <c r="J43" s="226">
        <v>2.8218379244208301E-2</v>
      </c>
      <c r="K43" s="226">
        <v>0.23419973738813199</v>
      </c>
    </row>
    <row r="44" spans="1:11" x14ac:dyDescent="0.2">
      <c r="A44" s="2" t="s">
        <v>50</v>
      </c>
      <c r="B44" s="229">
        <v>77</v>
      </c>
      <c r="C44" s="226">
        <v>8.0398119986057295E-2</v>
      </c>
      <c r="D44" s="226">
        <v>2.7627578005194699E-2</v>
      </c>
      <c r="E44" s="226">
        <v>0.21547256410121901</v>
      </c>
      <c r="F44" s="226">
        <v>8.0052442848682404E-2</v>
      </c>
      <c r="G44" s="226">
        <v>0.51049631834030196</v>
      </c>
      <c r="H44" s="226">
        <v>6.8103201687335996E-2</v>
      </c>
      <c r="I44" s="226">
        <v>0</v>
      </c>
      <c r="J44" s="226">
        <v>1.7849795520305599E-2</v>
      </c>
      <c r="K44" s="226">
        <v>0.191496306836269</v>
      </c>
    </row>
    <row r="45" spans="1:11" x14ac:dyDescent="0.2">
      <c r="A45" s="2" t="s">
        <v>51</v>
      </c>
      <c r="B45" s="229">
        <v>68</v>
      </c>
      <c r="C45" s="226">
        <v>0.232365727424622</v>
      </c>
      <c r="D45" s="226">
        <v>2.12047267705202E-2</v>
      </c>
      <c r="E45" s="226">
        <v>0.25446268916130099</v>
      </c>
      <c r="F45" s="226">
        <v>2.1799506619572601E-2</v>
      </c>
      <c r="G45" s="226">
        <v>0.41886535286903398</v>
      </c>
      <c r="H45" s="226">
        <v>2.8916409239172901E-2</v>
      </c>
      <c r="I45" s="226">
        <v>0</v>
      </c>
      <c r="J45" s="226">
        <v>2.2385586053133E-2</v>
      </c>
      <c r="K45" s="226">
        <v>0.28167543093768499</v>
      </c>
    </row>
    <row r="46" spans="1:11" x14ac:dyDescent="0.2">
      <c r="A46" s="2" t="s">
        <v>52</v>
      </c>
      <c r="B46" s="229">
        <v>59</v>
      </c>
      <c r="C46" s="226">
        <v>0.11709950119257</v>
      </c>
      <c r="D46" s="226">
        <v>2.9177675023675E-2</v>
      </c>
      <c r="E46" s="226">
        <v>0.47410291433334401</v>
      </c>
      <c r="F46" s="226">
        <v>2.66502853482962E-2</v>
      </c>
      <c r="G46" s="226">
        <v>0.33609825372695901</v>
      </c>
      <c r="H46" s="226">
        <v>0</v>
      </c>
      <c r="I46" s="226">
        <v>0</v>
      </c>
      <c r="J46" s="226">
        <v>1.6871374100446701E-2</v>
      </c>
      <c r="K46" s="226">
        <v>0.17589505213629</v>
      </c>
    </row>
    <row r="47" spans="1:11" x14ac:dyDescent="0.2">
      <c r="A47" s="2" t="s">
        <v>53</v>
      </c>
      <c r="B47" s="229">
        <v>57</v>
      </c>
      <c r="C47" s="226">
        <v>0</v>
      </c>
      <c r="D47" s="226">
        <v>0</v>
      </c>
      <c r="E47" s="226">
        <v>0.62905025482177701</v>
      </c>
      <c r="F47" s="226">
        <v>0.13218869268894201</v>
      </c>
      <c r="G47" s="226">
        <v>0.156285315752029</v>
      </c>
      <c r="H47" s="226">
        <v>4.4891852885484702E-2</v>
      </c>
      <c r="I47" s="226">
        <v>0</v>
      </c>
      <c r="J47" s="226">
        <v>3.7583868950605399E-2</v>
      </c>
      <c r="K47" s="226">
        <v>0.13735087190558001</v>
      </c>
    </row>
    <row r="48" spans="1:11" x14ac:dyDescent="0.2">
      <c r="A48" s="2" t="s">
        <v>54</v>
      </c>
      <c r="B48" s="229">
        <v>56</v>
      </c>
      <c r="C48" s="226">
        <v>0</v>
      </c>
      <c r="D48" s="226">
        <v>0</v>
      </c>
      <c r="E48" s="226">
        <v>0.73251646757125899</v>
      </c>
      <c r="F48" s="226">
        <v>8.4245026111602797E-2</v>
      </c>
      <c r="G48" s="226">
        <v>0.11370551586151099</v>
      </c>
      <c r="H48" s="226">
        <v>2.8082987293601001E-2</v>
      </c>
      <c r="I48" s="226">
        <v>0</v>
      </c>
      <c r="J48" s="226">
        <v>4.1450031101703602E-2</v>
      </c>
      <c r="K48" s="226">
        <v>8.7887983297174802E-2</v>
      </c>
    </row>
    <row r="49" spans="1:11" x14ac:dyDescent="0.2">
      <c r="A49" s="2" t="s">
        <v>55</v>
      </c>
      <c r="B49" s="229">
        <v>47</v>
      </c>
      <c r="C49" s="226">
        <v>0.120489597320557</v>
      </c>
      <c r="D49" s="226">
        <v>0</v>
      </c>
      <c r="E49" s="226">
        <v>0.53208655118942305</v>
      </c>
      <c r="F49" s="226">
        <v>9.1686010360717801E-2</v>
      </c>
      <c r="G49" s="226">
        <v>0.208968549966812</v>
      </c>
      <c r="H49" s="226">
        <v>0</v>
      </c>
      <c r="I49" s="226">
        <v>0</v>
      </c>
      <c r="J49" s="226">
        <v>4.6769276261329699E-2</v>
      </c>
      <c r="K49" s="226">
        <v>0.222585787170063</v>
      </c>
    </row>
    <row r="50" spans="1:11" x14ac:dyDescent="0.2">
      <c r="A50" s="2" t="s">
        <v>56</v>
      </c>
      <c r="B50" s="229">
        <v>23</v>
      </c>
      <c r="C50" s="226" t="s">
        <v>1</v>
      </c>
      <c r="D50" s="226" t="s">
        <v>1</v>
      </c>
      <c r="E50" s="226" t="s">
        <v>1</v>
      </c>
      <c r="F50" s="226" t="s">
        <v>1</v>
      </c>
      <c r="G50" s="226" t="s">
        <v>1</v>
      </c>
      <c r="H50" s="226" t="s">
        <v>1</v>
      </c>
      <c r="I50" s="226" t="s">
        <v>1</v>
      </c>
      <c r="J50" s="226" t="s">
        <v>1</v>
      </c>
      <c r="K50" s="226" t="s">
        <v>1</v>
      </c>
    </row>
    <row r="51" spans="1:11" x14ac:dyDescent="0.2">
      <c r="A51" s="2" t="s">
        <v>57</v>
      </c>
      <c r="B51" s="229">
        <v>42</v>
      </c>
      <c r="C51" s="226">
        <v>0.279853016138077</v>
      </c>
      <c r="D51" s="226">
        <v>0</v>
      </c>
      <c r="E51" s="226">
        <v>0.49405857920646701</v>
      </c>
      <c r="F51" s="226">
        <v>1.25946812331676E-2</v>
      </c>
      <c r="G51" s="226">
        <v>0.169290795922279</v>
      </c>
      <c r="H51" s="226">
        <v>4.4202927500009502E-2</v>
      </c>
      <c r="I51" s="226">
        <v>0</v>
      </c>
      <c r="J51" s="226">
        <v>0</v>
      </c>
      <c r="K51" s="226">
        <v>0.29244769737124399</v>
      </c>
    </row>
    <row r="52" spans="1:11" x14ac:dyDescent="0.2">
      <c r="A52" s="2" t="s">
        <v>58</v>
      </c>
      <c r="B52" s="229">
        <v>40</v>
      </c>
      <c r="C52" s="226">
        <v>0.104308396577835</v>
      </c>
      <c r="D52" s="226">
        <v>0</v>
      </c>
      <c r="E52" s="226">
        <v>0.629230976104736</v>
      </c>
      <c r="F52" s="226">
        <v>5.0548546016216299E-2</v>
      </c>
      <c r="G52" s="226">
        <v>0.21591205894947099</v>
      </c>
      <c r="H52" s="226">
        <v>0</v>
      </c>
      <c r="I52" s="226">
        <v>0</v>
      </c>
      <c r="J52" s="226">
        <v>0</v>
      </c>
      <c r="K52" s="226">
        <v>0.15485694605537401</v>
      </c>
    </row>
    <row r="53" spans="1:11" x14ac:dyDescent="0.2">
      <c r="A53" s="2" t="s">
        <v>59</v>
      </c>
      <c r="B53" s="229">
        <v>44</v>
      </c>
      <c r="C53" s="226">
        <v>0.15054686367511699</v>
      </c>
      <c r="D53" s="226">
        <v>0</v>
      </c>
      <c r="E53" s="226">
        <v>0.61376851797103904</v>
      </c>
      <c r="F53" s="226">
        <v>0.113131806254387</v>
      </c>
      <c r="G53" s="226">
        <v>5.0607975572347599E-2</v>
      </c>
      <c r="H53" s="226">
        <v>2.0563563331961601E-2</v>
      </c>
      <c r="I53" s="226">
        <v>0</v>
      </c>
      <c r="J53" s="226">
        <v>5.1381267607212101E-2</v>
      </c>
      <c r="K53" s="226">
        <v>0.27796064159267603</v>
      </c>
    </row>
    <row r="54" spans="1:11" x14ac:dyDescent="0.2">
      <c r="A54" s="2" t="s">
        <v>60</v>
      </c>
      <c r="B54" s="229">
        <v>38</v>
      </c>
      <c r="C54" s="226">
        <v>0.200638636946678</v>
      </c>
      <c r="D54" s="226">
        <v>6.02339990437031E-2</v>
      </c>
      <c r="E54" s="226">
        <v>0.60516333580017101</v>
      </c>
      <c r="F54" s="226">
        <v>0</v>
      </c>
      <c r="G54" s="226">
        <v>0.10938735306263001</v>
      </c>
      <c r="H54" s="226">
        <v>2.4576678872108501E-2</v>
      </c>
      <c r="I54" s="226">
        <v>0</v>
      </c>
      <c r="J54" s="226">
        <v>0</v>
      </c>
      <c r="K54" s="226">
        <v>0.26087263501855501</v>
      </c>
    </row>
    <row r="55" spans="1:11" x14ac:dyDescent="0.2">
      <c r="A55" s="2" t="s">
        <v>61</v>
      </c>
      <c r="B55" s="229">
        <v>53</v>
      </c>
      <c r="C55" s="226">
        <v>8.5730761289596599E-2</v>
      </c>
      <c r="D55" s="226">
        <v>1.42241911962628E-2</v>
      </c>
      <c r="E55" s="226">
        <v>0.58296990394592296</v>
      </c>
      <c r="F55" s="226">
        <v>7.0054464042186695E-2</v>
      </c>
      <c r="G55" s="226">
        <v>0.139564409852028</v>
      </c>
      <c r="H55" s="226">
        <v>3.5224147140979802E-2</v>
      </c>
      <c r="I55" s="226">
        <v>0</v>
      </c>
      <c r="J55" s="226">
        <v>7.22321346402168E-2</v>
      </c>
      <c r="K55" s="226">
        <v>0.18324563789836301</v>
      </c>
    </row>
    <row r="56" spans="1:11" x14ac:dyDescent="0.2">
      <c r="A56" s="2" t="s">
        <v>62</v>
      </c>
      <c r="B56" s="229">
        <v>88</v>
      </c>
      <c r="C56" s="226">
        <v>0.15449482202529899</v>
      </c>
      <c r="D56" s="226">
        <v>2.2543542087078101E-2</v>
      </c>
      <c r="E56" s="226">
        <v>0.271942228078842</v>
      </c>
      <c r="F56" s="226">
        <v>4.5322965830564499E-2</v>
      </c>
      <c r="G56" s="226">
        <v>0.43175050616264299</v>
      </c>
      <c r="H56" s="226">
        <v>4.3340526521205902E-2</v>
      </c>
      <c r="I56" s="226">
        <v>0</v>
      </c>
      <c r="J56" s="226">
        <v>3.0605403706431399E-2</v>
      </c>
      <c r="K56" s="226">
        <v>0.229381649201366</v>
      </c>
    </row>
    <row r="57" spans="1:11" x14ac:dyDescent="0.2">
      <c r="A57" s="2" t="s">
        <v>63</v>
      </c>
      <c r="B57" s="229">
        <v>67</v>
      </c>
      <c r="C57" s="226">
        <v>0.15676632523536699</v>
      </c>
      <c r="D57" s="226">
        <v>1.3342167250812101E-2</v>
      </c>
      <c r="E57" s="226">
        <v>0.29548907279968301</v>
      </c>
      <c r="F57" s="226">
        <v>4.8450250178575502E-2</v>
      </c>
      <c r="G57" s="226">
        <v>0.38977253437042197</v>
      </c>
      <c r="H57" s="226">
        <v>7.5618647038936601E-2</v>
      </c>
      <c r="I57" s="226">
        <v>0</v>
      </c>
      <c r="J57" s="226">
        <v>2.05610059201717E-2</v>
      </c>
      <c r="K57" s="226">
        <v>0.22314686607574</v>
      </c>
    </row>
    <row r="58" spans="1:11" x14ac:dyDescent="0.2">
      <c r="A58" s="2" t="s">
        <v>64</v>
      </c>
      <c r="B58" s="229">
        <v>52</v>
      </c>
      <c r="C58" s="226">
        <v>0.134737968444824</v>
      </c>
      <c r="D58" s="226">
        <v>3.4839317202568103E-2</v>
      </c>
      <c r="E58" s="226">
        <v>0.43933823704719499</v>
      </c>
      <c r="F58" s="226">
        <v>1.41264982521534E-2</v>
      </c>
      <c r="G58" s="226">
        <v>0.34307745099067699</v>
      </c>
      <c r="H58" s="226">
        <v>1.6940258443355598E-2</v>
      </c>
      <c r="I58" s="226">
        <v>0</v>
      </c>
      <c r="J58" s="226">
        <v>1.6940258443355598E-2</v>
      </c>
      <c r="K58" s="226">
        <v>0.1868694019522</v>
      </c>
    </row>
    <row r="59" spans="1:11" x14ac:dyDescent="0.2">
      <c r="A59" s="2" t="s">
        <v>65</v>
      </c>
      <c r="B59" s="229">
        <v>60</v>
      </c>
      <c r="C59" s="226">
        <v>0.154417604207993</v>
      </c>
      <c r="D59" s="226">
        <v>2.2274075075984001E-2</v>
      </c>
      <c r="E59" s="226">
        <v>0.41494840383529702</v>
      </c>
      <c r="F59" s="226">
        <v>0.128523379564285</v>
      </c>
      <c r="G59" s="226">
        <v>0.22189994156360601</v>
      </c>
      <c r="H59" s="226">
        <v>4.7554783523082698E-2</v>
      </c>
      <c r="I59" s="226">
        <v>0</v>
      </c>
      <c r="J59" s="226">
        <v>1.03818066418171E-2</v>
      </c>
      <c r="K59" s="226">
        <v>0.30841698608627599</v>
      </c>
    </row>
    <row r="60" spans="1:11" x14ac:dyDescent="0.2">
      <c r="A60" s="2" t="s">
        <v>66</v>
      </c>
      <c r="B60" s="229">
        <v>48</v>
      </c>
      <c r="C60" s="226">
        <v>1.41519261524081E-2</v>
      </c>
      <c r="D60" s="226">
        <v>0</v>
      </c>
      <c r="E60" s="226">
        <v>0.62850207090377797</v>
      </c>
      <c r="F60" s="226">
        <v>3.57676036655903E-2</v>
      </c>
      <c r="G60" s="226">
        <v>0.247302547097206</v>
      </c>
      <c r="H60" s="226">
        <v>2.8154870495200199E-2</v>
      </c>
      <c r="I60" s="226">
        <v>1.7817135900259001E-2</v>
      </c>
      <c r="J60" s="226">
        <v>2.8303852304816201E-2</v>
      </c>
      <c r="K60" s="226">
        <v>5.1373600277707598E-2</v>
      </c>
    </row>
    <row r="61" spans="1:11" x14ac:dyDescent="0.2">
      <c r="A61" s="2" t="s">
        <v>67</v>
      </c>
      <c r="B61" s="229">
        <v>51</v>
      </c>
      <c r="C61" s="226">
        <v>0</v>
      </c>
      <c r="D61" s="226">
        <v>3.6917932331562001E-2</v>
      </c>
      <c r="E61" s="226">
        <v>0.74371927976608299</v>
      </c>
      <c r="F61" s="226">
        <v>7.0568725466728197E-2</v>
      </c>
      <c r="G61" s="226">
        <v>0.108835652470589</v>
      </c>
      <c r="H61" s="226">
        <v>0</v>
      </c>
      <c r="I61" s="226">
        <v>0</v>
      </c>
      <c r="J61" s="226">
        <v>3.9958383888006203E-2</v>
      </c>
      <c r="K61" s="226">
        <v>0.111960418083946</v>
      </c>
    </row>
    <row r="62" spans="1:11" x14ac:dyDescent="0.2">
      <c r="A62" s="2" t="s">
        <v>68</v>
      </c>
      <c r="B62" s="229">
        <v>83</v>
      </c>
      <c r="C62" s="226">
        <v>0.11148677021264999</v>
      </c>
      <c r="D62" s="226">
        <v>5.63727654516697E-2</v>
      </c>
      <c r="E62" s="226">
        <v>0.48339584469795199</v>
      </c>
      <c r="F62" s="226">
        <v>0.105571642518044</v>
      </c>
      <c r="G62" s="226">
        <v>0.14221417903900099</v>
      </c>
      <c r="H62" s="226">
        <v>7.3662973940372495E-2</v>
      </c>
      <c r="I62" s="226">
        <v>0</v>
      </c>
      <c r="J62" s="226">
        <v>2.7295826002955399E-2</v>
      </c>
      <c r="K62" s="226">
        <v>0.281104147559253</v>
      </c>
    </row>
    <row r="63" spans="1:11" x14ac:dyDescent="0.2">
      <c r="A63" s="2" t="s">
        <v>69</v>
      </c>
      <c r="B63" s="229">
        <v>48</v>
      </c>
      <c r="C63" s="226">
        <v>9.4388373196125003E-2</v>
      </c>
      <c r="D63" s="226">
        <v>0</v>
      </c>
      <c r="E63" s="226">
        <v>0.64699429273605302</v>
      </c>
      <c r="F63" s="226">
        <v>7.3460109531879397E-2</v>
      </c>
      <c r="G63" s="226">
        <v>0.124262668192387</v>
      </c>
      <c r="H63" s="226">
        <v>1.47572671994567E-2</v>
      </c>
      <c r="I63" s="226">
        <v>0</v>
      </c>
      <c r="J63" s="226">
        <v>4.6137277036905303E-2</v>
      </c>
      <c r="K63" s="226">
        <v>0.17596712904039799</v>
      </c>
    </row>
    <row r="64" spans="1:11" x14ac:dyDescent="0.2">
      <c r="A64" s="2" t="s">
        <v>70</v>
      </c>
      <c r="B64" s="229">
        <v>52</v>
      </c>
      <c r="C64" s="226">
        <v>6.3965693116187994E-2</v>
      </c>
      <c r="D64" s="226">
        <v>1.59814525395632E-2</v>
      </c>
      <c r="E64" s="226">
        <v>0.64062696695327803</v>
      </c>
      <c r="F64" s="226">
        <v>6.4127735793590504E-2</v>
      </c>
      <c r="G64" s="226">
        <v>0.14775322377681699</v>
      </c>
      <c r="H64" s="226">
        <v>3.9207685738801998E-2</v>
      </c>
      <c r="I64" s="226">
        <v>0</v>
      </c>
      <c r="J64" s="226">
        <v>2.83372458070517E-2</v>
      </c>
      <c r="K64" s="226">
        <v>0.14827663227313401</v>
      </c>
    </row>
    <row r="65" spans="1:11" x14ac:dyDescent="0.2">
      <c r="A65" s="2" t="s">
        <v>71</v>
      </c>
      <c r="B65" s="229">
        <v>47</v>
      </c>
      <c r="C65" s="226">
        <v>0</v>
      </c>
      <c r="D65" s="226">
        <v>4.6187520027160603E-2</v>
      </c>
      <c r="E65" s="226">
        <v>0.75051784515380904</v>
      </c>
      <c r="F65" s="226">
        <v>2.5405718013644201E-2</v>
      </c>
      <c r="G65" s="226">
        <v>0.148432642221451</v>
      </c>
      <c r="H65" s="226">
        <v>2.9456250369548801E-2</v>
      </c>
      <c r="I65" s="226">
        <v>0</v>
      </c>
      <c r="J65" s="226">
        <v>0</v>
      </c>
      <c r="K65" s="226">
        <v>7.1593239774391304E-2</v>
      </c>
    </row>
    <row r="66" spans="1:11" x14ac:dyDescent="0.2">
      <c r="A66" s="2" t="s">
        <v>72</v>
      </c>
      <c r="B66" s="229">
        <v>71</v>
      </c>
      <c r="C66" s="226">
        <v>0.119684413075447</v>
      </c>
      <c r="D66" s="226">
        <v>2.7274902909994101E-2</v>
      </c>
      <c r="E66" s="226">
        <v>0.39880070090293901</v>
      </c>
      <c r="F66" s="226">
        <v>0.103302367031574</v>
      </c>
      <c r="G66" s="226">
        <v>0.24919864535331701</v>
      </c>
      <c r="H66" s="226">
        <v>7.5076222419738797E-2</v>
      </c>
      <c r="I66" s="226">
        <v>0</v>
      </c>
      <c r="J66" s="226">
        <v>2.6662740856409101E-2</v>
      </c>
      <c r="K66" s="226">
        <v>0.25711713240371098</v>
      </c>
    </row>
    <row r="67" spans="1:11" x14ac:dyDescent="0.2">
      <c r="A67" s="2" t="s">
        <v>73</v>
      </c>
      <c r="B67" s="229">
        <v>76</v>
      </c>
      <c r="C67" s="226">
        <v>0.21624463796615601</v>
      </c>
      <c r="D67" s="226">
        <v>1.74236539751291E-2</v>
      </c>
      <c r="E67" s="226">
        <v>0.29317712783813499</v>
      </c>
      <c r="F67" s="226">
        <v>0.12791959941387199</v>
      </c>
      <c r="G67" s="226">
        <v>0.267843186855316</v>
      </c>
      <c r="H67" s="226">
        <v>3.56968976557255E-2</v>
      </c>
      <c r="I67" s="226">
        <v>0</v>
      </c>
      <c r="J67" s="226">
        <v>4.1694898158311802E-2</v>
      </c>
      <c r="K67" s="226">
        <v>0.377320218746031</v>
      </c>
    </row>
    <row r="68" spans="1:11" x14ac:dyDescent="0.2">
      <c r="A68" s="2" t="s">
        <v>74</v>
      </c>
      <c r="B68" s="229">
        <v>64</v>
      </c>
      <c r="C68" s="226">
        <v>0.20450124144554099</v>
      </c>
      <c r="D68" s="226">
        <v>1.1592220515012699E-2</v>
      </c>
      <c r="E68" s="226">
        <v>0.44595599174499501</v>
      </c>
      <c r="F68" s="226">
        <v>4.8153113573789597E-2</v>
      </c>
      <c r="G68" s="226">
        <v>0.22856454551219901</v>
      </c>
      <c r="H68" s="226">
        <v>2.1897373721003501E-2</v>
      </c>
      <c r="I68" s="226">
        <v>0</v>
      </c>
      <c r="J68" s="226">
        <v>3.9335533976554898E-2</v>
      </c>
      <c r="K68" s="226">
        <v>0.275066455817084</v>
      </c>
    </row>
    <row r="69" spans="1:11" x14ac:dyDescent="0.2">
      <c r="A69" s="2" t="s">
        <v>75</v>
      </c>
      <c r="B69" s="229">
        <v>74</v>
      </c>
      <c r="C69" s="226">
        <v>0.25864693522453303</v>
      </c>
      <c r="D69" s="226">
        <v>1.7676560208201401E-2</v>
      </c>
      <c r="E69" s="226">
        <v>0.35565236210823098</v>
      </c>
      <c r="F69" s="226">
        <v>1.3533846475184E-2</v>
      </c>
      <c r="G69" s="226">
        <v>0.23660917580127699</v>
      </c>
      <c r="H69" s="226">
        <v>9.5526151359081296E-2</v>
      </c>
      <c r="I69" s="226">
        <v>0</v>
      </c>
      <c r="J69" s="226">
        <v>2.2354975342750501E-2</v>
      </c>
      <c r="K69" s="226">
        <v>0.29648526066674902</v>
      </c>
    </row>
    <row r="70" spans="1:11" x14ac:dyDescent="0.2">
      <c r="A70" s="2" t="s">
        <v>76</v>
      </c>
      <c r="B70" s="229">
        <v>69</v>
      </c>
      <c r="C70" s="226">
        <v>1.50855826213956E-2</v>
      </c>
      <c r="D70" s="226">
        <v>0</v>
      </c>
      <c r="E70" s="226">
        <v>0.72629654407501198</v>
      </c>
      <c r="F70" s="226">
        <v>8.6174510419368702E-2</v>
      </c>
      <c r="G70" s="226">
        <v>0.11380922049283999</v>
      </c>
      <c r="H70" s="226">
        <v>2.7545051649212799E-2</v>
      </c>
      <c r="I70" s="226">
        <v>0</v>
      </c>
      <c r="J70" s="226">
        <v>3.1089071184396699E-2</v>
      </c>
      <c r="K70" s="226">
        <v>0.104509188691381</v>
      </c>
    </row>
    <row r="71" spans="1:11" x14ac:dyDescent="0.2">
      <c r="A71" s="3" t="s">
        <v>77</v>
      </c>
      <c r="B71" s="230">
        <v>52</v>
      </c>
      <c r="C71" s="227">
        <v>5.8089010417461402E-2</v>
      </c>
      <c r="D71" s="227">
        <v>0</v>
      </c>
      <c r="E71" s="227">
        <v>0.674471855163574</v>
      </c>
      <c r="F71" s="227">
        <v>3.4230671823024701E-2</v>
      </c>
      <c r="G71" s="227">
        <v>0.198859378695488</v>
      </c>
      <c r="H71" s="227">
        <v>1.6485283151269001E-2</v>
      </c>
      <c r="I71" s="227">
        <v>0</v>
      </c>
      <c r="J71" s="227">
        <v>1.7863797023892399E-2</v>
      </c>
      <c r="K71" s="227">
        <v>9.3998859130646498E-2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223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34" t="s">
        <v>1</v>
      </c>
      <c r="C6" s="231" t="s">
        <v>1</v>
      </c>
      <c r="D6" s="231" t="s">
        <v>1</v>
      </c>
      <c r="E6" s="231" t="s">
        <v>1</v>
      </c>
      <c r="F6" s="231" t="s">
        <v>1</v>
      </c>
      <c r="G6" s="231" t="s">
        <v>1</v>
      </c>
      <c r="H6" s="231" t="s">
        <v>1</v>
      </c>
      <c r="I6" s="231" t="s">
        <v>1</v>
      </c>
      <c r="J6" s="231" t="s">
        <v>1</v>
      </c>
      <c r="K6" s="231" t="s">
        <v>1</v>
      </c>
    </row>
    <row r="7" spans="1:11" x14ac:dyDescent="0.2">
      <c r="A7" s="2" t="s">
        <v>13</v>
      </c>
      <c r="B7" s="235">
        <v>348</v>
      </c>
      <c r="C7" s="232">
        <v>0.386356711387634</v>
      </c>
      <c r="D7" s="232">
        <v>4.8154972493648501E-2</v>
      </c>
      <c r="E7" s="232">
        <v>4.2350348085165003E-2</v>
      </c>
      <c r="F7" s="232">
        <v>6.8842746317386599E-2</v>
      </c>
      <c r="G7" s="232">
        <v>0.25187391042709401</v>
      </c>
      <c r="H7" s="232">
        <v>3.2946072518825503E-2</v>
      </c>
      <c r="I7" s="232">
        <v>0</v>
      </c>
      <c r="J7" s="232">
        <v>0.169475227594376</v>
      </c>
      <c r="K7" s="232">
        <v>0.60606793884550203</v>
      </c>
    </row>
    <row r="8" spans="1:11" x14ac:dyDescent="0.2">
      <c r="A8" s="5" t="s">
        <v>14</v>
      </c>
      <c r="B8" s="234" t="s">
        <v>1</v>
      </c>
      <c r="C8" s="231" t="s">
        <v>1</v>
      </c>
      <c r="D8" s="231" t="s">
        <v>1</v>
      </c>
      <c r="E8" s="231" t="s">
        <v>1</v>
      </c>
      <c r="F8" s="231" t="s">
        <v>1</v>
      </c>
      <c r="G8" s="231" t="s">
        <v>1</v>
      </c>
      <c r="H8" s="231" t="s">
        <v>1</v>
      </c>
      <c r="I8" s="231" t="s">
        <v>1</v>
      </c>
      <c r="J8" s="231" t="s">
        <v>1</v>
      </c>
      <c r="K8" s="231" t="s">
        <v>1</v>
      </c>
    </row>
    <row r="9" spans="1:11" x14ac:dyDescent="0.2">
      <c r="A9" s="2" t="s">
        <v>15</v>
      </c>
      <c r="B9" s="235">
        <v>6</v>
      </c>
      <c r="C9" s="232" t="s">
        <v>1</v>
      </c>
      <c r="D9" s="232" t="s">
        <v>1</v>
      </c>
      <c r="E9" s="232" t="s">
        <v>1</v>
      </c>
      <c r="F9" s="232" t="s">
        <v>1</v>
      </c>
      <c r="G9" s="232" t="s">
        <v>1</v>
      </c>
      <c r="H9" s="232" t="s">
        <v>1</v>
      </c>
      <c r="I9" s="232" t="s">
        <v>1</v>
      </c>
      <c r="J9" s="232" t="s">
        <v>1</v>
      </c>
      <c r="K9" s="232" t="s">
        <v>1</v>
      </c>
    </row>
    <row r="10" spans="1:11" x14ac:dyDescent="0.2">
      <c r="A10" s="2" t="s">
        <v>16</v>
      </c>
      <c r="B10" s="235">
        <v>11</v>
      </c>
      <c r="C10" s="232" t="s">
        <v>1</v>
      </c>
      <c r="D10" s="232" t="s">
        <v>1</v>
      </c>
      <c r="E10" s="232" t="s">
        <v>1</v>
      </c>
      <c r="F10" s="232" t="s">
        <v>1</v>
      </c>
      <c r="G10" s="232" t="s">
        <v>1</v>
      </c>
      <c r="H10" s="232" t="s">
        <v>1</v>
      </c>
      <c r="I10" s="232" t="s">
        <v>1</v>
      </c>
      <c r="J10" s="232" t="s">
        <v>1</v>
      </c>
      <c r="K10" s="232" t="s">
        <v>1</v>
      </c>
    </row>
    <row r="11" spans="1:11" x14ac:dyDescent="0.2">
      <c r="A11" s="2" t="s">
        <v>17</v>
      </c>
      <c r="B11" s="235">
        <v>22</v>
      </c>
      <c r="C11" s="232" t="s">
        <v>1</v>
      </c>
      <c r="D11" s="232" t="s">
        <v>1</v>
      </c>
      <c r="E11" s="232" t="s">
        <v>1</v>
      </c>
      <c r="F11" s="232" t="s">
        <v>1</v>
      </c>
      <c r="G11" s="232" t="s">
        <v>1</v>
      </c>
      <c r="H11" s="232" t="s">
        <v>1</v>
      </c>
      <c r="I11" s="232" t="s">
        <v>1</v>
      </c>
      <c r="J11" s="232" t="s">
        <v>1</v>
      </c>
      <c r="K11" s="232" t="s">
        <v>1</v>
      </c>
    </row>
    <row r="12" spans="1:11" x14ac:dyDescent="0.2">
      <c r="A12" s="2" t="s">
        <v>18</v>
      </c>
      <c r="B12" s="235">
        <v>14</v>
      </c>
      <c r="C12" s="232" t="s">
        <v>1</v>
      </c>
      <c r="D12" s="232" t="s">
        <v>1</v>
      </c>
      <c r="E12" s="232" t="s">
        <v>1</v>
      </c>
      <c r="F12" s="232" t="s">
        <v>1</v>
      </c>
      <c r="G12" s="232" t="s">
        <v>1</v>
      </c>
      <c r="H12" s="232" t="s">
        <v>1</v>
      </c>
      <c r="I12" s="232" t="s">
        <v>1</v>
      </c>
      <c r="J12" s="232" t="s">
        <v>1</v>
      </c>
      <c r="K12" s="232" t="s">
        <v>1</v>
      </c>
    </row>
    <row r="13" spans="1:11" x14ac:dyDescent="0.2">
      <c r="A13" s="2" t="s">
        <v>19</v>
      </c>
      <c r="B13" s="235">
        <v>8</v>
      </c>
      <c r="C13" s="232" t="s">
        <v>1</v>
      </c>
      <c r="D13" s="232" t="s">
        <v>1</v>
      </c>
      <c r="E13" s="232" t="s">
        <v>1</v>
      </c>
      <c r="F13" s="232" t="s">
        <v>1</v>
      </c>
      <c r="G13" s="232" t="s">
        <v>1</v>
      </c>
      <c r="H13" s="232" t="s">
        <v>1</v>
      </c>
      <c r="I13" s="232" t="s">
        <v>1</v>
      </c>
      <c r="J13" s="232" t="s">
        <v>1</v>
      </c>
      <c r="K13" s="232" t="s">
        <v>1</v>
      </c>
    </row>
    <row r="14" spans="1:11" x14ac:dyDescent="0.2">
      <c r="A14" s="2" t="s">
        <v>20</v>
      </c>
      <c r="B14" s="235">
        <v>5</v>
      </c>
      <c r="C14" s="232" t="s">
        <v>1</v>
      </c>
      <c r="D14" s="232" t="s">
        <v>1</v>
      </c>
      <c r="E14" s="232" t="s">
        <v>1</v>
      </c>
      <c r="F14" s="232" t="s">
        <v>1</v>
      </c>
      <c r="G14" s="232" t="s">
        <v>1</v>
      </c>
      <c r="H14" s="232" t="s">
        <v>1</v>
      </c>
      <c r="I14" s="232" t="s">
        <v>1</v>
      </c>
      <c r="J14" s="232" t="s">
        <v>1</v>
      </c>
      <c r="K14" s="232" t="s">
        <v>1</v>
      </c>
    </row>
    <row r="15" spans="1:11" x14ac:dyDescent="0.2">
      <c r="A15" s="2" t="s">
        <v>21</v>
      </c>
      <c r="B15" s="235">
        <v>8</v>
      </c>
      <c r="C15" s="232" t="s">
        <v>1</v>
      </c>
      <c r="D15" s="232" t="s">
        <v>1</v>
      </c>
      <c r="E15" s="232" t="s">
        <v>1</v>
      </c>
      <c r="F15" s="232" t="s">
        <v>1</v>
      </c>
      <c r="G15" s="232" t="s">
        <v>1</v>
      </c>
      <c r="H15" s="232" t="s">
        <v>1</v>
      </c>
      <c r="I15" s="232" t="s">
        <v>1</v>
      </c>
      <c r="J15" s="232" t="s">
        <v>1</v>
      </c>
      <c r="K15" s="232" t="s">
        <v>1</v>
      </c>
    </row>
    <row r="16" spans="1:11" x14ac:dyDescent="0.2">
      <c r="A16" s="2" t="s">
        <v>22</v>
      </c>
      <c r="B16" s="235">
        <v>2</v>
      </c>
      <c r="C16" s="232" t="s">
        <v>1</v>
      </c>
      <c r="D16" s="232" t="s">
        <v>1</v>
      </c>
      <c r="E16" s="232" t="s">
        <v>1</v>
      </c>
      <c r="F16" s="232" t="s">
        <v>1</v>
      </c>
      <c r="G16" s="232" t="s">
        <v>1</v>
      </c>
      <c r="H16" s="232" t="s">
        <v>1</v>
      </c>
      <c r="I16" s="232" t="s">
        <v>1</v>
      </c>
      <c r="J16" s="232" t="s">
        <v>1</v>
      </c>
      <c r="K16" s="232" t="s">
        <v>1</v>
      </c>
    </row>
    <row r="17" spans="1:11" x14ac:dyDescent="0.2">
      <c r="A17" s="2" t="s">
        <v>23</v>
      </c>
      <c r="B17" s="235">
        <v>2</v>
      </c>
      <c r="C17" s="232" t="s">
        <v>1</v>
      </c>
      <c r="D17" s="232" t="s">
        <v>1</v>
      </c>
      <c r="E17" s="232" t="s">
        <v>1</v>
      </c>
      <c r="F17" s="232" t="s">
        <v>1</v>
      </c>
      <c r="G17" s="232" t="s">
        <v>1</v>
      </c>
      <c r="H17" s="232" t="s">
        <v>1</v>
      </c>
      <c r="I17" s="232" t="s">
        <v>1</v>
      </c>
      <c r="J17" s="232" t="s">
        <v>1</v>
      </c>
      <c r="K17" s="232" t="s">
        <v>1</v>
      </c>
    </row>
    <row r="18" spans="1:11" x14ac:dyDescent="0.2">
      <c r="A18" s="2" t="s">
        <v>24</v>
      </c>
      <c r="B18" s="235">
        <v>4</v>
      </c>
      <c r="C18" s="232" t="s">
        <v>1</v>
      </c>
      <c r="D18" s="232" t="s">
        <v>1</v>
      </c>
      <c r="E18" s="232" t="s">
        <v>1</v>
      </c>
      <c r="F18" s="232" t="s">
        <v>1</v>
      </c>
      <c r="G18" s="232" t="s">
        <v>1</v>
      </c>
      <c r="H18" s="232" t="s">
        <v>1</v>
      </c>
      <c r="I18" s="232" t="s">
        <v>1</v>
      </c>
      <c r="J18" s="232" t="s">
        <v>1</v>
      </c>
      <c r="K18" s="232" t="s">
        <v>1</v>
      </c>
    </row>
    <row r="19" spans="1:11" x14ac:dyDescent="0.2">
      <c r="A19" s="2" t="s">
        <v>25</v>
      </c>
      <c r="B19" s="235">
        <v>0</v>
      </c>
      <c r="C19" s="232" t="s">
        <v>1</v>
      </c>
      <c r="D19" s="232" t="s">
        <v>1</v>
      </c>
      <c r="E19" s="232" t="s">
        <v>1</v>
      </c>
      <c r="F19" s="232" t="s">
        <v>1</v>
      </c>
      <c r="G19" s="232" t="s">
        <v>1</v>
      </c>
      <c r="H19" s="232" t="s">
        <v>1</v>
      </c>
      <c r="I19" s="232" t="s">
        <v>1</v>
      </c>
      <c r="J19" s="232" t="s">
        <v>1</v>
      </c>
      <c r="K19" s="232" t="s">
        <v>1</v>
      </c>
    </row>
    <row r="20" spans="1:11" x14ac:dyDescent="0.2">
      <c r="A20" s="2" t="s">
        <v>26</v>
      </c>
      <c r="B20" s="235">
        <v>3</v>
      </c>
      <c r="C20" s="232" t="s">
        <v>1</v>
      </c>
      <c r="D20" s="232" t="s">
        <v>1</v>
      </c>
      <c r="E20" s="232" t="s">
        <v>1</v>
      </c>
      <c r="F20" s="232" t="s">
        <v>1</v>
      </c>
      <c r="G20" s="232" t="s">
        <v>1</v>
      </c>
      <c r="H20" s="232" t="s">
        <v>1</v>
      </c>
      <c r="I20" s="232" t="s">
        <v>1</v>
      </c>
      <c r="J20" s="232" t="s">
        <v>1</v>
      </c>
      <c r="K20" s="232" t="s">
        <v>1</v>
      </c>
    </row>
    <row r="21" spans="1:11" x14ac:dyDescent="0.2">
      <c r="A21" s="2" t="s">
        <v>27</v>
      </c>
      <c r="B21" s="235">
        <v>0</v>
      </c>
      <c r="C21" s="232" t="s">
        <v>1</v>
      </c>
      <c r="D21" s="232" t="s">
        <v>1</v>
      </c>
      <c r="E21" s="232" t="s">
        <v>1</v>
      </c>
      <c r="F21" s="232" t="s">
        <v>1</v>
      </c>
      <c r="G21" s="232" t="s">
        <v>1</v>
      </c>
      <c r="H21" s="232" t="s">
        <v>1</v>
      </c>
      <c r="I21" s="232" t="s">
        <v>1</v>
      </c>
      <c r="J21" s="232" t="s">
        <v>1</v>
      </c>
      <c r="K21" s="232" t="s">
        <v>1</v>
      </c>
    </row>
    <row r="22" spans="1:11" x14ac:dyDescent="0.2">
      <c r="A22" s="2" t="s">
        <v>28</v>
      </c>
      <c r="B22" s="235">
        <v>23</v>
      </c>
      <c r="C22" s="232" t="s">
        <v>1</v>
      </c>
      <c r="D22" s="232" t="s">
        <v>1</v>
      </c>
      <c r="E22" s="232" t="s">
        <v>1</v>
      </c>
      <c r="F22" s="232" t="s">
        <v>1</v>
      </c>
      <c r="G22" s="232" t="s">
        <v>1</v>
      </c>
      <c r="H22" s="232" t="s">
        <v>1</v>
      </c>
      <c r="I22" s="232" t="s">
        <v>1</v>
      </c>
      <c r="J22" s="232" t="s">
        <v>1</v>
      </c>
      <c r="K22" s="232" t="s">
        <v>1</v>
      </c>
    </row>
    <row r="23" spans="1:11" x14ac:dyDescent="0.2">
      <c r="A23" s="2" t="s">
        <v>29</v>
      </c>
      <c r="B23" s="235">
        <v>10</v>
      </c>
      <c r="C23" s="232" t="s">
        <v>1</v>
      </c>
      <c r="D23" s="232" t="s">
        <v>1</v>
      </c>
      <c r="E23" s="232" t="s">
        <v>1</v>
      </c>
      <c r="F23" s="232" t="s">
        <v>1</v>
      </c>
      <c r="G23" s="232" t="s">
        <v>1</v>
      </c>
      <c r="H23" s="232" t="s">
        <v>1</v>
      </c>
      <c r="I23" s="232" t="s">
        <v>1</v>
      </c>
      <c r="J23" s="232" t="s">
        <v>1</v>
      </c>
      <c r="K23" s="232" t="s">
        <v>1</v>
      </c>
    </row>
    <row r="24" spans="1:11" x14ac:dyDescent="0.2">
      <c r="A24" s="2" t="s">
        <v>30</v>
      </c>
      <c r="B24" s="235">
        <v>15</v>
      </c>
      <c r="C24" s="232" t="s">
        <v>1</v>
      </c>
      <c r="D24" s="232" t="s">
        <v>1</v>
      </c>
      <c r="E24" s="232" t="s">
        <v>1</v>
      </c>
      <c r="F24" s="232" t="s">
        <v>1</v>
      </c>
      <c r="G24" s="232" t="s">
        <v>1</v>
      </c>
      <c r="H24" s="232" t="s">
        <v>1</v>
      </c>
      <c r="I24" s="232" t="s">
        <v>1</v>
      </c>
      <c r="J24" s="232" t="s">
        <v>1</v>
      </c>
      <c r="K24" s="232" t="s">
        <v>1</v>
      </c>
    </row>
    <row r="25" spans="1:11" x14ac:dyDescent="0.2">
      <c r="A25" s="2" t="s">
        <v>31</v>
      </c>
      <c r="B25" s="235">
        <v>3</v>
      </c>
      <c r="C25" s="232" t="s">
        <v>1</v>
      </c>
      <c r="D25" s="232" t="s">
        <v>1</v>
      </c>
      <c r="E25" s="232" t="s">
        <v>1</v>
      </c>
      <c r="F25" s="232" t="s">
        <v>1</v>
      </c>
      <c r="G25" s="232" t="s">
        <v>1</v>
      </c>
      <c r="H25" s="232" t="s">
        <v>1</v>
      </c>
      <c r="I25" s="232" t="s">
        <v>1</v>
      </c>
      <c r="J25" s="232" t="s">
        <v>1</v>
      </c>
      <c r="K25" s="232" t="s">
        <v>1</v>
      </c>
    </row>
    <row r="26" spans="1:11" x14ac:dyDescent="0.2">
      <c r="A26" s="2" t="s">
        <v>32</v>
      </c>
      <c r="B26" s="235">
        <v>3</v>
      </c>
      <c r="C26" s="232" t="s">
        <v>1</v>
      </c>
      <c r="D26" s="232" t="s">
        <v>1</v>
      </c>
      <c r="E26" s="232" t="s">
        <v>1</v>
      </c>
      <c r="F26" s="232" t="s">
        <v>1</v>
      </c>
      <c r="G26" s="232" t="s">
        <v>1</v>
      </c>
      <c r="H26" s="232" t="s">
        <v>1</v>
      </c>
      <c r="I26" s="232" t="s">
        <v>1</v>
      </c>
      <c r="J26" s="232" t="s">
        <v>1</v>
      </c>
      <c r="K26" s="232" t="s">
        <v>1</v>
      </c>
    </row>
    <row r="27" spans="1:11" x14ac:dyDescent="0.2">
      <c r="A27" s="2" t="s">
        <v>33</v>
      </c>
      <c r="B27" s="235">
        <v>4</v>
      </c>
      <c r="C27" s="232" t="s">
        <v>1</v>
      </c>
      <c r="D27" s="232" t="s">
        <v>1</v>
      </c>
      <c r="E27" s="232" t="s">
        <v>1</v>
      </c>
      <c r="F27" s="232" t="s">
        <v>1</v>
      </c>
      <c r="G27" s="232" t="s">
        <v>1</v>
      </c>
      <c r="H27" s="232" t="s">
        <v>1</v>
      </c>
      <c r="I27" s="232" t="s">
        <v>1</v>
      </c>
      <c r="J27" s="232" t="s">
        <v>1</v>
      </c>
      <c r="K27" s="232" t="s">
        <v>1</v>
      </c>
    </row>
    <row r="28" spans="1:11" x14ac:dyDescent="0.2">
      <c r="A28" s="2" t="s">
        <v>34</v>
      </c>
      <c r="B28" s="235">
        <v>2</v>
      </c>
      <c r="C28" s="232" t="s">
        <v>1</v>
      </c>
      <c r="D28" s="232" t="s">
        <v>1</v>
      </c>
      <c r="E28" s="232" t="s">
        <v>1</v>
      </c>
      <c r="F28" s="232" t="s">
        <v>1</v>
      </c>
      <c r="G28" s="232" t="s">
        <v>1</v>
      </c>
      <c r="H28" s="232" t="s">
        <v>1</v>
      </c>
      <c r="I28" s="232" t="s">
        <v>1</v>
      </c>
      <c r="J28" s="232" t="s">
        <v>1</v>
      </c>
      <c r="K28" s="232" t="s">
        <v>1</v>
      </c>
    </row>
    <row r="29" spans="1:11" x14ac:dyDescent="0.2">
      <c r="A29" s="2" t="s">
        <v>35</v>
      </c>
      <c r="B29" s="235">
        <v>5</v>
      </c>
      <c r="C29" s="232" t="s">
        <v>1</v>
      </c>
      <c r="D29" s="232" t="s">
        <v>1</v>
      </c>
      <c r="E29" s="232" t="s">
        <v>1</v>
      </c>
      <c r="F29" s="232" t="s">
        <v>1</v>
      </c>
      <c r="G29" s="232" t="s">
        <v>1</v>
      </c>
      <c r="H29" s="232" t="s">
        <v>1</v>
      </c>
      <c r="I29" s="232" t="s">
        <v>1</v>
      </c>
      <c r="J29" s="232" t="s">
        <v>1</v>
      </c>
      <c r="K29" s="232" t="s">
        <v>1</v>
      </c>
    </row>
    <row r="30" spans="1:11" x14ac:dyDescent="0.2">
      <c r="A30" s="2" t="s">
        <v>36</v>
      </c>
      <c r="B30" s="235">
        <v>2</v>
      </c>
      <c r="C30" s="232" t="s">
        <v>1</v>
      </c>
      <c r="D30" s="232" t="s">
        <v>1</v>
      </c>
      <c r="E30" s="232" t="s">
        <v>1</v>
      </c>
      <c r="F30" s="232" t="s">
        <v>1</v>
      </c>
      <c r="G30" s="232" t="s">
        <v>1</v>
      </c>
      <c r="H30" s="232" t="s">
        <v>1</v>
      </c>
      <c r="I30" s="232" t="s">
        <v>1</v>
      </c>
      <c r="J30" s="232" t="s">
        <v>1</v>
      </c>
      <c r="K30" s="232" t="s">
        <v>1</v>
      </c>
    </row>
    <row r="31" spans="1:11" x14ac:dyDescent="0.2">
      <c r="A31" s="2" t="s">
        <v>37</v>
      </c>
      <c r="B31" s="235">
        <v>0</v>
      </c>
      <c r="C31" s="232" t="s">
        <v>1</v>
      </c>
      <c r="D31" s="232" t="s">
        <v>1</v>
      </c>
      <c r="E31" s="232" t="s">
        <v>1</v>
      </c>
      <c r="F31" s="232" t="s">
        <v>1</v>
      </c>
      <c r="G31" s="232" t="s">
        <v>1</v>
      </c>
      <c r="H31" s="232" t="s">
        <v>1</v>
      </c>
      <c r="I31" s="232" t="s">
        <v>1</v>
      </c>
      <c r="J31" s="232" t="s">
        <v>1</v>
      </c>
      <c r="K31" s="232" t="s">
        <v>1</v>
      </c>
    </row>
    <row r="32" spans="1:11" x14ac:dyDescent="0.2">
      <c r="A32" s="2" t="s">
        <v>38</v>
      </c>
      <c r="B32" s="235">
        <v>21</v>
      </c>
      <c r="C32" s="232" t="s">
        <v>1</v>
      </c>
      <c r="D32" s="232" t="s">
        <v>1</v>
      </c>
      <c r="E32" s="232" t="s">
        <v>1</v>
      </c>
      <c r="F32" s="232" t="s">
        <v>1</v>
      </c>
      <c r="G32" s="232" t="s">
        <v>1</v>
      </c>
      <c r="H32" s="232" t="s">
        <v>1</v>
      </c>
      <c r="I32" s="232" t="s">
        <v>1</v>
      </c>
      <c r="J32" s="232" t="s">
        <v>1</v>
      </c>
      <c r="K32" s="232" t="s">
        <v>1</v>
      </c>
    </row>
    <row r="33" spans="1:11" x14ac:dyDescent="0.2">
      <c r="A33" s="2" t="s">
        <v>39</v>
      </c>
      <c r="B33" s="235">
        <v>9</v>
      </c>
      <c r="C33" s="232" t="s">
        <v>1</v>
      </c>
      <c r="D33" s="232" t="s">
        <v>1</v>
      </c>
      <c r="E33" s="232" t="s">
        <v>1</v>
      </c>
      <c r="F33" s="232" t="s">
        <v>1</v>
      </c>
      <c r="G33" s="232" t="s">
        <v>1</v>
      </c>
      <c r="H33" s="232" t="s">
        <v>1</v>
      </c>
      <c r="I33" s="232" t="s">
        <v>1</v>
      </c>
      <c r="J33" s="232" t="s">
        <v>1</v>
      </c>
      <c r="K33" s="232" t="s">
        <v>1</v>
      </c>
    </row>
    <row r="34" spans="1:11" x14ac:dyDescent="0.2">
      <c r="A34" s="2" t="s">
        <v>40</v>
      </c>
      <c r="B34" s="235">
        <v>0</v>
      </c>
      <c r="C34" s="232" t="s">
        <v>1</v>
      </c>
      <c r="D34" s="232" t="s">
        <v>1</v>
      </c>
      <c r="E34" s="232" t="s">
        <v>1</v>
      </c>
      <c r="F34" s="232" t="s">
        <v>1</v>
      </c>
      <c r="G34" s="232" t="s">
        <v>1</v>
      </c>
      <c r="H34" s="232" t="s">
        <v>1</v>
      </c>
      <c r="I34" s="232" t="s">
        <v>1</v>
      </c>
      <c r="J34" s="232" t="s">
        <v>1</v>
      </c>
      <c r="K34" s="232" t="s">
        <v>1</v>
      </c>
    </row>
    <row r="35" spans="1:11" x14ac:dyDescent="0.2">
      <c r="A35" s="2" t="s">
        <v>41</v>
      </c>
      <c r="B35" s="235">
        <v>3</v>
      </c>
      <c r="C35" s="232" t="s">
        <v>1</v>
      </c>
      <c r="D35" s="232" t="s">
        <v>1</v>
      </c>
      <c r="E35" s="232" t="s">
        <v>1</v>
      </c>
      <c r="F35" s="232" t="s">
        <v>1</v>
      </c>
      <c r="G35" s="232" t="s">
        <v>1</v>
      </c>
      <c r="H35" s="232" t="s">
        <v>1</v>
      </c>
      <c r="I35" s="232" t="s">
        <v>1</v>
      </c>
      <c r="J35" s="232" t="s">
        <v>1</v>
      </c>
      <c r="K35" s="232" t="s">
        <v>1</v>
      </c>
    </row>
    <row r="36" spans="1:11" x14ac:dyDescent="0.2">
      <c r="A36" s="2" t="s">
        <v>42</v>
      </c>
      <c r="B36" s="235">
        <v>3</v>
      </c>
      <c r="C36" s="232" t="s">
        <v>1</v>
      </c>
      <c r="D36" s="232" t="s">
        <v>1</v>
      </c>
      <c r="E36" s="232" t="s">
        <v>1</v>
      </c>
      <c r="F36" s="232" t="s">
        <v>1</v>
      </c>
      <c r="G36" s="232" t="s">
        <v>1</v>
      </c>
      <c r="H36" s="232" t="s">
        <v>1</v>
      </c>
      <c r="I36" s="232" t="s">
        <v>1</v>
      </c>
      <c r="J36" s="232" t="s">
        <v>1</v>
      </c>
      <c r="K36" s="232" t="s">
        <v>1</v>
      </c>
    </row>
    <row r="37" spans="1:11" x14ac:dyDescent="0.2">
      <c r="A37" s="2" t="s">
        <v>43</v>
      </c>
      <c r="B37" s="235">
        <v>3</v>
      </c>
      <c r="C37" s="232" t="s">
        <v>1</v>
      </c>
      <c r="D37" s="232" t="s">
        <v>1</v>
      </c>
      <c r="E37" s="232" t="s">
        <v>1</v>
      </c>
      <c r="F37" s="232" t="s">
        <v>1</v>
      </c>
      <c r="G37" s="232" t="s">
        <v>1</v>
      </c>
      <c r="H37" s="232" t="s">
        <v>1</v>
      </c>
      <c r="I37" s="232" t="s">
        <v>1</v>
      </c>
      <c r="J37" s="232" t="s">
        <v>1</v>
      </c>
      <c r="K37" s="232" t="s">
        <v>1</v>
      </c>
    </row>
    <row r="38" spans="1:11" x14ac:dyDescent="0.2">
      <c r="A38" s="2" t="s">
        <v>44</v>
      </c>
      <c r="B38" s="235">
        <v>8</v>
      </c>
      <c r="C38" s="232" t="s">
        <v>1</v>
      </c>
      <c r="D38" s="232" t="s">
        <v>1</v>
      </c>
      <c r="E38" s="232" t="s">
        <v>1</v>
      </c>
      <c r="F38" s="232" t="s">
        <v>1</v>
      </c>
      <c r="G38" s="232" t="s">
        <v>1</v>
      </c>
      <c r="H38" s="232" t="s">
        <v>1</v>
      </c>
      <c r="I38" s="232" t="s">
        <v>1</v>
      </c>
      <c r="J38" s="232" t="s">
        <v>1</v>
      </c>
      <c r="K38" s="232" t="s">
        <v>1</v>
      </c>
    </row>
    <row r="39" spans="1:11" x14ac:dyDescent="0.2">
      <c r="A39" s="2" t="s">
        <v>45</v>
      </c>
      <c r="B39" s="235">
        <v>8</v>
      </c>
      <c r="C39" s="232" t="s">
        <v>1</v>
      </c>
      <c r="D39" s="232" t="s">
        <v>1</v>
      </c>
      <c r="E39" s="232" t="s">
        <v>1</v>
      </c>
      <c r="F39" s="232" t="s">
        <v>1</v>
      </c>
      <c r="G39" s="232" t="s">
        <v>1</v>
      </c>
      <c r="H39" s="232" t="s">
        <v>1</v>
      </c>
      <c r="I39" s="232" t="s">
        <v>1</v>
      </c>
      <c r="J39" s="232" t="s">
        <v>1</v>
      </c>
      <c r="K39" s="232" t="s">
        <v>1</v>
      </c>
    </row>
    <row r="40" spans="1:11" x14ac:dyDescent="0.2">
      <c r="A40" s="2" t="s">
        <v>46</v>
      </c>
      <c r="B40" s="235">
        <v>6</v>
      </c>
      <c r="C40" s="232" t="s">
        <v>1</v>
      </c>
      <c r="D40" s="232" t="s">
        <v>1</v>
      </c>
      <c r="E40" s="232" t="s">
        <v>1</v>
      </c>
      <c r="F40" s="232" t="s">
        <v>1</v>
      </c>
      <c r="G40" s="232" t="s">
        <v>1</v>
      </c>
      <c r="H40" s="232" t="s">
        <v>1</v>
      </c>
      <c r="I40" s="232" t="s">
        <v>1</v>
      </c>
      <c r="J40" s="232" t="s">
        <v>1</v>
      </c>
      <c r="K40" s="232" t="s">
        <v>1</v>
      </c>
    </row>
    <row r="41" spans="1:11" x14ac:dyDescent="0.2">
      <c r="A41" s="2" t="s">
        <v>47</v>
      </c>
      <c r="B41" s="235">
        <v>3</v>
      </c>
      <c r="C41" s="232" t="s">
        <v>1</v>
      </c>
      <c r="D41" s="232" t="s">
        <v>1</v>
      </c>
      <c r="E41" s="232" t="s">
        <v>1</v>
      </c>
      <c r="F41" s="232" t="s">
        <v>1</v>
      </c>
      <c r="G41" s="232" t="s">
        <v>1</v>
      </c>
      <c r="H41" s="232" t="s">
        <v>1</v>
      </c>
      <c r="I41" s="232" t="s">
        <v>1</v>
      </c>
      <c r="J41" s="232" t="s">
        <v>1</v>
      </c>
      <c r="K41" s="232" t="s">
        <v>1</v>
      </c>
    </row>
    <row r="42" spans="1:11" x14ac:dyDescent="0.2">
      <c r="A42" s="2" t="s">
        <v>48</v>
      </c>
      <c r="B42" s="235">
        <v>7</v>
      </c>
      <c r="C42" s="232" t="s">
        <v>1</v>
      </c>
      <c r="D42" s="232" t="s">
        <v>1</v>
      </c>
      <c r="E42" s="232" t="s">
        <v>1</v>
      </c>
      <c r="F42" s="232" t="s">
        <v>1</v>
      </c>
      <c r="G42" s="232" t="s">
        <v>1</v>
      </c>
      <c r="H42" s="232" t="s">
        <v>1</v>
      </c>
      <c r="I42" s="232" t="s">
        <v>1</v>
      </c>
      <c r="J42" s="232" t="s">
        <v>1</v>
      </c>
      <c r="K42" s="232" t="s">
        <v>1</v>
      </c>
    </row>
    <row r="43" spans="1:11" x14ac:dyDescent="0.2">
      <c r="A43" s="2" t="s">
        <v>49</v>
      </c>
      <c r="B43" s="235">
        <v>8</v>
      </c>
      <c r="C43" s="232" t="s">
        <v>1</v>
      </c>
      <c r="D43" s="232" t="s">
        <v>1</v>
      </c>
      <c r="E43" s="232" t="s">
        <v>1</v>
      </c>
      <c r="F43" s="232" t="s">
        <v>1</v>
      </c>
      <c r="G43" s="232" t="s">
        <v>1</v>
      </c>
      <c r="H43" s="232" t="s">
        <v>1</v>
      </c>
      <c r="I43" s="232" t="s">
        <v>1</v>
      </c>
      <c r="J43" s="232" t="s">
        <v>1</v>
      </c>
      <c r="K43" s="232" t="s">
        <v>1</v>
      </c>
    </row>
    <row r="44" spans="1:11" x14ac:dyDescent="0.2">
      <c r="A44" s="2" t="s">
        <v>50</v>
      </c>
      <c r="B44" s="235">
        <v>4</v>
      </c>
      <c r="C44" s="232" t="s">
        <v>1</v>
      </c>
      <c r="D44" s="232" t="s">
        <v>1</v>
      </c>
      <c r="E44" s="232" t="s">
        <v>1</v>
      </c>
      <c r="F44" s="232" t="s">
        <v>1</v>
      </c>
      <c r="G44" s="232" t="s">
        <v>1</v>
      </c>
      <c r="H44" s="232" t="s">
        <v>1</v>
      </c>
      <c r="I44" s="232" t="s">
        <v>1</v>
      </c>
      <c r="J44" s="232" t="s">
        <v>1</v>
      </c>
      <c r="K44" s="232" t="s">
        <v>1</v>
      </c>
    </row>
    <row r="45" spans="1:11" x14ac:dyDescent="0.2">
      <c r="A45" s="2" t="s">
        <v>51</v>
      </c>
      <c r="B45" s="235">
        <v>5</v>
      </c>
      <c r="C45" s="232" t="s">
        <v>1</v>
      </c>
      <c r="D45" s="232" t="s">
        <v>1</v>
      </c>
      <c r="E45" s="232" t="s">
        <v>1</v>
      </c>
      <c r="F45" s="232" t="s">
        <v>1</v>
      </c>
      <c r="G45" s="232" t="s">
        <v>1</v>
      </c>
      <c r="H45" s="232" t="s">
        <v>1</v>
      </c>
      <c r="I45" s="232" t="s">
        <v>1</v>
      </c>
      <c r="J45" s="232" t="s">
        <v>1</v>
      </c>
      <c r="K45" s="232" t="s">
        <v>1</v>
      </c>
    </row>
    <row r="46" spans="1:11" x14ac:dyDescent="0.2">
      <c r="A46" s="2" t="s">
        <v>52</v>
      </c>
      <c r="B46" s="235">
        <v>1</v>
      </c>
      <c r="C46" s="232" t="s">
        <v>1</v>
      </c>
      <c r="D46" s="232" t="s">
        <v>1</v>
      </c>
      <c r="E46" s="232" t="s">
        <v>1</v>
      </c>
      <c r="F46" s="232" t="s">
        <v>1</v>
      </c>
      <c r="G46" s="232" t="s">
        <v>1</v>
      </c>
      <c r="H46" s="232" t="s">
        <v>1</v>
      </c>
      <c r="I46" s="232" t="s">
        <v>1</v>
      </c>
      <c r="J46" s="232" t="s">
        <v>1</v>
      </c>
      <c r="K46" s="232" t="s">
        <v>1</v>
      </c>
    </row>
    <row r="47" spans="1:11" x14ac:dyDescent="0.2">
      <c r="A47" s="2" t="s">
        <v>53</v>
      </c>
      <c r="B47" s="235">
        <v>2</v>
      </c>
      <c r="C47" s="232" t="s">
        <v>1</v>
      </c>
      <c r="D47" s="232" t="s">
        <v>1</v>
      </c>
      <c r="E47" s="232" t="s">
        <v>1</v>
      </c>
      <c r="F47" s="232" t="s">
        <v>1</v>
      </c>
      <c r="G47" s="232" t="s">
        <v>1</v>
      </c>
      <c r="H47" s="232" t="s">
        <v>1</v>
      </c>
      <c r="I47" s="232" t="s">
        <v>1</v>
      </c>
      <c r="J47" s="232" t="s">
        <v>1</v>
      </c>
      <c r="K47" s="232" t="s">
        <v>1</v>
      </c>
    </row>
    <row r="48" spans="1:11" x14ac:dyDescent="0.2">
      <c r="A48" s="2" t="s">
        <v>54</v>
      </c>
      <c r="B48" s="235">
        <v>1</v>
      </c>
      <c r="C48" s="232" t="s">
        <v>1</v>
      </c>
      <c r="D48" s="232" t="s">
        <v>1</v>
      </c>
      <c r="E48" s="232" t="s">
        <v>1</v>
      </c>
      <c r="F48" s="232" t="s">
        <v>1</v>
      </c>
      <c r="G48" s="232" t="s">
        <v>1</v>
      </c>
      <c r="H48" s="232" t="s">
        <v>1</v>
      </c>
      <c r="I48" s="232" t="s">
        <v>1</v>
      </c>
      <c r="J48" s="232" t="s">
        <v>1</v>
      </c>
      <c r="K48" s="232" t="s">
        <v>1</v>
      </c>
    </row>
    <row r="49" spans="1:11" x14ac:dyDescent="0.2">
      <c r="A49" s="2" t="s">
        <v>55</v>
      </c>
      <c r="B49" s="235">
        <v>3</v>
      </c>
      <c r="C49" s="232" t="s">
        <v>1</v>
      </c>
      <c r="D49" s="232" t="s">
        <v>1</v>
      </c>
      <c r="E49" s="232" t="s">
        <v>1</v>
      </c>
      <c r="F49" s="232" t="s">
        <v>1</v>
      </c>
      <c r="G49" s="232" t="s">
        <v>1</v>
      </c>
      <c r="H49" s="232" t="s">
        <v>1</v>
      </c>
      <c r="I49" s="232" t="s">
        <v>1</v>
      </c>
      <c r="J49" s="232" t="s">
        <v>1</v>
      </c>
      <c r="K49" s="232" t="s">
        <v>1</v>
      </c>
    </row>
    <row r="50" spans="1:11" x14ac:dyDescent="0.2">
      <c r="A50" s="2" t="s">
        <v>56</v>
      </c>
      <c r="B50" s="235">
        <v>4</v>
      </c>
      <c r="C50" s="232" t="s">
        <v>1</v>
      </c>
      <c r="D50" s="232" t="s">
        <v>1</v>
      </c>
      <c r="E50" s="232" t="s">
        <v>1</v>
      </c>
      <c r="F50" s="232" t="s">
        <v>1</v>
      </c>
      <c r="G50" s="232" t="s">
        <v>1</v>
      </c>
      <c r="H50" s="232" t="s">
        <v>1</v>
      </c>
      <c r="I50" s="232" t="s">
        <v>1</v>
      </c>
      <c r="J50" s="232" t="s">
        <v>1</v>
      </c>
      <c r="K50" s="232" t="s">
        <v>1</v>
      </c>
    </row>
    <row r="51" spans="1:11" x14ac:dyDescent="0.2">
      <c r="A51" s="2" t="s">
        <v>57</v>
      </c>
      <c r="B51" s="235">
        <v>6</v>
      </c>
      <c r="C51" s="232" t="s">
        <v>1</v>
      </c>
      <c r="D51" s="232" t="s">
        <v>1</v>
      </c>
      <c r="E51" s="232" t="s">
        <v>1</v>
      </c>
      <c r="F51" s="232" t="s">
        <v>1</v>
      </c>
      <c r="G51" s="232" t="s">
        <v>1</v>
      </c>
      <c r="H51" s="232" t="s">
        <v>1</v>
      </c>
      <c r="I51" s="232" t="s">
        <v>1</v>
      </c>
      <c r="J51" s="232" t="s">
        <v>1</v>
      </c>
      <c r="K51" s="232" t="s">
        <v>1</v>
      </c>
    </row>
    <row r="52" spans="1:11" x14ac:dyDescent="0.2">
      <c r="A52" s="2" t="s">
        <v>58</v>
      </c>
      <c r="B52" s="235">
        <v>1</v>
      </c>
      <c r="C52" s="232" t="s">
        <v>1</v>
      </c>
      <c r="D52" s="232" t="s">
        <v>1</v>
      </c>
      <c r="E52" s="232" t="s">
        <v>1</v>
      </c>
      <c r="F52" s="232" t="s">
        <v>1</v>
      </c>
      <c r="G52" s="232" t="s">
        <v>1</v>
      </c>
      <c r="H52" s="232" t="s">
        <v>1</v>
      </c>
      <c r="I52" s="232" t="s">
        <v>1</v>
      </c>
      <c r="J52" s="232" t="s">
        <v>1</v>
      </c>
      <c r="K52" s="232" t="s">
        <v>1</v>
      </c>
    </row>
    <row r="53" spans="1:11" x14ac:dyDescent="0.2">
      <c r="A53" s="2" t="s">
        <v>59</v>
      </c>
      <c r="B53" s="235">
        <v>3</v>
      </c>
      <c r="C53" s="232" t="s">
        <v>1</v>
      </c>
      <c r="D53" s="232" t="s">
        <v>1</v>
      </c>
      <c r="E53" s="232" t="s">
        <v>1</v>
      </c>
      <c r="F53" s="232" t="s">
        <v>1</v>
      </c>
      <c r="G53" s="232" t="s">
        <v>1</v>
      </c>
      <c r="H53" s="232" t="s">
        <v>1</v>
      </c>
      <c r="I53" s="232" t="s">
        <v>1</v>
      </c>
      <c r="J53" s="232" t="s">
        <v>1</v>
      </c>
      <c r="K53" s="232" t="s">
        <v>1</v>
      </c>
    </row>
    <row r="54" spans="1:11" x14ac:dyDescent="0.2">
      <c r="A54" s="2" t="s">
        <v>60</v>
      </c>
      <c r="B54" s="235">
        <v>6</v>
      </c>
      <c r="C54" s="232" t="s">
        <v>1</v>
      </c>
      <c r="D54" s="232" t="s">
        <v>1</v>
      </c>
      <c r="E54" s="232" t="s">
        <v>1</v>
      </c>
      <c r="F54" s="232" t="s">
        <v>1</v>
      </c>
      <c r="G54" s="232" t="s">
        <v>1</v>
      </c>
      <c r="H54" s="232" t="s">
        <v>1</v>
      </c>
      <c r="I54" s="232" t="s">
        <v>1</v>
      </c>
      <c r="J54" s="232" t="s">
        <v>1</v>
      </c>
      <c r="K54" s="232" t="s">
        <v>1</v>
      </c>
    </row>
    <row r="55" spans="1:11" x14ac:dyDescent="0.2">
      <c r="A55" s="2" t="s">
        <v>61</v>
      </c>
      <c r="B55" s="235">
        <v>1</v>
      </c>
      <c r="C55" s="232" t="s">
        <v>1</v>
      </c>
      <c r="D55" s="232" t="s">
        <v>1</v>
      </c>
      <c r="E55" s="232" t="s">
        <v>1</v>
      </c>
      <c r="F55" s="232" t="s">
        <v>1</v>
      </c>
      <c r="G55" s="232" t="s">
        <v>1</v>
      </c>
      <c r="H55" s="232" t="s">
        <v>1</v>
      </c>
      <c r="I55" s="232" t="s">
        <v>1</v>
      </c>
      <c r="J55" s="232" t="s">
        <v>1</v>
      </c>
      <c r="K55" s="232" t="s">
        <v>1</v>
      </c>
    </row>
    <row r="56" spans="1:11" x14ac:dyDescent="0.2">
      <c r="A56" s="2" t="s">
        <v>62</v>
      </c>
      <c r="B56" s="235">
        <v>4</v>
      </c>
      <c r="C56" s="232" t="s">
        <v>1</v>
      </c>
      <c r="D56" s="232" t="s">
        <v>1</v>
      </c>
      <c r="E56" s="232" t="s">
        <v>1</v>
      </c>
      <c r="F56" s="232" t="s">
        <v>1</v>
      </c>
      <c r="G56" s="232" t="s">
        <v>1</v>
      </c>
      <c r="H56" s="232" t="s">
        <v>1</v>
      </c>
      <c r="I56" s="232" t="s">
        <v>1</v>
      </c>
      <c r="J56" s="232" t="s">
        <v>1</v>
      </c>
      <c r="K56" s="232" t="s">
        <v>1</v>
      </c>
    </row>
    <row r="57" spans="1:11" x14ac:dyDescent="0.2">
      <c r="A57" s="2" t="s">
        <v>63</v>
      </c>
      <c r="B57" s="235">
        <v>14</v>
      </c>
      <c r="C57" s="232" t="s">
        <v>1</v>
      </c>
      <c r="D57" s="232" t="s">
        <v>1</v>
      </c>
      <c r="E57" s="232" t="s">
        <v>1</v>
      </c>
      <c r="F57" s="232" t="s">
        <v>1</v>
      </c>
      <c r="G57" s="232" t="s">
        <v>1</v>
      </c>
      <c r="H57" s="232" t="s">
        <v>1</v>
      </c>
      <c r="I57" s="232" t="s">
        <v>1</v>
      </c>
      <c r="J57" s="232" t="s">
        <v>1</v>
      </c>
      <c r="K57" s="232" t="s">
        <v>1</v>
      </c>
    </row>
    <row r="58" spans="1:11" x14ac:dyDescent="0.2">
      <c r="A58" s="2" t="s">
        <v>64</v>
      </c>
      <c r="B58" s="235">
        <v>7</v>
      </c>
      <c r="C58" s="232" t="s">
        <v>1</v>
      </c>
      <c r="D58" s="232" t="s">
        <v>1</v>
      </c>
      <c r="E58" s="232" t="s">
        <v>1</v>
      </c>
      <c r="F58" s="232" t="s">
        <v>1</v>
      </c>
      <c r="G58" s="232" t="s">
        <v>1</v>
      </c>
      <c r="H58" s="232" t="s">
        <v>1</v>
      </c>
      <c r="I58" s="232" t="s">
        <v>1</v>
      </c>
      <c r="J58" s="232" t="s">
        <v>1</v>
      </c>
      <c r="K58" s="232" t="s">
        <v>1</v>
      </c>
    </row>
    <row r="59" spans="1:11" x14ac:dyDescent="0.2">
      <c r="A59" s="2" t="s">
        <v>65</v>
      </c>
      <c r="B59" s="235">
        <v>7</v>
      </c>
      <c r="C59" s="232" t="s">
        <v>1</v>
      </c>
      <c r="D59" s="232" t="s">
        <v>1</v>
      </c>
      <c r="E59" s="232" t="s">
        <v>1</v>
      </c>
      <c r="F59" s="232" t="s">
        <v>1</v>
      </c>
      <c r="G59" s="232" t="s">
        <v>1</v>
      </c>
      <c r="H59" s="232" t="s">
        <v>1</v>
      </c>
      <c r="I59" s="232" t="s">
        <v>1</v>
      </c>
      <c r="J59" s="232" t="s">
        <v>1</v>
      </c>
      <c r="K59" s="232" t="s">
        <v>1</v>
      </c>
    </row>
    <row r="60" spans="1:11" x14ac:dyDescent="0.2">
      <c r="A60" s="2" t="s">
        <v>66</v>
      </c>
      <c r="B60" s="235">
        <v>0</v>
      </c>
      <c r="C60" s="232" t="s">
        <v>1</v>
      </c>
      <c r="D60" s="232" t="s">
        <v>1</v>
      </c>
      <c r="E60" s="232" t="s">
        <v>1</v>
      </c>
      <c r="F60" s="232" t="s">
        <v>1</v>
      </c>
      <c r="G60" s="232" t="s">
        <v>1</v>
      </c>
      <c r="H60" s="232" t="s">
        <v>1</v>
      </c>
      <c r="I60" s="232" t="s">
        <v>1</v>
      </c>
      <c r="J60" s="232" t="s">
        <v>1</v>
      </c>
      <c r="K60" s="232" t="s">
        <v>1</v>
      </c>
    </row>
    <row r="61" spans="1:11" x14ac:dyDescent="0.2">
      <c r="A61" s="2" t="s">
        <v>67</v>
      </c>
      <c r="B61" s="235">
        <v>1</v>
      </c>
      <c r="C61" s="232" t="s">
        <v>1</v>
      </c>
      <c r="D61" s="232" t="s">
        <v>1</v>
      </c>
      <c r="E61" s="232" t="s">
        <v>1</v>
      </c>
      <c r="F61" s="232" t="s">
        <v>1</v>
      </c>
      <c r="G61" s="232" t="s">
        <v>1</v>
      </c>
      <c r="H61" s="232" t="s">
        <v>1</v>
      </c>
      <c r="I61" s="232" t="s">
        <v>1</v>
      </c>
      <c r="J61" s="232" t="s">
        <v>1</v>
      </c>
      <c r="K61" s="232" t="s">
        <v>1</v>
      </c>
    </row>
    <row r="62" spans="1:11" x14ac:dyDescent="0.2">
      <c r="A62" s="2" t="s">
        <v>68</v>
      </c>
      <c r="B62" s="235">
        <v>8</v>
      </c>
      <c r="C62" s="232" t="s">
        <v>1</v>
      </c>
      <c r="D62" s="232" t="s">
        <v>1</v>
      </c>
      <c r="E62" s="232" t="s">
        <v>1</v>
      </c>
      <c r="F62" s="232" t="s">
        <v>1</v>
      </c>
      <c r="G62" s="232" t="s">
        <v>1</v>
      </c>
      <c r="H62" s="232" t="s">
        <v>1</v>
      </c>
      <c r="I62" s="232" t="s">
        <v>1</v>
      </c>
      <c r="J62" s="232" t="s">
        <v>1</v>
      </c>
      <c r="K62" s="232" t="s">
        <v>1</v>
      </c>
    </row>
    <row r="63" spans="1:11" x14ac:dyDescent="0.2">
      <c r="A63" s="2" t="s">
        <v>69</v>
      </c>
      <c r="B63" s="235">
        <v>5</v>
      </c>
      <c r="C63" s="232" t="s">
        <v>1</v>
      </c>
      <c r="D63" s="232" t="s">
        <v>1</v>
      </c>
      <c r="E63" s="232" t="s">
        <v>1</v>
      </c>
      <c r="F63" s="232" t="s">
        <v>1</v>
      </c>
      <c r="G63" s="232" t="s">
        <v>1</v>
      </c>
      <c r="H63" s="232" t="s">
        <v>1</v>
      </c>
      <c r="I63" s="232" t="s">
        <v>1</v>
      </c>
      <c r="J63" s="232" t="s">
        <v>1</v>
      </c>
      <c r="K63" s="232" t="s">
        <v>1</v>
      </c>
    </row>
    <row r="64" spans="1:11" x14ac:dyDescent="0.2">
      <c r="A64" s="2" t="s">
        <v>70</v>
      </c>
      <c r="B64" s="235">
        <v>1</v>
      </c>
      <c r="C64" s="232" t="s">
        <v>1</v>
      </c>
      <c r="D64" s="232" t="s">
        <v>1</v>
      </c>
      <c r="E64" s="232" t="s">
        <v>1</v>
      </c>
      <c r="F64" s="232" t="s">
        <v>1</v>
      </c>
      <c r="G64" s="232" t="s">
        <v>1</v>
      </c>
      <c r="H64" s="232" t="s">
        <v>1</v>
      </c>
      <c r="I64" s="232" t="s">
        <v>1</v>
      </c>
      <c r="J64" s="232" t="s">
        <v>1</v>
      </c>
      <c r="K64" s="232" t="s">
        <v>1</v>
      </c>
    </row>
    <row r="65" spans="1:11" x14ac:dyDescent="0.2">
      <c r="A65" s="2" t="s">
        <v>71</v>
      </c>
      <c r="B65" s="235">
        <v>3</v>
      </c>
      <c r="C65" s="232" t="s">
        <v>1</v>
      </c>
      <c r="D65" s="232" t="s">
        <v>1</v>
      </c>
      <c r="E65" s="232" t="s">
        <v>1</v>
      </c>
      <c r="F65" s="232" t="s">
        <v>1</v>
      </c>
      <c r="G65" s="232" t="s">
        <v>1</v>
      </c>
      <c r="H65" s="232" t="s">
        <v>1</v>
      </c>
      <c r="I65" s="232" t="s">
        <v>1</v>
      </c>
      <c r="J65" s="232" t="s">
        <v>1</v>
      </c>
      <c r="K65" s="232" t="s">
        <v>1</v>
      </c>
    </row>
    <row r="66" spans="1:11" x14ac:dyDescent="0.2">
      <c r="A66" s="2" t="s">
        <v>72</v>
      </c>
      <c r="B66" s="235">
        <v>9</v>
      </c>
      <c r="C66" s="232" t="s">
        <v>1</v>
      </c>
      <c r="D66" s="232" t="s">
        <v>1</v>
      </c>
      <c r="E66" s="232" t="s">
        <v>1</v>
      </c>
      <c r="F66" s="232" t="s">
        <v>1</v>
      </c>
      <c r="G66" s="232" t="s">
        <v>1</v>
      </c>
      <c r="H66" s="232" t="s">
        <v>1</v>
      </c>
      <c r="I66" s="232" t="s">
        <v>1</v>
      </c>
      <c r="J66" s="232" t="s">
        <v>1</v>
      </c>
      <c r="K66" s="232" t="s">
        <v>1</v>
      </c>
    </row>
    <row r="67" spans="1:11" x14ac:dyDescent="0.2">
      <c r="A67" s="2" t="s">
        <v>73</v>
      </c>
      <c r="B67" s="235">
        <v>9</v>
      </c>
      <c r="C67" s="232" t="s">
        <v>1</v>
      </c>
      <c r="D67" s="232" t="s">
        <v>1</v>
      </c>
      <c r="E67" s="232" t="s">
        <v>1</v>
      </c>
      <c r="F67" s="232" t="s">
        <v>1</v>
      </c>
      <c r="G67" s="232" t="s">
        <v>1</v>
      </c>
      <c r="H67" s="232" t="s">
        <v>1</v>
      </c>
      <c r="I67" s="232" t="s">
        <v>1</v>
      </c>
      <c r="J67" s="232" t="s">
        <v>1</v>
      </c>
      <c r="K67" s="232" t="s">
        <v>1</v>
      </c>
    </row>
    <row r="68" spans="1:11" x14ac:dyDescent="0.2">
      <c r="A68" s="2" t="s">
        <v>74</v>
      </c>
      <c r="B68" s="235">
        <v>2</v>
      </c>
      <c r="C68" s="232" t="s">
        <v>1</v>
      </c>
      <c r="D68" s="232" t="s">
        <v>1</v>
      </c>
      <c r="E68" s="232" t="s">
        <v>1</v>
      </c>
      <c r="F68" s="232" t="s">
        <v>1</v>
      </c>
      <c r="G68" s="232" t="s">
        <v>1</v>
      </c>
      <c r="H68" s="232" t="s">
        <v>1</v>
      </c>
      <c r="I68" s="232" t="s">
        <v>1</v>
      </c>
      <c r="J68" s="232" t="s">
        <v>1</v>
      </c>
      <c r="K68" s="232" t="s">
        <v>1</v>
      </c>
    </row>
    <row r="69" spans="1:11" x14ac:dyDescent="0.2">
      <c r="A69" s="2" t="s">
        <v>75</v>
      </c>
      <c r="B69" s="235">
        <v>8</v>
      </c>
      <c r="C69" s="232" t="s">
        <v>1</v>
      </c>
      <c r="D69" s="232" t="s">
        <v>1</v>
      </c>
      <c r="E69" s="232" t="s">
        <v>1</v>
      </c>
      <c r="F69" s="232" t="s">
        <v>1</v>
      </c>
      <c r="G69" s="232" t="s">
        <v>1</v>
      </c>
      <c r="H69" s="232" t="s">
        <v>1</v>
      </c>
      <c r="I69" s="232" t="s">
        <v>1</v>
      </c>
      <c r="J69" s="232" t="s">
        <v>1</v>
      </c>
      <c r="K69" s="232" t="s">
        <v>1</v>
      </c>
    </row>
    <row r="70" spans="1:11" x14ac:dyDescent="0.2">
      <c r="A70" s="2" t="s">
        <v>76</v>
      </c>
      <c r="B70" s="235">
        <v>2</v>
      </c>
      <c r="C70" s="232" t="s">
        <v>1</v>
      </c>
      <c r="D70" s="232" t="s">
        <v>1</v>
      </c>
      <c r="E70" s="232" t="s">
        <v>1</v>
      </c>
      <c r="F70" s="232" t="s">
        <v>1</v>
      </c>
      <c r="G70" s="232" t="s">
        <v>1</v>
      </c>
      <c r="H70" s="232" t="s">
        <v>1</v>
      </c>
      <c r="I70" s="232" t="s">
        <v>1</v>
      </c>
      <c r="J70" s="232" t="s">
        <v>1</v>
      </c>
      <c r="K70" s="232" t="s">
        <v>1</v>
      </c>
    </row>
    <row r="71" spans="1:11" x14ac:dyDescent="0.2">
      <c r="A71" s="3" t="s">
        <v>77</v>
      </c>
      <c r="B71" s="236">
        <v>0</v>
      </c>
      <c r="C71" s="233" t="s">
        <v>1</v>
      </c>
      <c r="D71" s="233" t="s">
        <v>1</v>
      </c>
      <c r="E71" s="233" t="s">
        <v>1</v>
      </c>
      <c r="F71" s="233" t="s">
        <v>1</v>
      </c>
      <c r="G71" s="233" t="s">
        <v>1</v>
      </c>
      <c r="H71" s="233" t="s">
        <v>1</v>
      </c>
      <c r="I71" s="233" t="s">
        <v>1</v>
      </c>
      <c r="J71" s="233" t="s">
        <v>1</v>
      </c>
      <c r="K71" s="233" t="s">
        <v>1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224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40" t="s">
        <v>1</v>
      </c>
      <c r="C6" s="237" t="s">
        <v>1</v>
      </c>
      <c r="D6" s="237" t="s">
        <v>1</v>
      </c>
      <c r="E6" s="237" t="s">
        <v>1</v>
      </c>
      <c r="F6" s="237" t="s">
        <v>1</v>
      </c>
      <c r="G6" s="237" t="s">
        <v>1</v>
      </c>
      <c r="H6" s="237" t="s">
        <v>1</v>
      </c>
      <c r="I6" s="237" t="s">
        <v>1</v>
      </c>
      <c r="J6" s="237" t="s">
        <v>1</v>
      </c>
      <c r="K6" s="237" t="s">
        <v>1</v>
      </c>
    </row>
    <row r="7" spans="1:11" x14ac:dyDescent="0.2">
      <c r="A7" s="2" t="s">
        <v>13</v>
      </c>
      <c r="B7" s="241">
        <v>5627</v>
      </c>
      <c r="C7" s="238">
        <v>8.5055634379386902E-2</v>
      </c>
      <c r="D7" s="238">
        <v>2.0257003605365798E-2</v>
      </c>
      <c r="E7" s="238">
        <v>0.40722313523292503</v>
      </c>
      <c r="F7" s="238">
        <v>3.81890777498484E-3</v>
      </c>
      <c r="G7" s="238">
        <v>0.123744644224644</v>
      </c>
      <c r="H7" s="238">
        <v>0.33606269955635099</v>
      </c>
      <c r="I7" s="238">
        <v>6.9247153587639297E-3</v>
      </c>
      <c r="J7" s="238">
        <v>1.6913246363401399E-2</v>
      </c>
      <c r="K7" s="238">
        <v>0.11100907102565299</v>
      </c>
    </row>
    <row r="8" spans="1:11" x14ac:dyDescent="0.2">
      <c r="A8" s="5" t="s">
        <v>14</v>
      </c>
      <c r="B8" s="240" t="s">
        <v>1</v>
      </c>
      <c r="C8" s="237" t="s">
        <v>1</v>
      </c>
      <c r="D8" s="237" t="s">
        <v>1</v>
      </c>
      <c r="E8" s="237" t="s">
        <v>1</v>
      </c>
      <c r="F8" s="237" t="s">
        <v>1</v>
      </c>
      <c r="G8" s="237" t="s">
        <v>1</v>
      </c>
      <c r="H8" s="237" t="s">
        <v>1</v>
      </c>
      <c r="I8" s="237" t="s">
        <v>1</v>
      </c>
      <c r="J8" s="237" t="s">
        <v>1</v>
      </c>
      <c r="K8" s="237" t="s">
        <v>1</v>
      </c>
    </row>
    <row r="9" spans="1:11" x14ac:dyDescent="0.2">
      <c r="A9" s="2" t="s">
        <v>15</v>
      </c>
      <c r="B9" s="241">
        <v>102</v>
      </c>
      <c r="C9" s="238">
        <v>1.3455674983561001E-2</v>
      </c>
      <c r="D9" s="238">
        <v>0</v>
      </c>
      <c r="E9" s="238">
        <v>0.143629536032677</v>
      </c>
      <c r="F9" s="238">
        <v>0</v>
      </c>
      <c r="G9" s="238">
        <v>2.7792124077677699E-2</v>
      </c>
      <c r="H9" s="238">
        <v>0.79138606786727905</v>
      </c>
      <c r="I9" s="238">
        <v>0</v>
      </c>
      <c r="J9" s="238">
        <v>2.3736627772450399E-2</v>
      </c>
      <c r="K9" s="238">
        <v>1.3782832525266599E-2</v>
      </c>
    </row>
    <row r="10" spans="1:11" x14ac:dyDescent="0.2">
      <c r="A10" s="2" t="s">
        <v>16</v>
      </c>
      <c r="B10" s="241">
        <v>100</v>
      </c>
      <c r="C10" s="238">
        <v>4.8374120146036099E-2</v>
      </c>
      <c r="D10" s="238">
        <v>0</v>
      </c>
      <c r="E10" s="238">
        <v>0.22651346027851099</v>
      </c>
      <c r="F10" s="238">
        <v>0</v>
      </c>
      <c r="G10" s="238">
        <v>0.15568417310714699</v>
      </c>
      <c r="H10" s="238">
        <v>0.54629409313201904</v>
      </c>
      <c r="I10" s="238">
        <v>1.0707424953579899E-2</v>
      </c>
      <c r="J10" s="238">
        <v>1.24267200008035E-2</v>
      </c>
      <c r="K10" s="238">
        <v>4.8982816299611397E-2</v>
      </c>
    </row>
    <row r="11" spans="1:11" x14ac:dyDescent="0.2">
      <c r="A11" s="2" t="s">
        <v>17</v>
      </c>
      <c r="B11" s="241">
        <v>119</v>
      </c>
      <c r="C11" s="238">
        <v>5.8225665241479901E-2</v>
      </c>
      <c r="D11" s="238">
        <v>0</v>
      </c>
      <c r="E11" s="238">
        <v>0.213037669658661</v>
      </c>
      <c r="F11" s="238">
        <v>0</v>
      </c>
      <c r="G11" s="238">
        <v>0.17873403429984999</v>
      </c>
      <c r="H11" s="238">
        <v>0.52622431516647294</v>
      </c>
      <c r="I11" s="238">
        <v>1.0803816840052599E-2</v>
      </c>
      <c r="J11" s="238">
        <v>1.29744838923216E-2</v>
      </c>
      <c r="K11" s="238">
        <v>5.8991044476871299E-2</v>
      </c>
    </row>
    <row r="12" spans="1:11" x14ac:dyDescent="0.2">
      <c r="A12" s="2" t="s">
        <v>18</v>
      </c>
      <c r="B12" s="241">
        <v>104</v>
      </c>
      <c r="C12" s="238">
        <v>4.4845689088106197E-2</v>
      </c>
      <c r="D12" s="238">
        <v>0</v>
      </c>
      <c r="E12" s="238">
        <v>0.32448193430900601</v>
      </c>
      <c r="F12" s="238">
        <v>1.98302324861288E-2</v>
      </c>
      <c r="G12" s="238">
        <v>0.13718441128730799</v>
      </c>
      <c r="H12" s="238">
        <v>0.45794284343719499</v>
      </c>
      <c r="I12" s="238">
        <v>8.97040404379368E-3</v>
      </c>
      <c r="J12" s="238">
        <v>6.7444765008985996E-3</v>
      </c>
      <c r="K12" s="238">
        <v>6.5115089340254201E-2</v>
      </c>
    </row>
    <row r="13" spans="1:11" x14ac:dyDescent="0.2">
      <c r="A13" s="2" t="s">
        <v>19</v>
      </c>
      <c r="B13" s="241">
        <v>102</v>
      </c>
      <c r="C13" s="238">
        <v>1.8799882382154499E-2</v>
      </c>
      <c r="D13" s="238">
        <v>0</v>
      </c>
      <c r="E13" s="238">
        <v>0.15755364298820501</v>
      </c>
      <c r="F13" s="238">
        <v>0</v>
      </c>
      <c r="G13" s="238">
        <v>0.165493473410606</v>
      </c>
      <c r="H13" s="238">
        <v>0.64985495805740401</v>
      </c>
      <c r="I13" s="238">
        <v>0</v>
      </c>
      <c r="J13" s="238">
        <v>8.2980245351791399E-3</v>
      </c>
      <c r="K13" s="238">
        <v>1.8957189962688099E-2</v>
      </c>
    </row>
    <row r="14" spans="1:11" x14ac:dyDescent="0.2">
      <c r="A14" s="2" t="s">
        <v>20</v>
      </c>
      <c r="B14" s="241">
        <v>96</v>
      </c>
      <c r="C14" s="238">
        <v>4.5252487063407898E-2</v>
      </c>
      <c r="D14" s="238">
        <v>0</v>
      </c>
      <c r="E14" s="238">
        <v>0.28180015087127702</v>
      </c>
      <c r="F14" s="238">
        <v>0</v>
      </c>
      <c r="G14" s="238">
        <v>0.22797691822051999</v>
      </c>
      <c r="H14" s="238">
        <v>0.42596319317817699</v>
      </c>
      <c r="I14" s="238">
        <v>1.90072786062956E-2</v>
      </c>
      <c r="J14" s="238">
        <v>0</v>
      </c>
      <c r="K14" s="238">
        <v>4.5252485799068001E-2</v>
      </c>
    </row>
    <row r="15" spans="1:11" x14ac:dyDescent="0.2">
      <c r="A15" s="2" t="s">
        <v>21</v>
      </c>
      <c r="B15" s="241">
        <v>91</v>
      </c>
      <c r="C15" s="238">
        <v>0.159304469823837</v>
      </c>
      <c r="D15" s="238">
        <v>0</v>
      </c>
      <c r="E15" s="238">
        <v>0.40217369794845598</v>
      </c>
      <c r="F15" s="238">
        <v>0</v>
      </c>
      <c r="G15" s="238">
        <v>0.11181793361902199</v>
      </c>
      <c r="H15" s="238">
        <v>0.31175592541694602</v>
      </c>
      <c r="I15" s="238">
        <v>0</v>
      </c>
      <c r="J15" s="238">
        <v>1.4947966672480099E-2</v>
      </c>
      <c r="K15" s="238">
        <v>0.161721884213579</v>
      </c>
    </row>
    <row r="16" spans="1:11" x14ac:dyDescent="0.2">
      <c r="A16" s="2" t="s">
        <v>22</v>
      </c>
      <c r="B16" s="241">
        <v>96</v>
      </c>
      <c r="C16" s="238">
        <v>5.4763529449701302E-2</v>
      </c>
      <c r="D16" s="238">
        <v>5.19842058420181E-2</v>
      </c>
      <c r="E16" s="238">
        <v>0.46204221248626698</v>
      </c>
      <c r="F16" s="238">
        <v>0</v>
      </c>
      <c r="G16" s="238">
        <v>0.11220083385705901</v>
      </c>
      <c r="H16" s="238">
        <v>0.27586695551872298</v>
      </c>
      <c r="I16" s="238">
        <v>1.78451705724001E-2</v>
      </c>
      <c r="J16" s="238">
        <v>2.5297092273831399E-2</v>
      </c>
      <c r="K16" s="238">
        <v>0.10951822801139</v>
      </c>
    </row>
    <row r="17" spans="1:11" x14ac:dyDescent="0.2">
      <c r="A17" s="2" t="s">
        <v>23</v>
      </c>
      <c r="B17" s="241">
        <v>67</v>
      </c>
      <c r="C17" s="238">
        <v>3.1214753165841099E-2</v>
      </c>
      <c r="D17" s="238">
        <v>5.9009734541177701E-2</v>
      </c>
      <c r="E17" s="238">
        <v>0.49900841712951699</v>
      </c>
      <c r="F17" s="238">
        <v>0</v>
      </c>
      <c r="G17" s="238">
        <v>4.3825492262840299E-2</v>
      </c>
      <c r="H17" s="238">
        <v>0.34745779633522</v>
      </c>
      <c r="I17" s="238">
        <v>0</v>
      </c>
      <c r="J17" s="238">
        <v>1.9483802840113602E-2</v>
      </c>
      <c r="K17" s="238">
        <v>9.2017335675993794E-2</v>
      </c>
    </row>
    <row r="18" spans="1:11" x14ac:dyDescent="0.2">
      <c r="A18" s="2" t="s">
        <v>24</v>
      </c>
      <c r="B18" s="241">
        <v>72</v>
      </c>
      <c r="C18" s="238">
        <v>0.151895597577095</v>
      </c>
      <c r="D18" s="238">
        <v>8.7826792150735907E-3</v>
      </c>
      <c r="E18" s="238">
        <v>0.53435969352722201</v>
      </c>
      <c r="F18" s="238">
        <v>2.5428012013435398E-2</v>
      </c>
      <c r="G18" s="238">
        <v>7.3421195149421706E-2</v>
      </c>
      <c r="H18" s="238">
        <v>0.171902135014534</v>
      </c>
      <c r="I18" s="238">
        <v>0</v>
      </c>
      <c r="J18" s="238">
        <v>3.42106893658638E-2</v>
      </c>
      <c r="K18" s="238">
        <v>0.192698641823316</v>
      </c>
    </row>
    <row r="19" spans="1:11" x14ac:dyDescent="0.2">
      <c r="A19" s="2" t="s">
        <v>25</v>
      </c>
      <c r="B19" s="241">
        <v>89</v>
      </c>
      <c r="C19" s="238">
        <v>3.54889370501041E-2</v>
      </c>
      <c r="D19" s="238">
        <v>2.4310071021318401E-2</v>
      </c>
      <c r="E19" s="238">
        <v>0.65193921327590898</v>
      </c>
      <c r="F19" s="238">
        <v>0</v>
      </c>
      <c r="G19" s="238">
        <v>9.7131282091140705E-2</v>
      </c>
      <c r="H19" s="238">
        <v>0.19113047420978499</v>
      </c>
      <c r="I19" s="238">
        <v>0</v>
      </c>
      <c r="J19" s="238">
        <v>0</v>
      </c>
      <c r="K19" s="238">
        <v>5.9799009408034599E-2</v>
      </c>
    </row>
    <row r="20" spans="1:11" x14ac:dyDescent="0.2">
      <c r="A20" s="2" t="s">
        <v>26</v>
      </c>
      <c r="B20" s="241">
        <v>91</v>
      </c>
      <c r="C20" s="238">
        <v>0</v>
      </c>
      <c r="D20" s="238">
        <v>3.21070328354836E-2</v>
      </c>
      <c r="E20" s="238">
        <v>0.69449001550674405</v>
      </c>
      <c r="F20" s="238">
        <v>8.4623070433735795E-3</v>
      </c>
      <c r="G20" s="238">
        <v>5.8410841971635798E-2</v>
      </c>
      <c r="H20" s="238">
        <v>0.17649818956852001</v>
      </c>
      <c r="I20" s="238">
        <v>9.5453457906842197E-3</v>
      </c>
      <c r="J20" s="238">
        <v>2.0486271008849099E-2</v>
      </c>
      <c r="K20" s="238">
        <v>4.1417836752883498E-2</v>
      </c>
    </row>
    <row r="21" spans="1:11" x14ac:dyDescent="0.2">
      <c r="A21" s="2" t="s">
        <v>27</v>
      </c>
      <c r="B21" s="241">
        <v>81</v>
      </c>
      <c r="C21" s="238">
        <v>0</v>
      </c>
      <c r="D21" s="238">
        <v>3.0761150643229498E-2</v>
      </c>
      <c r="E21" s="238">
        <v>0.89216446876525901</v>
      </c>
      <c r="F21" s="238">
        <v>0</v>
      </c>
      <c r="G21" s="238">
        <v>4.37153950333595E-2</v>
      </c>
      <c r="H21" s="238">
        <v>0</v>
      </c>
      <c r="I21" s="238">
        <v>1.2144457548856701E-2</v>
      </c>
      <c r="J21" s="238">
        <v>2.12145242840052E-2</v>
      </c>
      <c r="K21" s="238">
        <v>3.1427878246563901E-2</v>
      </c>
    </row>
    <row r="22" spans="1:11" x14ac:dyDescent="0.2">
      <c r="A22" s="2" t="s">
        <v>28</v>
      </c>
      <c r="B22" s="241">
        <v>100</v>
      </c>
      <c r="C22" s="238">
        <v>2.1779077127575899E-2</v>
      </c>
      <c r="D22" s="238">
        <v>0</v>
      </c>
      <c r="E22" s="238">
        <v>0.19613189995288799</v>
      </c>
      <c r="F22" s="238">
        <v>0</v>
      </c>
      <c r="G22" s="238">
        <v>0.195340320467949</v>
      </c>
      <c r="H22" s="238">
        <v>0.57517647743225098</v>
      </c>
      <c r="I22" s="238">
        <v>1.15721980109811E-2</v>
      </c>
      <c r="J22" s="238">
        <v>0</v>
      </c>
      <c r="K22" s="238">
        <v>2.1779077715792901E-2</v>
      </c>
    </row>
    <row r="23" spans="1:11" x14ac:dyDescent="0.2">
      <c r="A23" s="2" t="s">
        <v>29</v>
      </c>
      <c r="B23" s="241">
        <v>94</v>
      </c>
      <c r="C23" s="238">
        <v>0.135632559657097</v>
      </c>
      <c r="D23" s="238">
        <v>1.89278796315193E-2</v>
      </c>
      <c r="E23" s="238">
        <v>0.182020783424377</v>
      </c>
      <c r="F23" s="238">
        <v>0</v>
      </c>
      <c r="G23" s="238">
        <v>0.25915604829788202</v>
      </c>
      <c r="H23" s="238">
        <v>0.35873225331306502</v>
      </c>
      <c r="I23" s="238">
        <v>2.8928078711032899E-2</v>
      </c>
      <c r="J23" s="238">
        <v>1.6602408140897799E-2</v>
      </c>
      <c r="K23" s="238">
        <v>0.15716983528494499</v>
      </c>
    </row>
    <row r="24" spans="1:11" x14ac:dyDescent="0.2">
      <c r="A24" s="2" t="s">
        <v>30</v>
      </c>
      <c r="B24" s="241">
        <v>92</v>
      </c>
      <c r="C24" s="238">
        <v>2.4915048852562901E-2</v>
      </c>
      <c r="D24" s="238">
        <v>4.86846230924129E-2</v>
      </c>
      <c r="E24" s="238">
        <v>0.31076112389564498</v>
      </c>
      <c r="F24" s="238">
        <v>0</v>
      </c>
      <c r="G24" s="238">
        <v>0.20161600410938299</v>
      </c>
      <c r="H24" s="238">
        <v>0.39274930953979498</v>
      </c>
      <c r="I24" s="238">
        <v>2.1273877471685399E-2</v>
      </c>
      <c r="J24" s="238">
        <v>0</v>
      </c>
      <c r="K24" s="238">
        <v>7.3599672904606395E-2</v>
      </c>
    </row>
    <row r="25" spans="1:11" x14ac:dyDescent="0.2">
      <c r="A25" s="2" t="s">
        <v>31</v>
      </c>
      <c r="B25" s="241">
        <v>92</v>
      </c>
      <c r="C25" s="238">
        <v>2.8776954859495201E-2</v>
      </c>
      <c r="D25" s="238">
        <v>5.3081810474395801E-2</v>
      </c>
      <c r="E25" s="238">
        <v>0.59939503669738803</v>
      </c>
      <c r="F25" s="238">
        <v>0</v>
      </c>
      <c r="G25" s="238">
        <v>0.10755380988120999</v>
      </c>
      <c r="H25" s="238">
        <v>0.21119236946105999</v>
      </c>
      <c r="I25" s="238">
        <v>0</v>
      </c>
      <c r="J25" s="238">
        <v>0</v>
      </c>
      <c r="K25" s="238">
        <v>8.1858766858629306E-2</v>
      </c>
    </row>
    <row r="26" spans="1:11" x14ac:dyDescent="0.2">
      <c r="A26" s="2" t="s">
        <v>32</v>
      </c>
      <c r="B26" s="241">
        <v>83</v>
      </c>
      <c r="C26" s="238">
        <v>0.26171156764030501</v>
      </c>
      <c r="D26" s="238">
        <v>0</v>
      </c>
      <c r="E26" s="238">
        <v>0.45190736651420599</v>
      </c>
      <c r="F26" s="238">
        <v>0</v>
      </c>
      <c r="G26" s="238">
        <v>4.36979718506336E-2</v>
      </c>
      <c r="H26" s="238">
        <v>0.19832570850849199</v>
      </c>
      <c r="I26" s="238">
        <v>0</v>
      </c>
      <c r="J26" s="238">
        <v>4.4357378035783802E-2</v>
      </c>
      <c r="K26" s="238">
        <v>0.27385924786694399</v>
      </c>
    </row>
    <row r="27" spans="1:11" x14ac:dyDescent="0.2">
      <c r="A27" s="2" t="s">
        <v>33</v>
      </c>
      <c r="B27" s="241">
        <v>82</v>
      </c>
      <c r="C27" s="238">
        <v>7.9981431365013095E-2</v>
      </c>
      <c r="D27" s="238">
        <v>0</v>
      </c>
      <c r="E27" s="238">
        <v>0.72190129756927501</v>
      </c>
      <c r="F27" s="238">
        <v>0</v>
      </c>
      <c r="G27" s="238">
        <v>3.0528940260410298E-2</v>
      </c>
      <c r="H27" s="238">
        <v>0.142553061246872</v>
      </c>
      <c r="I27" s="238">
        <v>0</v>
      </c>
      <c r="J27" s="238">
        <v>2.5035236030817001E-2</v>
      </c>
      <c r="K27" s="238">
        <v>8.2035204831244296E-2</v>
      </c>
    </row>
    <row r="28" spans="1:11" x14ac:dyDescent="0.2">
      <c r="A28" s="2" t="s">
        <v>34</v>
      </c>
      <c r="B28" s="241">
        <v>90</v>
      </c>
      <c r="C28" s="238">
        <v>1.5677291899919499E-2</v>
      </c>
      <c r="D28" s="238">
        <v>1.82673670351505E-2</v>
      </c>
      <c r="E28" s="238">
        <v>0.83003270626068104</v>
      </c>
      <c r="F28" s="238">
        <v>0</v>
      </c>
      <c r="G28" s="238">
        <v>6.8321049213409396E-2</v>
      </c>
      <c r="H28" s="238">
        <v>5.7980503886938102E-2</v>
      </c>
      <c r="I28" s="238">
        <v>0</v>
      </c>
      <c r="J28" s="238">
        <v>9.7210882231593097E-3</v>
      </c>
      <c r="K28" s="238">
        <v>3.4277876977807598E-2</v>
      </c>
    </row>
    <row r="29" spans="1:11" x14ac:dyDescent="0.2">
      <c r="A29" s="2" t="s">
        <v>35</v>
      </c>
      <c r="B29" s="241">
        <v>87</v>
      </c>
      <c r="C29" s="238">
        <v>0</v>
      </c>
      <c r="D29" s="238">
        <v>5.73332756757736E-2</v>
      </c>
      <c r="E29" s="238">
        <v>0.71600490808486905</v>
      </c>
      <c r="F29" s="238">
        <v>0</v>
      </c>
      <c r="G29" s="238">
        <v>7.9407267272472395E-2</v>
      </c>
      <c r="H29" s="238">
        <v>0.14725454151630399</v>
      </c>
      <c r="I29" s="238">
        <v>0</v>
      </c>
      <c r="J29" s="238">
        <v>0</v>
      </c>
      <c r="K29" s="238">
        <v>5.7333276102939798E-2</v>
      </c>
    </row>
    <row r="30" spans="1:11" x14ac:dyDescent="0.2">
      <c r="A30" s="2" t="s">
        <v>36</v>
      </c>
      <c r="B30" s="241">
        <v>86</v>
      </c>
      <c r="C30" s="238">
        <v>7.8329239040613192E-3</v>
      </c>
      <c r="D30" s="238">
        <v>3.0988829210400599E-2</v>
      </c>
      <c r="E30" s="238">
        <v>0.87239038944244396</v>
      </c>
      <c r="F30" s="238">
        <v>0</v>
      </c>
      <c r="G30" s="238">
        <v>7.2440728545188904E-2</v>
      </c>
      <c r="H30" s="238">
        <v>0</v>
      </c>
      <c r="I30" s="238">
        <v>0</v>
      </c>
      <c r="J30" s="238">
        <v>1.63471456617117E-2</v>
      </c>
      <c r="K30" s="238">
        <v>3.9466924008431603E-2</v>
      </c>
    </row>
    <row r="31" spans="1:11" x14ac:dyDescent="0.2">
      <c r="A31" s="2" t="s">
        <v>37</v>
      </c>
      <c r="B31" s="241">
        <v>81</v>
      </c>
      <c r="C31" s="238">
        <v>0</v>
      </c>
      <c r="D31" s="238">
        <v>0</v>
      </c>
      <c r="E31" s="238">
        <v>0.93418723344802901</v>
      </c>
      <c r="F31" s="238">
        <v>0</v>
      </c>
      <c r="G31" s="238">
        <v>5.7138599455356598E-2</v>
      </c>
      <c r="H31" s="238">
        <v>0</v>
      </c>
      <c r="I31" s="238">
        <v>0</v>
      </c>
      <c r="J31" s="238">
        <v>8.6741680279374105E-3</v>
      </c>
      <c r="K31" s="238">
        <v>0</v>
      </c>
    </row>
    <row r="32" spans="1:11" x14ac:dyDescent="0.2">
      <c r="A32" s="2" t="s">
        <v>38</v>
      </c>
      <c r="B32" s="241">
        <v>97</v>
      </c>
      <c r="C32" s="238">
        <v>6.9648243486881298E-2</v>
      </c>
      <c r="D32" s="238">
        <v>0</v>
      </c>
      <c r="E32" s="238">
        <v>0.30035936832428001</v>
      </c>
      <c r="F32" s="238">
        <v>1.1771657504141299E-2</v>
      </c>
      <c r="G32" s="238">
        <v>0.20568899810314201</v>
      </c>
      <c r="H32" s="238">
        <v>0.401713877916336</v>
      </c>
      <c r="I32" s="238">
        <v>0</v>
      </c>
      <c r="J32" s="238">
        <v>1.08178425580263E-2</v>
      </c>
      <c r="K32" s="238">
        <v>8.2310322092870702E-2</v>
      </c>
    </row>
    <row r="33" spans="1:11" x14ac:dyDescent="0.2">
      <c r="A33" s="2" t="s">
        <v>39</v>
      </c>
      <c r="B33" s="241">
        <v>90</v>
      </c>
      <c r="C33" s="238">
        <v>8.5750162601470906E-2</v>
      </c>
      <c r="D33" s="238">
        <v>0</v>
      </c>
      <c r="E33" s="238">
        <v>0.38655462861061102</v>
      </c>
      <c r="F33" s="238">
        <v>0</v>
      </c>
      <c r="G33" s="238">
        <v>0.142753660678864</v>
      </c>
      <c r="H33" s="238">
        <v>0.350125283002853</v>
      </c>
      <c r="I33" s="238">
        <v>0</v>
      </c>
      <c r="J33" s="238">
        <v>3.48162651062012E-2</v>
      </c>
      <c r="K33" s="238">
        <v>8.8843356452651207E-2</v>
      </c>
    </row>
    <row r="34" spans="1:11" x14ac:dyDescent="0.2">
      <c r="A34" s="2" t="s">
        <v>40</v>
      </c>
      <c r="B34" s="241">
        <v>91</v>
      </c>
      <c r="C34" s="238">
        <v>4.0638711303472498E-2</v>
      </c>
      <c r="D34" s="238">
        <v>3.2223440706729903E-2</v>
      </c>
      <c r="E34" s="238">
        <v>0.62880378961563099</v>
      </c>
      <c r="F34" s="238">
        <v>0</v>
      </c>
      <c r="G34" s="238">
        <v>9.8324120044708294E-2</v>
      </c>
      <c r="H34" s="238">
        <v>0.17815242707729301</v>
      </c>
      <c r="I34" s="238">
        <v>0</v>
      </c>
      <c r="J34" s="238">
        <v>2.1857487037777901E-2</v>
      </c>
      <c r="K34" s="238">
        <v>7.4490325129906804E-2</v>
      </c>
    </row>
    <row r="35" spans="1:11" x14ac:dyDescent="0.2">
      <c r="A35" s="2" t="s">
        <v>41</v>
      </c>
      <c r="B35" s="241">
        <v>96</v>
      </c>
      <c r="C35" s="238">
        <v>2.4262895807623901E-2</v>
      </c>
      <c r="D35" s="238">
        <v>0</v>
      </c>
      <c r="E35" s="238">
        <v>0.69174307584762595</v>
      </c>
      <c r="F35" s="238">
        <v>0</v>
      </c>
      <c r="G35" s="238">
        <v>9.3611724674701705E-2</v>
      </c>
      <c r="H35" s="238">
        <v>0.149056121706963</v>
      </c>
      <c r="I35" s="238">
        <v>0</v>
      </c>
      <c r="J35" s="238">
        <v>4.1326195001602201E-2</v>
      </c>
      <c r="K35" s="238">
        <v>2.53088123938831E-2</v>
      </c>
    </row>
    <row r="36" spans="1:11" x14ac:dyDescent="0.2">
      <c r="A36" s="2" t="s">
        <v>42</v>
      </c>
      <c r="B36" s="241">
        <v>80</v>
      </c>
      <c r="C36" s="238">
        <v>1.7504848539829299E-2</v>
      </c>
      <c r="D36" s="238">
        <v>1.09883081167936E-2</v>
      </c>
      <c r="E36" s="238">
        <v>0.83649164438247703</v>
      </c>
      <c r="F36" s="238">
        <v>2.19766162335873E-2</v>
      </c>
      <c r="G36" s="238">
        <v>6.5803326666355105E-2</v>
      </c>
      <c r="H36" s="238">
        <v>1.1098299175500899E-2</v>
      </c>
      <c r="I36" s="238">
        <v>6.5165394917130496E-3</v>
      </c>
      <c r="J36" s="238">
        <v>2.9620431363582601E-2</v>
      </c>
      <c r="K36" s="238">
        <v>5.2010340896351002E-2</v>
      </c>
    </row>
    <row r="37" spans="1:11" x14ac:dyDescent="0.2">
      <c r="A37" s="2" t="s">
        <v>43</v>
      </c>
      <c r="B37" s="241">
        <v>79</v>
      </c>
      <c r="C37" s="238">
        <v>1.50344790890813E-2</v>
      </c>
      <c r="D37" s="238">
        <v>4.0727179497480399E-2</v>
      </c>
      <c r="E37" s="238">
        <v>0.83353751897811901</v>
      </c>
      <c r="F37" s="238">
        <v>1.50344790890813E-2</v>
      </c>
      <c r="G37" s="238">
        <v>3.0780628323555E-2</v>
      </c>
      <c r="H37" s="238">
        <v>5.3148485720157602E-2</v>
      </c>
      <c r="I37" s="238">
        <v>0</v>
      </c>
      <c r="J37" s="238">
        <v>1.17372339591384E-2</v>
      </c>
      <c r="K37" s="238">
        <v>7.1636957067276796E-2</v>
      </c>
    </row>
    <row r="38" spans="1:11" x14ac:dyDescent="0.2">
      <c r="A38" s="2" t="s">
        <v>44</v>
      </c>
      <c r="B38" s="241">
        <v>100</v>
      </c>
      <c r="C38" s="238">
        <v>7.3104970157146495E-2</v>
      </c>
      <c r="D38" s="238">
        <v>0</v>
      </c>
      <c r="E38" s="238">
        <v>0.310816019773483</v>
      </c>
      <c r="F38" s="238">
        <v>0</v>
      </c>
      <c r="G38" s="238">
        <v>0.23846064507961301</v>
      </c>
      <c r="H38" s="238">
        <v>0.348975419998169</v>
      </c>
      <c r="I38" s="238">
        <v>2.18079164624214E-2</v>
      </c>
      <c r="J38" s="238">
        <v>6.8350229412317302E-3</v>
      </c>
      <c r="K38" s="238">
        <v>7.3608083507900296E-2</v>
      </c>
    </row>
    <row r="39" spans="1:11" x14ac:dyDescent="0.2">
      <c r="A39" s="2" t="s">
        <v>45</v>
      </c>
      <c r="B39" s="241">
        <v>96</v>
      </c>
      <c r="C39" s="238">
        <v>3.1714197248220402E-2</v>
      </c>
      <c r="D39" s="238">
        <v>4.2406115680932999E-2</v>
      </c>
      <c r="E39" s="238">
        <v>0.34241089224815402</v>
      </c>
      <c r="F39" s="238">
        <v>0</v>
      </c>
      <c r="G39" s="238">
        <v>0.15418918430805201</v>
      </c>
      <c r="H39" s="238">
        <v>0.41590240597724898</v>
      </c>
      <c r="I39" s="238">
        <v>0</v>
      </c>
      <c r="J39" s="238">
        <v>1.3377198949456199E-2</v>
      </c>
      <c r="K39" s="238">
        <v>7.5125279154329594E-2</v>
      </c>
    </row>
    <row r="40" spans="1:11" x14ac:dyDescent="0.2">
      <c r="A40" s="2" t="s">
        <v>46</v>
      </c>
      <c r="B40" s="241">
        <v>92</v>
      </c>
      <c r="C40" s="238">
        <v>0.108255602419376</v>
      </c>
      <c r="D40" s="238">
        <v>0</v>
      </c>
      <c r="E40" s="238">
        <v>0.46500343084335299</v>
      </c>
      <c r="F40" s="238">
        <v>0</v>
      </c>
      <c r="G40" s="238">
        <v>0.126523032784462</v>
      </c>
      <c r="H40" s="238">
        <v>0.29264581203460699</v>
      </c>
      <c r="I40" s="238">
        <v>0</v>
      </c>
      <c r="J40" s="238">
        <v>7.5721018947660897E-3</v>
      </c>
      <c r="K40" s="238">
        <v>0.10908158145317</v>
      </c>
    </row>
    <row r="41" spans="1:11" x14ac:dyDescent="0.2">
      <c r="A41" s="2" t="s">
        <v>47</v>
      </c>
      <c r="B41" s="241">
        <v>83</v>
      </c>
      <c r="C41" s="238">
        <v>0.12852010130882299</v>
      </c>
      <c r="D41" s="238">
        <v>4.8500739037990598E-2</v>
      </c>
      <c r="E41" s="238">
        <v>0.43775218725204501</v>
      </c>
      <c r="F41" s="238">
        <v>1.51463188230991E-2</v>
      </c>
      <c r="G41" s="238">
        <v>7.3007546365261106E-2</v>
      </c>
      <c r="H41" s="238">
        <v>0.28882080316543601</v>
      </c>
      <c r="I41" s="238">
        <v>0</v>
      </c>
      <c r="J41" s="238">
        <v>8.2522993907332403E-3</v>
      </c>
      <c r="K41" s="238">
        <v>0.19376617657308501</v>
      </c>
    </row>
    <row r="42" spans="1:11" x14ac:dyDescent="0.2">
      <c r="A42" s="2" t="s">
        <v>48</v>
      </c>
      <c r="B42" s="241">
        <v>92</v>
      </c>
      <c r="C42" s="238">
        <v>0.12777017056942</v>
      </c>
      <c r="D42" s="238">
        <v>0</v>
      </c>
      <c r="E42" s="238">
        <v>0.62652146816253695</v>
      </c>
      <c r="F42" s="238">
        <v>0</v>
      </c>
      <c r="G42" s="238">
        <v>0.123564660549164</v>
      </c>
      <c r="H42" s="238">
        <v>0.111431524157524</v>
      </c>
      <c r="I42" s="238">
        <v>0</v>
      </c>
      <c r="J42" s="238">
        <v>1.0712202638387699E-2</v>
      </c>
      <c r="K42" s="238">
        <v>0.12915368767534799</v>
      </c>
    </row>
    <row r="43" spans="1:11" x14ac:dyDescent="0.2">
      <c r="A43" s="2" t="s">
        <v>49</v>
      </c>
      <c r="B43" s="241">
        <v>86</v>
      </c>
      <c r="C43" s="238">
        <v>2.0493639633059502E-2</v>
      </c>
      <c r="D43" s="238">
        <v>0</v>
      </c>
      <c r="E43" s="238">
        <v>0.30787140130996699</v>
      </c>
      <c r="F43" s="238">
        <v>0</v>
      </c>
      <c r="G43" s="238">
        <v>0.32729217410087602</v>
      </c>
      <c r="H43" s="238">
        <v>0.34434279799461398</v>
      </c>
      <c r="I43" s="238">
        <v>0</v>
      </c>
      <c r="J43" s="238">
        <v>0</v>
      </c>
      <c r="K43" s="238">
        <v>2.0493639365852901E-2</v>
      </c>
    </row>
    <row r="44" spans="1:11" x14ac:dyDescent="0.2">
      <c r="A44" s="2" t="s">
        <v>50</v>
      </c>
      <c r="B44" s="241">
        <v>90</v>
      </c>
      <c r="C44" s="238">
        <v>2.82852351665497E-2</v>
      </c>
      <c r="D44" s="238">
        <v>0</v>
      </c>
      <c r="E44" s="238">
        <v>0.157940268516541</v>
      </c>
      <c r="F44" s="238">
        <v>0</v>
      </c>
      <c r="G44" s="238">
        <v>0.316331297159195</v>
      </c>
      <c r="H44" s="238">
        <v>0.48436778783798201</v>
      </c>
      <c r="I44" s="238">
        <v>0</v>
      </c>
      <c r="J44" s="238">
        <v>1.30754206329584E-2</v>
      </c>
      <c r="K44" s="238">
        <v>2.8659976143033599E-2</v>
      </c>
    </row>
    <row r="45" spans="1:11" x14ac:dyDescent="0.2">
      <c r="A45" s="2" t="s">
        <v>51</v>
      </c>
      <c r="B45" s="241">
        <v>91</v>
      </c>
      <c r="C45" s="238">
        <v>0.105858959257603</v>
      </c>
      <c r="D45" s="238">
        <v>1.6924105584621402E-2</v>
      </c>
      <c r="E45" s="238">
        <v>0.37962293624877902</v>
      </c>
      <c r="F45" s="238">
        <v>0</v>
      </c>
      <c r="G45" s="238">
        <v>0.23702836036682101</v>
      </c>
      <c r="H45" s="238">
        <v>0.22680053114891099</v>
      </c>
      <c r="I45" s="238">
        <v>3.3765099942684201E-2</v>
      </c>
      <c r="J45" s="238">
        <v>0</v>
      </c>
      <c r="K45" s="238">
        <v>0.12278306575702901</v>
      </c>
    </row>
    <row r="46" spans="1:11" x14ac:dyDescent="0.2">
      <c r="A46" s="2" t="s">
        <v>52</v>
      </c>
      <c r="B46" s="241">
        <v>97</v>
      </c>
      <c r="C46" s="238">
        <v>2.6951350271701799E-2</v>
      </c>
      <c r="D46" s="238">
        <v>7.4342805892229098E-3</v>
      </c>
      <c r="E46" s="238">
        <v>0.44556728005409202</v>
      </c>
      <c r="F46" s="238">
        <v>0</v>
      </c>
      <c r="G46" s="238">
        <v>0.147007286548615</v>
      </c>
      <c r="H46" s="238">
        <v>0.32297903299331698</v>
      </c>
      <c r="I46" s="238">
        <v>0</v>
      </c>
      <c r="J46" s="238">
        <v>5.0060760229826001E-2</v>
      </c>
      <c r="K46" s="238">
        <v>3.6197716399589297E-2</v>
      </c>
    </row>
    <row r="47" spans="1:11" x14ac:dyDescent="0.2">
      <c r="A47" s="2" t="s">
        <v>53</v>
      </c>
      <c r="B47" s="241">
        <v>92</v>
      </c>
      <c r="C47" s="238">
        <v>3.5186633467674297E-2</v>
      </c>
      <c r="D47" s="238">
        <v>0</v>
      </c>
      <c r="E47" s="238">
        <v>0.797962605953217</v>
      </c>
      <c r="F47" s="238">
        <v>0</v>
      </c>
      <c r="G47" s="238">
        <v>7.6276585459709195E-2</v>
      </c>
      <c r="H47" s="238">
        <v>6.9130919873714405E-2</v>
      </c>
      <c r="I47" s="238">
        <v>0</v>
      </c>
      <c r="J47" s="238">
        <v>2.1443281322717701E-2</v>
      </c>
      <c r="K47" s="238">
        <v>3.5957683247596003E-2</v>
      </c>
    </row>
    <row r="48" spans="1:11" x14ac:dyDescent="0.2">
      <c r="A48" s="2" t="s">
        <v>54</v>
      </c>
      <c r="B48" s="241">
        <v>88</v>
      </c>
      <c r="C48" s="238">
        <v>0</v>
      </c>
      <c r="D48" s="238">
        <v>3.2186705619096798E-2</v>
      </c>
      <c r="E48" s="238">
        <v>0.88851684331893899</v>
      </c>
      <c r="F48" s="238">
        <v>0</v>
      </c>
      <c r="G48" s="238">
        <v>6.0354419052600902E-2</v>
      </c>
      <c r="H48" s="238">
        <v>0</v>
      </c>
      <c r="I48" s="238">
        <v>9.92592703551054E-3</v>
      </c>
      <c r="J48" s="238">
        <v>9.0160900726914406E-3</v>
      </c>
      <c r="K48" s="238">
        <v>3.2479544602737997E-2</v>
      </c>
    </row>
    <row r="49" spans="1:11" x14ac:dyDescent="0.2">
      <c r="A49" s="2" t="s">
        <v>55</v>
      </c>
      <c r="B49" s="241">
        <v>80</v>
      </c>
      <c r="C49" s="238">
        <v>5.5245429277420002E-2</v>
      </c>
      <c r="D49" s="238">
        <v>1.91511996090412E-2</v>
      </c>
      <c r="E49" s="238">
        <v>0.57133668661117598</v>
      </c>
      <c r="F49" s="238">
        <v>0</v>
      </c>
      <c r="G49" s="238">
        <v>6.5188884735107394E-2</v>
      </c>
      <c r="H49" s="238">
        <v>0.25215524435043302</v>
      </c>
      <c r="I49" s="238">
        <v>0</v>
      </c>
      <c r="J49" s="238">
        <v>3.69225703179836E-2</v>
      </c>
      <c r="K49" s="238">
        <v>7.7248853978363397E-2</v>
      </c>
    </row>
    <row r="50" spans="1:11" x14ac:dyDescent="0.2">
      <c r="A50" s="2" t="s">
        <v>56</v>
      </c>
      <c r="B50" s="241">
        <v>61</v>
      </c>
      <c r="C50" s="238">
        <v>0.16643403470516199</v>
      </c>
      <c r="D50" s="238">
        <v>0</v>
      </c>
      <c r="E50" s="238">
        <v>0.266797095537186</v>
      </c>
      <c r="F50" s="238">
        <v>0</v>
      </c>
      <c r="G50" s="238">
        <v>8.0875746905803694E-2</v>
      </c>
      <c r="H50" s="238">
        <v>0.41899508237838701</v>
      </c>
      <c r="I50" s="238">
        <v>0</v>
      </c>
      <c r="J50" s="238">
        <v>6.6898047924041706E-2</v>
      </c>
      <c r="K50" s="238">
        <v>0.17836639716158301</v>
      </c>
    </row>
    <row r="51" spans="1:11" x14ac:dyDescent="0.2">
      <c r="A51" s="2" t="s">
        <v>57</v>
      </c>
      <c r="B51" s="241">
        <v>88</v>
      </c>
      <c r="C51" s="238">
        <v>4.6776551753282498E-2</v>
      </c>
      <c r="D51" s="238">
        <v>1.1702690273523299E-2</v>
      </c>
      <c r="E51" s="238">
        <v>0.48491951823234603</v>
      </c>
      <c r="F51" s="238">
        <v>0</v>
      </c>
      <c r="G51" s="238">
        <v>8.18978622555733E-2</v>
      </c>
      <c r="H51" s="238">
        <v>0.36300069093704201</v>
      </c>
      <c r="I51" s="238">
        <v>0</v>
      </c>
      <c r="J51" s="238">
        <v>1.1702690273523299E-2</v>
      </c>
      <c r="K51" s="238">
        <v>5.9171710001476099E-2</v>
      </c>
    </row>
    <row r="52" spans="1:11" x14ac:dyDescent="0.2">
      <c r="A52" s="2" t="s">
        <v>58</v>
      </c>
      <c r="B52" s="241">
        <v>74</v>
      </c>
      <c r="C52" s="238">
        <v>3.65799181163311E-2</v>
      </c>
      <c r="D52" s="238">
        <v>0</v>
      </c>
      <c r="E52" s="238">
        <v>0.70090180635452304</v>
      </c>
      <c r="F52" s="238">
        <v>0</v>
      </c>
      <c r="G52" s="238">
        <v>0.143572732806206</v>
      </c>
      <c r="H52" s="238">
        <v>0.11894552409648899</v>
      </c>
      <c r="I52" s="238">
        <v>0</v>
      </c>
      <c r="J52" s="238">
        <v>0</v>
      </c>
      <c r="K52" s="238">
        <v>3.6579918797685199E-2</v>
      </c>
    </row>
    <row r="53" spans="1:11" x14ac:dyDescent="0.2">
      <c r="A53" s="2" t="s">
        <v>59</v>
      </c>
      <c r="B53" s="241">
        <v>86</v>
      </c>
      <c r="C53" s="238">
        <v>9.8623976111412007E-2</v>
      </c>
      <c r="D53" s="238">
        <v>4.1975069791078602E-2</v>
      </c>
      <c r="E53" s="238">
        <v>0.59724640846252397</v>
      </c>
      <c r="F53" s="238">
        <v>0</v>
      </c>
      <c r="G53" s="238">
        <v>3.6122299730777699E-2</v>
      </c>
      <c r="H53" s="238">
        <v>0.219026684761047</v>
      </c>
      <c r="I53" s="238">
        <v>0</v>
      </c>
      <c r="J53" s="238">
        <v>7.0055727846920499E-3</v>
      </c>
      <c r="K53" s="238">
        <v>0.141590970100851</v>
      </c>
    </row>
    <row r="54" spans="1:11" x14ac:dyDescent="0.2">
      <c r="A54" s="2" t="s">
        <v>60</v>
      </c>
      <c r="B54" s="241">
        <v>82</v>
      </c>
      <c r="C54" s="238">
        <v>0.11795170605182601</v>
      </c>
      <c r="D54" s="238">
        <v>0</v>
      </c>
      <c r="E54" s="238">
        <v>0.494071215391159</v>
      </c>
      <c r="F54" s="238">
        <v>0</v>
      </c>
      <c r="G54" s="238">
        <v>7.2117276489734594E-2</v>
      </c>
      <c r="H54" s="238">
        <v>0.30946749448776201</v>
      </c>
      <c r="I54" s="238">
        <v>0</v>
      </c>
      <c r="J54" s="238">
        <v>6.3922828994691398E-3</v>
      </c>
      <c r="K54" s="238">
        <v>0.118710540338602</v>
      </c>
    </row>
    <row r="55" spans="1:11" x14ac:dyDescent="0.2">
      <c r="A55" s="2" t="s">
        <v>61</v>
      </c>
      <c r="B55" s="241">
        <v>94</v>
      </c>
      <c r="C55" s="238">
        <v>2.77362689375877E-2</v>
      </c>
      <c r="D55" s="238">
        <v>3.6502167582511902E-2</v>
      </c>
      <c r="E55" s="238">
        <v>0.74656420946121205</v>
      </c>
      <c r="F55" s="238">
        <v>8.9259818196296692E-3</v>
      </c>
      <c r="G55" s="238">
        <v>0.115569680929184</v>
      </c>
      <c r="H55" s="238">
        <v>4.7213453799486202E-2</v>
      </c>
      <c r="I55" s="238">
        <v>0</v>
      </c>
      <c r="J55" s="238">
        <v>1.7488261684775401E-2</v>
      </c>
      <c r="K55" s="238">
        <v>7.4466709845139603E-2</v>
      </c>
    </row>
    <row r="56" spans="1:11" x14ac:dyDescent="0.2">
      <c r="A56" s="2" t="s">
        <v>62</v>
      </c>
      <c r="B56" s="241">
        <v>101</v>
      </c>
      <c r="C56" s="238">
        <v>4.1682366281747797E-2</v>
      </c>
      <c r="D56" s="238">
        <v>0</v>
      </c>
      <c r="E56" s="238">
        <v>0.18295653164386699</v>
      </c>
      <c r="F56" s="238">
        <v>0</v>
      </c>
      <c r="G56" s="238">
        <v>0.24427825212478599</v>
      </c>
      <c r="H56" s="238">
        <v>0.53108286857605003</v>
      </c>
      <c r="I56" s="238">
        <v>0</v>
      </c>
      <c r="J56" s="238">
        <v>0</v>
      </c>
      <c r="K56" s="238">
        <v>4.16823655053533E-2</v>
      </c>
    </row>
    <row r="57" spans="1:11" x14ac:dyDescent="0.2">
      <c r="A57" s="2" t="s">
        <v>63</v>
      </c>
      <c r="B57" s="241">
        <v>90</v>
      </c>
      <c r="C57" s="238">
        <v>5.7568941265344599E-2</v>
      </c>
      <c r="D57" s="238">
        <v>0</v>
      </c>
      <c r="E57" s="238">
        <v>0.25640848278999301</v>
      </c>
      <c r="F57" s="238">
        <v>0</v>
      </c>
      <c r="G57" s="238">
        <v>0.21222315728664401</v>
      </c>
      <c r="H57" s="238">
        <v>0.44884091615676902</v>
      </c>
      <c r="I57" s="238">
        <v>1.00349830463529E-2</v>
      </c>
      <c r="J57" s="238">
        <v>1.49235120043159E-2</v>
      </c>
      <c r="K57" s="238">
        <v>5.8441087978760999E-2</v>
      </c>
    </row>
    <row r="58" spans="1:11" x14ac:dyDescent="0.2">
      <c r="A58" s="2" t="s">
        <v>64</v>
      </c>
      <c r="B58" s="241">
        <v>94</v>
      </c>
      <c r="C58" s="238">
        <v>0.15102288126945501</v>
      </c>
      <c r="D58" s="238">
        <v>5.7564987801015403E-3</v>
      </c>
      <c r="E58" s="238">
        <v>0.46445071697235102</v>
      </c>
      <c r="F58" s="238">
        <v>0</v>
      </c>
      <c r="G58" s="238">
        <v>0.14632247388362901</v>
      </c>
      <c r="H58" s="238">
        <v>0.20842516422271701</v>
      </c>
      <c r="I58" s="238">
        <v>0</v>
      </c>
      <c r="J58" s="238">
        <v>2.40222569555044E-2</v>
      </c>
      <c r="K58" s="238">
        <v>0.160638275246058</v>
      </c>
    </row>
    <row r="59" spans="1:11" x14ac:dyDescent="0.2">
      <c r="A59" s="2" t="s">
        <v>65</v>
      </c>
      <c r="B59" s="241">
        <v>84</v>
      </c>
      <c r="C59" s="238">
        <v>8.7819226086139707E-2</v>
      </c>
      <c r="D59" s="238">
        <v>7.6685971580445801E-3</v>
      </c>
      <c r="E59" s="238">
        <v>0.40107062458991999</v>
      </c>
      <c r="F59" s="238">
        <v>0</v>
      </c>
      <c r="G59" s="238">
        <v>0.112803392112255</v>
      </c>
      <c r="H59" s="238">
        <v>0.39063817262649497</v>
      </c>
      <c r="I59" s="238">
        <v>0</v>
      </c>
      <c r="J59" s="238">
        <v>0</v>
      </c>
      <c r="K59" s="238">
        <v>9.5487822043629697E-2</v>
      </c>
    </row>
    <row r="60" spans="1:11" x14ac:dyDescent="0.2">
      <c r="A60" s="2" t="s">
        <v>66</v>
      </c>
      <c r="B60" s="241">
        <v>80</v>
      </c>
      <c r="C60" s="238">
        <v>8.9991977438330702E-3</v>
      </c>
      <c r="D60" s="238">
        <v>0</v>
      </c>
      <c r="E60" s="238">
        <v>0.66161787509918202</v>
      </c>
      <c r="F60" s="238">
        <v>0</v>
      </c>
      <c r="G60" s="238">
        <v>0.16559229791164401</v>
      </c>
      <c r="H60" s="238">
        <v>0.144323155283928</v>
      </c>
      <c r="I60" s="238">
        <v>1.23195247724652E-2</v>
      </c>
      <c r="J60" s="238">
        <v>7.1479496546089597E-3</v>
      </c>
      <c r="K60" s="238">
        <v>9.0639866599275306E-3</v>
      </c>
    </row>
    <row r="61" spans="1:11" x14ac:dyDescent="0.2">
      <c r="A61" s="2" t="s">
        <v>67</v>
      </c>
      <c r="B61" s="241">
        <v>79</v>
      </c>
      <c r="C61" s="238">
        <v>0</v>
      </c>
      <c r="D61" s="238">
        <v>3.3123292028904003E-2</v>
      </c>
      <c r="E61" s="238">
        <v>0.80052620172500599</v>
      </c>
      <c r="F61" s="238">
        <v>0</v>
      </c>
      <c r="G61" s="238">
        <v>0.120090782642365</v>
      </c>
      <c r="H61" s="238">
        <v>4.62597198784351E-2</v>
      </c>
      <c r="I61" s="238">
        <v>0</v>
      </c>
      <c r="J61" s="238">
        <v>0</v>
      </c>
      <c r="K61" s="238">
        <v>3.3123292152297798E-2</v>
      </c>
    </row>
    <row r="62" spans="1:11" x14ac:dyDescent="0.2">
      <c r="A62" s="2" t="s">
        <v>68</v>
      </c>
      <c r="B62" s="241">
        <v>109</v>
      </c>
      <c r="C62" s="238">
        <v>0.14414961636066401</v>
      </c>
      <c r="D62" s="238">
        <v>1.0243998840451201E-2</v>
      </c>
      <c r="E62" s="238">
        <v>0.55326497554779097</v>
      </c>
      <c r="F62" s="238">
        <v>0</v>
      </c>
      <c r="G62" s="238">
        <v>7.6667696237564101E-2</v>
      </c>
      <c r="H62" s="238">
        <v>0.21567374467849701</v>
      </c>
      <c r="I62" s="238">
        <v>0</v>
      </c>
      <c r="J62" s="238">
        <v>0</v>
      </c>
      <c r="K62" s="238">
        <v>0.15439361031224699</v>
      </c>
    </row>
    <row r="63" spans="1:11" x14ac:dyDescent="0.2">
      <c r="A63" s="2" t="s">
        <v>69</v>
      </c>
      <c r="B63" s="241">
        <v>87</v>
      </c>
      <c r="C63" s="238">
        <v>0.124824211001396</v>
      </c>
      <c r="D63" s="238">
        <v>0</v>
      </c>
      <c r="E63" s="238">
        <v>0.67426306009292603</v>
      </c>
      <c r="F63" s="238">
        <v>0</v>
      </c>
      <c r="G63" s="238">
        <v>5.0659641623497002E-2</v>
      </c>
      <c r="H63" s="238">
        <v>0.118431091308594</v>
      </c>
      <c r="I63" s="238">
        <v>1.34055921807885E-2</v>
      </c>
      <c r="J63" s="238">
        <v>1.8416428938507999E-2</v>
      </c>
      <c r="K63" s="238">
        <v>0.12716615424678199</v>
      </c>
    </row>
    <row r="64" spans="1:11" x14ac:dyDescent="0.2">
      <c r="A64" s="2" t="s">
        <v>70</v>
      </c>
      <c r="B64" s="241">
        <v>90</v>
      </c>
      <c r="C64" s="238">
        <v>0.105614177882671</v>
      </c>
      <c r="D64" s="238">
        <v>0</v>
      </c>
      <c r="E64" s="238">
        <v>0.772394299507141</v>
      </c>
      <c r="F64" s="238">
        <v>8.0903843045234698E-3</v>
      </c>
      <c r="G64" s="238">
        <v>6.6304981708526597E-2</v>
      </c>
      <c r="H64" s="238">
        <v>2.90346387773752E-2</v>
      </c>
      <c r="I64" s="238">
        <v>0</v>
      </c>
      <c r="J64" s="238">
        <v>1.8561523407697698E-2</v>
      </c>
      <c r="K64" s="238">
        <v>0.11585500696345601</v>
      </c>
    </row>
    <row r="65" spans="1:11" x14ac:dyDescent="0.2">
      <c r="A65" s="2" t="s">
        <v>71</v>
      </c>
      <c r="B65" s="241">
        <v>74</v>
      </c>
      <c r="C65" s="238">
        <v>1.7883002758026099E-2</v>
      </c>
      <c r="D65" s="238">
        <v>0</v>
      </c>
      <c r="E65" s="238">
        <v>0.73940616846084595</v>
      </c>
      <c r="F65" s="238">
        <v>0</v>
      </c>
      <c r="G65" s="238">
        <v>0.118684343993664</v>
      </c>
      <c r="H65" s="238">
        <v>0.124026499688625</v>
      </c>
      <c r="I65" s="238">
        <v>0</v>
      </c>
      <c r="J65" s="238">
        <v>0</v>
      </c>
      <c r="K65" s="238">
        <v>1.7883002491548599E-2</v>
      </c>
    </row>
    <row r="66" spans="1:11" x14ac:dyDescent="0.2">
      <c r="A66" s="2" t="s">
        <v>72</v>
      </c>
      <c r="B66" s="241">
        <v>88</v>
      </c>
      <c r="C66" s="238">
        <v>2.1371403709054E-2</v>
      </c>
      <c r="D66" s="238">
        <v>0</v>
      </c>
      <c r="E66" s="238">
        <v>0.32658421993255599</v>
      </c>
      <c r="F66" s="238">
        <v>0</v>
      </c>
      <c r="G66" s="238">
        <v>0.10388723760843301</v>
      </c>
      <c r="H66" s="238">
        <v>0.52978765964508101</v>
      </c>
      <c r="I66" s="238">
        <v>1.18419695645571E-2</v>
      </c>
      <c r="J66" s="238">
        <v>6.5274732187390301E-3</v>
      </c>
      <c r="K66" s="238">
        <v>2.1511822334572599E-2</v>
      </c>
    </row>
    <row r="67" spans="1:11" x14ac:dyDescent="0.2">
      <c r="A67" s="2" t="s">
        <v>73</v>
      </c>
      <c r="B67" s="241">
        <v>96</v>
      </c>
      <c r="C67" s="238">
        <v>4.7763582319021197E-2</v>
      </c>
      <c r="D67" s="238">
        <v>5.94297498464584E-2</v>
      </c>
      <c r="E67" s="238">
        <v>0.40264168381691001</v>
      </c>
      <c r="F67" s="238">
        <v>0</v>
      </c>
      <c r="G67" s="238">
        <v>0.15123799443244901</v>
      </c>
      <c r="H67" s="238">
        <v>0.324544787406921</v>
      </c>
      <c r="I67" s="238">
        <v>1.4382200315594699E-2</v>
      </c>
      <c r="J67" s="238">
        <v>0</v>
      </c>
      <c r="K67" s="238">
        <v>0.107193332365143</v>
      </c>
    </row>
    <row r="68" spans="1:11" x14ac:dyDescent="0.2">
      <c r="A68" s="2" t="s">
        <v>74</v>
      </c>
      <c r="B68" s="241">
        <v>81</v>
      </c>
      <c r="C68" s="238">
        <v>9.4261944293975802E-2</v>
      </c>
      <c r="D68" s="238">
        <v>1.01086180657148E-2</v>
      </c>
      <c r="E68" s="238">
        <v>0.49545744061469998</v>
      </c>
      <c r="F68" s="238">
        <v>1.1332591064274301E-2</v>
      </c>
      <c r="G68" s="238">
        <v>9.81586128473282E-2</v>
      </c>
      <c r="H68" s="238">
        <v>0.28057217597961398</v>
      </c>
      <c r="I68" s="238">
        <v>0</v>
      </c>
      <c r="J68" s="238">
        <v>1.01086180657148E-2</v>
      </c>
      <c r="K68" s="238">
        <v>0.11688469606536001</v>
      </c>
    </row>
    <row r="69" spans="1:11" x14ac:dyDescent="0.2">
      <c r="A69" s="2" t="s">
        <v>75</v>
      </c>
      <c r="B69" s="241">
        <v>99</v>
      </c>
      <c r="C69" s="238">
        <v>8.9538909494876903E-2</v>
      </c>
      <c r="D69" s="238">
        <v>9.90838371217251E-3</v>
      </c>
      <c r="E69" s="238">
        <v>0.32672718167304998</v>
      </c>
      <c r="F69" s="238">
        <v>0</v>
      </c>
      <c r="G69" s="238">
        <v>0.11353009939193701</v>
      </c>
      <c r="H69" s="238">
        <v>0.42032530903816201</v>
      </c>
      <c r="I69" s="238">
        <v>0</v>
      </c>
      <c r="J69" s="238">
        <v>3.9970111101865803E-2</v>
      </c>
      <c r="K69" s="238">
        <v>0.10358770589948001</v>
      </c>
    </row>
    <row r="70" spans="1:11" x14ac:dyDescent="0.2">
      <c r="A70" s="2" t="s">
        <v>76</v>
      </c>
      <c r="B70" s="241">
        <v>97</v>
      </c>
      <c r="C70" s="238">
        <v>0</v>
      </c>
      <c r="D70" s="238">
        <v>1.8072132021188701E-2</v>
      </c>
      <c r="E70" s="238">
        <v>0.919683277606964</v>
      </c>
      <c r="F70" s="238">
        <v>0</v>
      </c>
      <c r="G70" s="238">
        <v>5.1254358142614399E-2</v>
      </c>
      <c r="H70" s="238">
        <v>1.09902210533619E-2</v>
      </c>
      <c r="I70" s="238">
        <v>0</v>
      </c>
      <c r="J70" s="238">
        <v>0</v>
      </c>
      <c r="K70" s="238">
        <v>1.8072132223160599E-2</v>
      </c>
    </row>
    <row r="71" spans="1:11" x14ac:dyDescent="0.2">
      <c r="A71" s="3" t="s">
        <v>77</v>
      </c>
      <c r="B71" s="242">
        <v>76</v>
      </c>
      <c r="C71" s="239">
        <v>6.1798430979251903E-2</v>
      </c>
      <c r="D71" s="239">
        <v>2.8947694227099401E-2</v>
      </c>
      <c r="E71" s="239">
        <v>0.75630164146423295</v>
      </c>
      <c r="F71" s="239">
        <v>0</v>
      </c>
      <c r="G71" s="239">
        <v>6.4927086234092699E-2</v>
      </c>
      <c r="H71" s="239">
        <v>7.7379904687404605E-2</v>
      </c>
      <c r="I71" s="239">
        <v>0</v>
      </c>
      <c r="J71" s="239">
        <v>1.06452349573374E-2</v>
      </c>
      <c r="K71" s="239">
        <v>9.1722533813059795E-2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225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46" t="s">
        <v>1</v>
      </c>
      <c r="C6" s="243" t="s">
        <v>1</v>
      </c>
      <c r="D6" s="243" t="s">
        <v>1</v>
      </c>
      <c r="E6" s="243" t="s">
        <v>1</v>
      </c>
      <c r="F6" s="243" t="s">
        <v>1</v>
      </c>
      <c r="G6" s="243" t="s">
        <v>1</v>
      </c>
      <c r="H6" s="243" t="s">
        <v>1</v>
      </c>
      <c r="I6" s="243" t="s">
        <v>1</v>
      </c>
      <c r="J6" s="243" t="s">
        <v>1</v>
      </c>
      <c r="K6" s="243" t="s">
        <v>1</v>
      </c>
    </row>
    <row r="7" spans="1:11" x14ac:dyDescent="0.2">
      <c r="A7" s="2" t="s">
        <v>13</v>
      </c>
      <c r="B7" s="247">
        <v>5364</v>
      </c>
      <c r="C7" s="244">
        <v>0.20203649997711201</v>
      </c>
      <c r="D7" s="244">
        <v>2.10058186203241E-2</v>
      </c>
      <c r="E7" s="244">
        <v>0.31567597389221203</v>
      </c>
      <c r="F7" s="244">
        <v>3.9315953850746203E-2</v>
      </c>
      <c r="G7" s="244">
        <v>0.28356948494911199</v>
      </c>
      <c r="H7" s="244">
        <v>0.111784160137177</v>
      </c>
      <c r="I7" s="244">
        <v>5.8640236966311897E-3</v>
      </c>
      <c r="J7" s="244">
        <v>2.0748116075992602E-2</v>
      </c>
      <c r="K7" s="244">
        <v>0.26791703789023902</v>
      </c>
    </row>
    <row r="8" spans="1:11" x14ac:dyDescent="0.2">
      <c r="A8" s="5" t="s">
        <v>14</v>
      </c>
      <c r="B8" s="246" t="s">
        <v>1</v>
      </c>
      <c r="C8" s="243" t="s">
        <v>1</v>
      </c>
      <c r="D8" s="243" t="s">
        <v>1</v>
      </c>
      <c r="E8" s="243" t="s">
        <v>1</v>
      </c>
      <c r="F8" s="243" t="s">
        <v>1</v>
      </c>
      <c r="G8" s="243" t="s">
        <v>1</v>
      </c>
      <c r="H8" s="243" t="s">
        <v>1</v>
      </c>
      <c r="I8" s="243" t="s">
        <v>1</v>
      </c>
      <c r="J8" s="243" t="s">
        <v>1</v>
      </c>
      <c r="K8" s="243" t="s">
        <v>1</v>
      </c>
    </row>
    <row r="9" spans="1:11" x14ac:dyDescent="0.2">
      <c r="A9" s="2" t="s">
        <v>15</v>
      </c>
      <c r="B9" s="247">
        <v>95</v>
      </c>
      <c r="C9" s="244">
        <v>0.14986811578273801</v>
      </c>
      <c r="D9" s="244">
        <v>8.4512531757354702E-3</v>
      </c>
      <c r="E9" s="244">
        <v>0.22976030409336101</v>
      </c>
      <c r="F9" s="244">
        <v>8.8557764887809795E-2</v>
      </c>
      <c r="G9" s="244">
        <v>0.25861194729804998</v>
      </c>
      <c r="H9" s="244">
        <v>0.20566993951797499</v>
      </c>
      <c r="I9" s="244">
        <v>2.4274922907352399E-2</v>
      </c>
      <c r="J9" s="244">
        <v>3.4805756062269197E-2</v>
      </c>
      <c r="K9" s="244">
        <v>0.25577974013421101</v>
      </c>
    </row>
    <row r="10" spans="1:11" x14ac:dyDescent="0.2">
      <c r="A10" s="2" t="s">
        <v>16</v>
      </c>
      <c r="B10" s="247">
        <v>97</v>
      </c>
      <c r="C10" s="244">
        <v>0.217374011874199</v>
      </c>
      <c r="D10" s="244">
        <v>0</v>
      </c>
      <c r="E10" s="244">
        <v>0.24072799086570701</v>
      </c>
      <c r="F10" s="244">
        <v>8.84474068880081E-3</v>
      </c>
      <c r="G10" s="244">
        <v>0.32319894433021501</v>
      </c>
      <c r="H10" s="244">
        <v>0.20985431969165799</v>
      </c>
      <c r="I10" s="244">
        <v>0</v>
      </c>
      <c r="J10" s="244">
        <v>0</v>
      </c>
      <c r="K10" s="244">
        <v>0.22621875087753901</v>
      </c>
    </row>
    <row r="11" spans="1:11" x14ac:dyDescent="0.2">
      <c r="A11" s="2" t="s">
        <v>17</v>
      </c>
      <c r="B11" s="247">
        <v>118</v>
      </c>
      <c r="C11" s="244">
        <v>0.25876981019973799</v>
      </c>
      <c r="D11" s="244">
        <v>5.1077650859951999E-3</v>
      </c>
      <c r="E11" s="244">
        <v>0.131810888648033</v>
      </c>
      <c r="F11" s="244">
        <v>6.0357604175805997E-2</v>
      </c>
      <c r="G11" s="244">
        <v>0.35276356339454701</v>
      </c>
      <c r="H11" s="244">
        <v>0.177124634385109</v>
      </c>
      <c r="I11" s="244">
        <v>7.3516713455319396E-3</v>
      </c>
      <c r="J11" s="244">
        <v>6.7140446044504599E-3</v>
      </c>
      <c r="K11" s="244">
        <v>0.32642682968429798</v>
      </c>
    </row>
    <row r="12" spans="1:11" x14ac:dyDescent="0.2">
      <c r="A12" s="2" t="s">
        <v>18</v>
      </c>
      <c r="B12" s="247">
        <v>99</v>
      </c>
      <c r="C12" s="244">
        <v>0.12804862856864899</v>
      </c>
      <c r="D12" s="244">
        <v>0</v>
      </c>
      <c r="E12" s="244">
        <v>0.316581070423126</v>
      </c>
      <c r="F12" s="244">
        <v>2.1764189004898099E-2</v>
      </c>
      <c r="G12" s="244">
        <v>0.39389106631278997</v>
      </c>
      <c r="H12" s="244">
        <v>0.13262136280536699</v>
      </c>
      <c r="I12" s="244">
        <v>0</v>
      </c>
      <c r="J12" s="244">
        <v>7.0936884731054297E-3</v>
      </c>
      <c r="K12" s="244">
        <v>0.150883134683714</v>
      </c>
    </row>
    <row r="13" spans="1:11" x14ac:dyDescent="0.2">
      <c r="A13" s="2" t="s">
        <v>19</v>
      </c>
      <c r="B13" s="247">
        <v>96</v>
      </c>
      <c r="C13" s="244">
        <v>0.12190055847168001</v>
      </c>
      <c r="D13" s="244">
        <v>0</v>
      </c>
      <c r="E13" s="244">
        <v>0.15364314615726499</v>
      </c>
      <c r="F13" s="244">
        <v>5.1620841026306201E-2</v>
      </c>
      <c r="G13" s="244">
        <v>0.45090660452842701</v>
      </c>
      <c r="H13" s="244">
        <v>0.21310752630233801</v>
      </c>
      <c r="I13" s="244">
        <v>0</v>
      </c>
      <c r="J13" s="244">
        <v>8.8213365525007196E-3</v>
      </c>
      <c r="K13" s="244">
        <v>0.175065710768884</v>
      </c>
    </row>
    <row r="14" spans="1:11" x14ac:dyDescent="0.2">
      <c r="A14" s="2" t="s">
        <v>20</v>
      </c>
      <c r="B14" s="247">
        <v>92</v>
      </c>
      <c r="C14" s="244">
        <v>0.14583814144134499</v>
      </c>
      <c r="D14" s="244">
        <v>8.0374563112854992E-3</v>
      </c>
      <c r="E14" s="244">
        <v>0.13264437019825001</v>
      </c>
      <c r="F14" s="244">
        <v>4.1043143719434703E-2</v>
      </c>
      <c r="G14" s="244">
        <v>0.48843964934349099</v>
      </c>
      <c r="H14" s="244">
        <v>0.164186626672745</v>
      </c>
      <c r="I14" s="244">
        <v>1.9810616970062301E-2</v>
      </c>
      <c r="J14" s="244">
        <v>0</v>
      </c>
      <c r="K14" s="244">
        <v>0.194918740564404</v>
      </c>
    </row>
    <row r="15" spans="1:11" x14ac:dyDescent="0.2">
      <c r="A15" s="2" t="s">
        <v>21</v>
      </c>
      <c r="B15" s="247">
        <v>89</v>
      </c>
      <c r="C15" s="244">
        <v>0.18841381371021301</v>
      </c>
      <c r="D15" s="244">
        <v>7.8710475936532003E-3</v>
      </c>
      <c r="E15" s="244">
        <v>0.277442306280136</v>
      </c>
      <c r="F15" s="244">
        <v>3.4837551414966597E-2</v>
      </c>
      <c r="G15" s="244">
        <v>0.30749276280403098</v>
      </c>
      <c r="H15" s="244">
        <v>0.17480786144733401</v>
      </c>
      <c r="I15" s="244">
        <v>0</v>
      </c>
      <c r="J15" s="244">
        <v>9.1346548870205897E-3</v>
      </c>
      <c r="K15" s="244">
        <v>0.23325309972057601</v>
      </c>
    </row>
    <row r="16" spans="1:11" x14ac:dyDescent="0.2">
      <c r="A16" s="2" t="s">
        <v>22</v>
      </c>
      <c r="B16" s="247">
        <v>92</v>
      </c>
      <c r="C16" s="244">
        <v>0.204904764890671</v>
      </c>
      <c r="D16" s="244">
        <v>5.0870317965745898E-2</v>
      </c>
      <c r="E16" s="244">
        <v>0.333874762058258</v>
      </c>
      <c r="F16" s="244">
        <v>2.1569328382611299E-2</v>
      </c>
      <c r="G16" s="244">
        <v>0.23715321719646501</v>
      </c>
      <c r="H16" s="244">
        <v>0.113677553832531</v>
      </c>
      <c r="I16" s="244">
        <v>9.47741139680147E-3</v>
      </c>
      <c r="J16" s="244">
        <v>2.8472663834690999E-2</v>
      </c>
      <c r="K16" s="244">
        <v>0.28547257018059702</v>
      </c>
    </row>
    <row r="17" spans="1:11" x14ac:dyDescent="0.2">
      <c r="A17" s="2" t="s">
        <v>23</v>
      </c>
      <c r="B17" s="247">
        <v>62</v>
      </c>
      <c r="C17" s="244">
        <v>0.21291403472423601</v>
      </c>
      <c r="D17" s="244">
        <v>3.28070558607578E-2</v>
      </c>
      <c r="E17" s="244">
        <v>0.458501756191254</v>
      </c>
      <c r="F17" s="244">
        <v>2.8093483299017001E-2</v>
      </c>
      <c r="G17" s="244">
        <v>0.15336021780967701</v>
      </c>
      <c r="H17" s="244">
        <v>9.2856615781784099E-2</v>
      </c>
      <c r="I17" s="244">
        <v>0</v>
      </c>
      <c r="J17" s="244">
        <v>2.1466854959726299E-2</v>
      </c>
      <c r="K17" s="244">
        <v>0.279821455266761</v>
      </c>
    </row>
    <row r="18" spans="1:11" x14ac:dyDescent="0.2">
      <c r="A18" s="2" t="s">
        <v>24</v>
      </c>
      <c r="B18" s="247">
        <v>69</v>
      </c>
      <c r="C18" s="244">
        <v>0.22205048799514801</v>
      </c>
      <c r="D18" s="244">
        <v>4.5550890266895301E-2</v>
      </c>
      <c r="E18" s="244">
        <v>0.41383886337280301</v>
      </c>
      <c r="F18" s="244">
        <v>4.5910194516181897E-2</v>
      </c>
      <c r="G18" s="244">
        <v>0.17571902275085399</v>
      </c>
      <c r="H18" s="244">
        <v>5.1746275275945698E-2</v>
      </c>
      <c r="I18" s="244">
        <v>0</v>
      </c>
      <c r="J18" s="244">
        <v>4.51842807233334E-2</v>
      </c>
      <c r="K18" s="244">
        <v>0.32834772360363701</v>
      </c>
    </row>
    <row r="19" spans="1:11" x14ac:dyDescent="0.2">
      <c r="A19" s="2" t="s">
        <v>25</v>
      </c>
      <c r="B19" s="247">
        <v>79</v>
      </c>
      <c r="C19" s="244">
        <v>0.133462473750114</v>
      </c>
      <c r="D19" s="244">
        <v>3.4008685499429703E-2</v>
      </c>
      <c r="E19" s="244">
        <v>0.51632302999496504</v>
      </c>
      <c r="F19" s="244">
        <v>9.09897536039352E-2</v>
      </c>
      <c r="G19" s="244">
        <v>0.186198830604553</v>
      </c>
      <c r="H19" s="244">
        <v>3.9017222821712501E-2</v>
      </c>
      <c r="I19" s="244">
        <v>0</v>
      </c>
      <c r="J19" s="244">
        <v>0</v>
      </c>
      <c r="K19" s="244">
        <v>0.25846091381632103</v>
      </c>
    </row>
    <row r="20" spans="1:11" x14ac:dyDescent="0.2">
      <c r="A20" s="2" t="s">
        <v>26</v>
      </c>
      <c r="B20" s="247">
        <v>84</v>
      </c>
      <c r="C20" s="244">
        <v>5.7771909981965998E-2</v>
      </c>
      <c r="D20" s="244">
        <v>3.8013059645891203E-2</v>
      </c>
      <c r="E20" s="244">
        <v>0.58976513147354104</v>
      </c>
      <c r="F20" s="244">
        <v>2.3726882413029698E-2</v>
      </c>
      <c r="G20" s="244">
        <v>0.179636225104332</v>
      </c>
      <c r="H20" s="244">
        <v>6.9319844245910603E-2</v>
      </c>
      <c r="I20" s="244">
        <v>1.0356953367590901E-2</v>
      </c>
      <c r="J20" s="244">
        <v>3.14099714159966E-2</v>
      </c>
      <c r="K20" s="244">
        <v>0.12338745111131</v>
      </c>
    </row>
    <row r="21" spans="1:11" x14ac:dyDescent="0.2">
      <c r="A21" s="2" t="s">
        <v>27</v>
      </c>
      <c r="B21" s="247">
        <v>73</v>
      </c>
      <c r="C21" s="244">
        <v>1.9692825153470001E-2</v>
      </c>
      <c r="D21" s="244">
        <v>2.56362650543451E-2</v>
      </c>
      <c r="E21" s="244">
        <v>0.68942743539810203</v>
      </c>
      <c r="F21" s="244">
        <v>6.5097999759018404E-3</v>
      </c>
      <c r="G21" s="244">
        <v>0.16258563101291701</v>
      </c>
      <c r="H21" s="244">
        <v>3.1396493315696702E-2</v>
      </c>
      <c r="I21" s="244">
        <v>0</v>
      </c>
      <c r="J21" s="244">
        <v>6.4751565456390395E-2</v>
      </c>
      <c r="K21" s="244">
        <v>5.5427934885838699E-2</v>
      </c>
    </row>
    <row r="22" spans="1:11" x14ac:dyDescent="0.2">
      <c r="A22" s="2" t="s">
        <v>28</v>
      </c>
      <c r="B22" s="247">
        <v>96</v>
      </c>
      <c r="C22" s="244">
        <v>0.23208583891391801</v>
      </c>
      <c r="D22" s="244">
        <v>2.2592538967728601E-2</v>
      </c>
      <c r="E22" s="244">
        <v>0.15101483464241</v>
      </c>
      <c r="F22" s="244">
        <v>1.20406160131097E-2</v>
      </c>
      <c r="G22" s="244">
        <v>0.464975565671921</v>
      </c>
      <c r="H22" s="244">
        <v>0.106987781822681</v>
      </c>
      <c r="I22" s="244">
        <v>1.03028370067477E-2</v>
      </c>
      <c r="J22" s="244">
        <v>0</v>
      </c>
      <c r="K22" s="244">
        <v>0.26671899041713598</v>
      </c>
    </row>
    <row r="23" spans="1:11" x14ac:dyDescent="0.2">
      <c r="A23" s="2" t="s">
        <v>29</v>
      </c>
      <c r="B23" s="247">
        <v>93</v>
      </c>
      <c r="C23" s="244">
        <v>0.18641202151775399</v>
      </c>
      <c r="D23" s="244">
        <v>7.7010761015117203E-3</v>
      </c>
      <c r="E23" s="244">
        <v>0.16649250686168701</v>
      </c>
      <c r="F23" s="244">
        <v>4.0179621428251301E-2</v>
      </c>
      <c r="G23" s="244">
        <v>0.44701156020164501</v>
      </c>
      <c r="H23" s="244">
        <v>0.12791009247303001</v>
      </c>
      <c r="I23" s="244">
        <v>7.7010761015117203E-3</v>
      </c>
      <c r="J23" s="244">
        <v>1.6592051833867999E-2</v>
      </c>
      <c r="K23" s="244">
        <v>0.23824570254007299</v>
      </c>
    </row>
    <row r="24" spans="1:11" x14ac:dyDescent="0.2">
      <c r="A24" s="2" t="s">
        <v>30</v>
      </c>
      <c r="B24" s="247">
        <v>87</v>
      </c>
      <c r="C24" s="244">
        <v>0.20007131993770599</v>
      </c>
      <c r="D24" s="244">
        <v>1.8363745883107199E-2</v>
      </c>
      <c r="E24" s="244">
        <v>0.19308640062808999</v>
      </c>
      <c r="F24" s="244">
        <v>4.7951254993677098E-2</v>
      </c>
      <c r="G24" s="244">
        <v>0.420977622270584</v>
      </c>
      <c r="H24" s="244">
        <v>0.101185895502567</v>
      </c>
      <c r="I24" s="244">
        <v>0</v>
      </c>
      <c r="J24" s="244">
        <v>1.8363745883107199E-2</v>
      </c>
      <c r="K24" s="244">
        <v>0.27136968886490698</v>
      </c>
    </row>
    <row r="25" spans="1:11" x14ac:dyDescent="0.2">
      <c r="A25" s="2" t="s">
        <v>31</v>
      </c>
      <c r="B25" s="247">
        <v>90</v>
      </c>
      <c r="C25" s="244">
        <v>0.178329348564148</v>
      </c>
      <c r="D25" s="244">
        <v>1.45985279232264E-2</v>
      </c>
      <c r="E25" s="244">
        <v>0.44949686527252197</v>
      </c>
      <c r="F25" s="244">
        <v>1.7369860783219299E-2</v>
      </c>
      <c r="G25" s="244">
        <v>0.24538052082061801</v>
      </c>
      <c r="H25" s="244">
        <v>6.26093745231628E-2</v>
      </c>
      <c r="I25" s="244">
        <v>2.32787318527699E-2</v>
      </c>
      <c r="J25" s="244">
        <v>8.9367721229791607E-3</v>
      </c>
      <c r="K25" s="244">
        <v>0.212194066897059</v>
      </c>
    </row>
    <row r="26" spans="1:11" x14ac:dyDescent="0.2">
      <c r="A26" s="2" t="s">
        <v>32</v>
      </c>
      <c r="B26" s="247">
        <v>78</v>
      </c>
      <c r="C26" s="244">
        <v>0.37077096104621898</v>
      </c>
      <c r="D26" s="244">
        <v>0</v>
      </c>
      <c r="E26" s="244">
        <v>0.40985974669456499</v>
      </c>
      <c r="F26" s="244">
        <v>3.9742078632116297E-2</v>
      </c>
      <c r="G26" s="244">
        <v>6.2253255397081403E-2</v>
      </c>
      <c r="H26" s="244">
        <v>7.0277735590934795E-2</v>
      </c>
      <c r="I26" s="244">
        <v>0</v>
      </c>
      <c r="J26" s="244">
        <v>4.7096230089664501E-2</v>
      </c>
      <c r="K26" s="244">
        <v>0.43080219580539197</v>
      </c>
    </row>
    <row r="27" spans="1:11" x14ac:dyDescent="0.2">
      <c r="A27" s="2" t="s">
        <v>33</v>
      </c>
      <c r="B27" s="247">
        <v>80</v>
      </c>
      <c r="C27" s="244">
        <v>0.19849579036235801</v>
      </c>
      <c r="D27" s="244">
        <v>0</v>
      </c>
      <c r="E27" s="244">
        <v>0.58931231498718295</v>
      </c>
      <c r="F27" s="244">
        <v>2.1490855142474199E-2</v>
      </c>
      <c r="G27" s="244">
        <v>6.9340907037258107E-2</v>
      </c>
      <c r="H27" s="244">
        <v>8.6803212761878995E-2</v>
      </c>
      <c r="I27" s="244">
        <v>0</v>
      </c>
      <c r="J27" s="244">
        <v>3.45568992197514E-2</v>
      </c>
      <c r="K27" s="244">
        <v>0.22786081333607999</v>
      </c>
    </row>
    <row r="28" spans="1:11" x14ac:dyDescent="0.2">
      <c r="A28" s="2" t="s">
        <v>34</v>
      </c>
      <c r="B28" s="247">
        <v>92</v>
      </c>
      <c r="C28" s="244">
        <v>2.49427407979965E-2</v>
      </c>
      <c r="D28" s="244">
        <v>6.5603345632553101E-2</v>
      </c>
      <c r="E28" s="244">
        <v>0.59007465839385997</v>
      </c>
      <c r="F28" s="244">
        <v>2.2090807557106001E-2</v>
      </c>
      <c r="G28" s="244">
        <v>0.242432996630669</v>
      </c>
      <c r="H28" s="244">
        <v>2.7369080111384399E-2</v>
      </c>
      <c r="I28" s="244">
        <v>0</v>
      </c>
      <c r="J28" s="244">
        <v>2.7486352249980001E-2</v>
      </c>
      <c r="K28" s="244">
        <v>0.115820375791714</v>
      </c>
    </row>
    <row r="29" spans="1:11" x14ac:dyDescent="0.2">
      <c r="A29" s="2" t="s">
        <v>35</v>
      </c>
      <c r="B29" s="247">
        <v>80</v>
      </c>
      <c r="C29" s="244">
        <v>3.7020608782768201E-2</v>
      </c>
      <c r="D29" s="244">
        <v>8.6040072143077906E-2</v>
      </c>
      <c r="E29" s="244">
        <v>0.59376901388168302</v>
      </c>
      <c r="F29" s="244">
        <v>2.3599315434694301E-2</v>
      </c>
      <c r="G29" s="244">
        <v>0.211650460958481</v>
      </c>
      <c r="H29" s="244">
        <v>4.79205399751663E-2</v>
      </c>
      <c r="I29" s="244">
        <v>0</v>
      </c>
      <c r="J29" s="244">
        <v>0</v>
      </c>
      <c r="K29" s="244">
        <v>0.146659994721487</v>
      </c>
    </row>
    <row r="30" spans="1:11" x14ac:dyDescent="0.2">
      <c r="A30" s="2" t="s">
        <v>36</v>
      </c>
      <c r="B30" s="247">
        <v>81</v>
      </c>
      <c r="C30" s="244">
        <v>2.3792166262865101E-2</v>
      </c>
      <c r="D30" s="244">
        <v>6.0361597687005997E-2</v>
      </c>
      <c r="E30" s="244">
        <v>0.62976402044296298</v>
      </c>
      <c r="F30" s="244">
        <v>0</v>
      </c>
      <c r="G30" s="244">
        <v>0.21762482821941401</v>
      </c>
      <c r="H30" s="244">
        <v>5.3130835294723497E-2</v>
      </c>
      <c r="I30" s="244">
        <v>0</v>
      </c>
      <c r="J30" s="244">
        <v>1.53265250846744E-2</v>
      </c>
      <c r="K30" s="244">
        <v>8.5463626676182805E-2</v>
      </c>
    </row>
    <row r="31" spans="1:11" x14ac:dyDescent="0.2">
      <c r="A31" s="2" t="s">
        <v>37</v>
      </c>
      <c r="B31" s="247">
        <v>76</v>
      </c>
      <c r="C31" s="244">
        <v>0</v>
      </c>
      <c r="D31" s="244">
        <v>0</v>
      </c>
      <c r="E31" s="244">
        <v>0.82312881946563698</v>
      </c>
      <c r="F31" s="244">
        <v>1.08233103528619E-2</v>
      </c>
      <c r="G31" s="244">
        <v>0.14419510960578899</v>
      </c>
      <c r="H31" s="244">
        <v>2.1852787584066401E-2</v>
      </c>
      <c r="I31" s="244">
        <v>0</v>
      </c>
      <c r="J31" s="244">
        <v>0</v>
      </c>
      <c r="K31" s="244">
        <v>1.08233100605421E-2</v>
      </c>
    </row>
    <row r="32" spans="1:11" x14ac:dyDescent="0.2">
      <c r="A32" s="2" t="s">
        <v>38</v>
      </c>
      <c r="B32" s="247">
        <v>96</v>
      </c>
      <c r="C32" s="244">
        <v>0.17285414040088701</v>
      </c>
      <c r="D32" s="244">
        <v>3.10974922031164E-2</v>
      </c>
      <c r="E32" s="244">
        <v>0.199181422591209</v>
      </c>
      <c r="F32" s="244">
        <v>1.1968726292252501E-2</v>
      </c>
      <c r="G32" s="244">
        <v>0.491095900535583</v>
      </c>
      <c r="H32" s="244">
        <v>8.5735902190208393E-2</v>
      </c>
      <c r="I32" s="244">
        <v>8.0664297565817798E-3</v>
      </c>
      <c r="J32" s="244">
        <v>0</v>
      </c>
      <c r="K32" s="244">
        <v>0.21592035587988301</v>
      </c>
    </row>
    <row r="33" spans="1:11" x14ac:dyDescent="0.2">
      <c r="A33" s="2" t="s">
        <v>39</v>
      </c>
      <c r="B33" s="247">
        <v>90</v>
      </c>
      <c r="C33" s="244">
        <v>0.24737839400768299</v>
      </c>
      <c r="D33" s="244">
        <v>3.2898385077714899E-2</v>
      </c>
      <c r="E33" s="244">
        <v>0.26404833793640098</v>
      </c>
      <c r="F33" s="244">
        <v>7.7950120903551596E-3</v>
      </c>
      <c r="G33" s="244">
        <v>0.364094197750092</v>
      </c>
      <c r="H33" s="244">
        <v>5.1431592553854003E-2</v>
      </c>
      <c r="I33" s="244">
        <v>1.48008763790131E-2</v>
      </c>
      <c r="J33" s="244">
        <v>1.7553206533193599E-2</v>
      </c>
      <c r="K33" s="244">
        <v>0.29321871923111198</v>
      </c>
    </row>
    <row r="34" spans="1:11" x14ac:dyDescent="0.2">
      <c r="A34" s="2" t="s">
        <v>40</v>
      </c>
      <c r="B34" s="247">
        <v>86</v>
      </c>
      <c r="C34" s="244">
        <v>0.11752911657095</v>
      </c>
      <c r="D34" s="244">
        <v>2.1938519552349999E-2</v>
      </c>
      <c r="E34" s="244">
        <v>0.47332146763801602</v>
      </c>
      <c r="F34" s="244">
        <v>1.2208366766572E-2</v>
      </c>
      <c r="G34" s="244">
        <v>0.27864554524421697</v>
      </c>
      <c r="H34" s="244">
        <v>7.5013332068920094E-2</v>
      </c>
      <c r="I34" s="244">
        <v>0</v>
      </c>
      <c r="J34" s="244">
        <v>2.1343633532524098E-2</v>
      </c>
      <c r="K34" s="244">
        <v>0.154983925894394</v>
      </c>
    </row>
    <row r="35" spans="1:11" x14ac:dyDescent="0.2">
      <c r="A35" s="2" t="s">
        <v>41</v>
      </c>
      <c r="B35" s="247">
        <v>98</v>
      </c>
      <c r="C35" s="244">
        <v>9.5029123127460494E-2</v>
      </c>
      <c r="D35" s="244">
        <v>7.9848160967230797E-3</v>
      </c>
      <c r="E35" s="244">
        <v>0.547957003116608</v>
      </c>
      <c r="F35" s="244">
        <v>9.1314855962991697E-3</v>
      </c>
      <c r="G35" s="244">
        <v>0.21678051352500899</v>
      </c>
      <c r="H35" s="244">
        <v>5.0761122256517403E-2</v>
      </c>
      <c r="I35" s="244">
        <v>0</v>
      </c>
      <c r="J35" s="244">
        <v>7.2355918586254106E-2</v>
      </c>
      <c r="K35" s="244">
        <v>0.12089273160540601</v>
      </c>
    </row>
    <row r="36" spans="1:11" x14ac:dyDescent="0.2">
      <c r="A36" s="2" t="s">
        <v>42</v>
      </c>
      <c r="B36" s="247">
        <v>76</v>
      </c>
      <c r="C36" s="244">
        <v>3.2278906553983702E-2</v>
      </c>
      <c r="D36" s="244">
        <v>2.2547410801052999E-2</v>
      </c>
      <c r="E36" s="244">
        <v>0.60253769159317005</v>
      </c>
      <c r="F36" s="244">
        <v>3.0991712585091601E-2</v>
      </c>
      <c r="G36" s="244">
        <v>0.24699974060058599</v>
      </c>
      <c r="H36" s="244">
        <v>4.5485056936740903E-2</v>
      </c>
      <c r="I36" s="244">
        <v>0</v>
      </c>
      <c r="J36" s="244">
        <v>1.91594772040844E-2</v>
      </c>
      <c r="K36" s="244">
        <v>8.7494376783540107E-2</v>
      </c>
    </row>
    <row r="37" spans="1:11" x14ac:dyDescent="0.2">
      <c r="A37" s="2" t="s">
        <v>43</v>
      </c>
      <c r="B37" s="247">
        <v>79</v>
      </c>
      <c r="C37" s="244">
        <v>0.101547911763191</v>
      </c>
      <c r="D37" s="244">
        <v>5.1228385418653502E-2</v>
      </c>
      <c r="E37" s="244">
        <v>0.551383376121521</v>
      </c>
      <c r="F37" s="244">
        <v>1.5164914540946499E-2</v>
      </c>
      <c r="G37" s="244">
        <v>0.23248803615570099</v>
      </c>
      <c r="H37" s="244">
        <v>2.8647059574723199E-2</v>
      </c>
      <c r="I37" s="244">
        <v>0</v>
      </c>
      <c r="J37" s="244">
        <v>1.9540322944521901E-2</v>
      </c>
      <c r="K37" s="244">
        <v>0.171288238095095</v>
      </c>
    </row>
    <row r="38" spans="1:11" x14ac:dyDescent="0.2">
      <c r="A38" s="2" t="s">
        <v>44</v>
      </c>
      <c r="B38" s="247">
        <v>96</v>
      </c>
      <c r="C38" s="244">
        <v>0.19835399091243699</v>
      </c>
      <c r="D38" s="244">
        <v>2.38201599568129E-2</v>
      </c>
      <c r="E38" s="244">
        <v>0.15059748291969299</v>
      </c>
      <c r="F38" s="244">
        <v>1.6554711386561401E-2</v>
      </c>
      <c r="G38" s="244">
        <v>0.45433536171913103</v>
      </c>
      <c r="H38" s="244">
        <v>0.141989305615425</v>
      </c>
      <c r="I38" s="244">
        <v>0</v>
      </c>
      <c r="J38" s="244">
        <v>1.43489819020033E-2</v>
      </c>
      <c r="K38" s="244">
        <v>0.24220424798008799</v>
      </c>
    </row>
    <row r="39" spans="1:11" x14ac:dyDescent="0.2">
      <c r="A39" s="2" t="s">
        <v>45</v>
      </c>
      <c r="B39" s="247">
        <v>90</v>
      </c>
      <c r="C39" s="244">
        <v>0.104751892387867</v>
      </c>
      <c r="D39" s="244">
        <v>2.09506545215845E-2</v>
      </c>
      <c r="E39" s="244">
        <v>0.26390239596366899</v>
      </c>
      <c r="F39" s="244">
        <v>4.1209653019905097E-2</v>
      </c>
      <c r="G39" s="244">
        <v>0.41924020648002602</v>
      </c>
      <c r="H39" s="244">
        <v>0.108154363930225</v>
      </c>
      <c r="I39" s="244">
        <v>1.69892050325871E-2</v>
      </c>
      <c r="J39" s="244">
        <v>2.4801606312394101E-2</v>
      </c>
      <c r="K39" s="244">
        <v>0.171157176668285</v>
      </c>
    </row>
    <row r="40" spans="1:11" x14ac:dyDescent="0.2">
      <c r="A40" s="2" t="s">
        <v>46</v>
      </c>
      <c r="B40" s="247">
        <v>89</v>
      </c>
      <c r="C40" s="244">
        <v>0.26557055115699801</v>
      </c>
      <c r="D40" s="244">
        <v>1.6817184165120101E-2</v>
      </c>
      <c r="E40" s="244">
        <v>0.331548541784286</v>
      </c>
      <c r="F40" s="244">
        <v>0</v>
      </c>
      <c r="G40" s="244">
        <v>0.27081891894340498</v>
      </c>
      <c r="H40" s="244">
        <v>9.0669207274913802E-2</v>
      </c>
      <c r="I40" s="244">
        <v>0</v>
      </c>
      <c r="J40" s="244">
        <v>2.45756227523088E-2</v>
      </c>
      <c r="K40" s="244">
        <v>0.28950243028532202</v>
      </c>
    </row>
    <row r="41" spans="1:11" x14ac:dyDescent="0.2">
      <c r="A41" s="2" t="s">
        <v>47</v>
      </c>
      <c r="B41" s="247">
        <v>79</v>
      </c>
      <c r="C41" s="244">
        <v>0.18637171387672399</v>
      </c>
      <c r="D41" s="244">
        <v>2.09963358938694E-2</v>
      </c>
      <c r="E41" s="244">
        <v>0.37133491039276101</v>
      </c>
      <c r="F41" s="244">
        <v>2.43074335157871E-2</v>
      </c>
      <c r="G41" s="244">
        <v>0.303864926099777</v>
      </c>
      <c r="H41" s="244">
        <v>8.5257396101951599E-2</v>
      </c>
      <c r="I41" s="244">
        <v>0</v>
      </c>
      <c r="J41" s="244">
        <v>7.8673046082258207E-3</v>
      </c>
      <c r="K41" s="244">
        <v>0.23351259320249901</v>
      </c>
    </row>
    <row r="42" spans="1:11" x14ac:dyDescent="0.2">
      <c r="A42" s="2" t="s">
        <v>48</v>
      </c>
      <c r="B42" s="247">
        <v>87</v>
      </c>
      <c r="C42" s="244">
        <v>0.17022173106670399</v>
      </c>
      <c r="D42" s="244">
        <v>0</v>
      </c>
      <c r="E42" s="244">
        <v>0.38259801268577598</v>
      </c>
      <c r="F42" s="244">
        <v>1.4338552020490201E-2</v>
      </c>
      <c r="G42" s="244">
        <v>0.318674296140671</v>
      </c>
      <c r="H42" s="244">
        <v>8.8440269231796306E-2</v>
      </c>
      <c r="I42" s="244">
        <v>0</v>
      </c>
      <c r="J42" s="244">
        <v>2.5727160274982501E-2</v>
      </c>
      <c r="K42" s="244">
        <v>0.189433874684972</v>
      </c>
    </row>
    <row r="43" spans="1:11" x14ac:dyDescent="0.2">
      <c r="A43" s="2" t="s">
        <v>49</v>
      </c>
      <c r="B43" s="247">
        <v>83</v>
      </c>
      <c r="C43" s="244">
        <v>7.2880767285823794E-2</v>
      </c>
      <c r="D43" s="244">
        <v>0</v>
      </c>
      <c r="E43" s="244">
        <v>0.15096460282802601</v>
      </c>
      <c r="F43" s="244">
        <v>0</v>
      </c>
      <c r="G43" s="244">
        <v>0.69384282827377297</v>
      </c>
      <c r="H43" s="244">
        <v>8.2311809062957805E-2</v>
      </c>
      <c r="I43" s="244">
        <v>0</v>
      </c>
      <c r="J43" s="244">
        <v>0</v>
      </c>
      <c r="K43" s="244">
        <v>7.2880766742819805E-2</v>
      </c>
    </row>
    <row r="44" spans="1:11" x14ac:dyDescent="0.2">
      <c r="A44" s="2" t="s">
        <v>50</v>
      </c>
      <c r="B44" s="247">
        <v>88</v>
      </c>
      <c r="C44" s="244">
        <v>9.9318154156207997E-2</v>
      </c>
      <c r="D44" s="244">
        <v>0</v>
      </c>
      <c r="E44" s="244">
        <v>0.113638795912266</v>
      </c>
      <c r="F44" s="244">
        <v>1.59942973405123E-2</v>
      </c>
      <c r="G44" s="244">
        <v>0.64747560024261497</v>
      </c>
      <c r="H44" s="244">
        <v>0.10349778831005101</v>
      </c>
      <c r="I44" s="244">
        <v>0</v>
      </c>
      <c r="J44" s="244">
        <v>2.0075356587767601E-2</v>
      </c>
      <c r="K44" s="244">
        <v>0.117674816271517</v>
      </c>
    </row>
    <row r="45" spans="1:11" x14ac:dyDescent="0.2">
      <c r="A45" s="2" t="s">
        <v>51</v>
      </c>
      <c r="B45" s="247">
        <v>86</v>
      </c>
      <c r="C45" s="244">
        <v>0.21016529202461201</v>
      </c>
      <c r="D45" s="244">
        <v>3.3337086439132697E-2</v>
      </c>
      <c r="E45" s="244">
        <v>0.27764126658439597</v>
      </c>
      <c r="F45" s="244">
        <v>2.7725910767912899E-2</v>
      </c>
      <c r="G45" s="244">
        <v>0.35207197070121798</v>
      </c>
      <c r="H45" s="244">
        <v>8.1951640546321897E-2</v>
      </c>
      <c r="I45" s="244">
        <v>9.6664400771260296E-3</v>
      </c>
      <c r="J45" s="244">
        <v>7.44037749245763E-3</v>
      </c>
      <c r="K45" s="244">
        <v>0.27326146186120698</v>
      </c>
    </row>
    <row r="46" spans="1:11" x14ac:dyDescent="0.2">
      <c r="A46" s="2" t="s">
        <v>52</v>
      </c>
      <c r="B46" s="247">
        <v>93</v>
      </c>
      <c r="C46" s="244">
        <v>0.15178439021110501</v>
      </c>
      <c r="D46" s="244">
        <v>2.61884052306414E-2</v>
      </c>
      <c r="E46" s="244">
        <v>0.30256211757659901</v>
      </c>
      <c r="F46" s="244">
        <v>9.1238403692841495E-3</v>
      </c>
      <c r="G46" s="244">
        <v>0.33906906843185403</v>
      </c>
      <c r="H46" s="244">
        <v>0.100547857582569</v>
      </c>
      <c r="I46" s="244">
        <v>0</v>
      </c>
      <c r="J46" s="244">
        <v>7.0724315941333799E-2</v>
      </c>
      <c r="K46" s="244">
        <v>0.20133598668095901</v>
      </c>
    </row>
    <row r="47" spans="1:11" x14ac:dyDescent="0.2">
      <c r="A47" s="2" t="s">
        <v>53</v>
      </c>
      <c r="B47" s="247">
        <v>86</v>
      </c>
      <c r="C47" s="244">
        <v>6.8112842738628401E-2</v>
      </c>
      <c r="D47" s="244">
        <v>2.9390426352620101E-2</v>
      </c>
      <c r="E47" s="244">
        <v>0.53897553682327304</v>
      </c>
      <c r="F47" s="244">
        <v>0</v>
      </c>
      <c r="G47" s="244">
        <v>0.307015210390091</v>
      </c>
      <c r="H47" s="244">
        <v>5.65059930086136E-2</v>
      </c>
      <c r="I47" s="244">
        <v>0</v>
      </c>
      <c r="J47" s="244">
        <v>0</v>
      </c>
      <c r="K47" s="244">
        <v>9.7503268183178601E-2</v>
      </c>
    </row>
    <row r="48" spans="1:11" x14ac:dyDescent="0.2">
      <c r="A48" s="2" t="s">
        <v>54</v>
      </c>
      <c r="B48" s="247">
        <v>80</v>
      </c>
      <c r="C48" s="244">
        <v>1.38575928285718E-2</v>
      </c>
      <c r="D48" s="244">
        <v>9.7485426813363994E-3</v>
      </c>
      <c r="E48" s="244">
        <v>0.54028850793838501</v>
      </c>
      <c r="F48" s="244">
        <v>2.4167222902178799E-2</v>
      </c>
      <c r="G48" s="244">
        <v>0.35525804758071899</v>
      </c>
      <c r="H48" s="244">
        <v>4.6931575983762699E-2</v>
      </c>
      <c r="I48" s="244">
        <v>0</v>
      </c>
      <c r="J48" s="244">
        <v>9.7485426813363994E-3</v>
      </c>
      <c r="K48" s="244">
        <v>4.8243662239972902E-2</v>
      </c>
    </row>
    <row r="49" spans="1:11" x14ac:dyDescent="0.2">
      <c r="A49" s="2" t="s">
        <v>55</v>
      </c>
      <c r="B49" s="247">
        <v>76</v>
      </c>
      <c r="C49" s="244">
        <v>0.108901560306549</v>
      </c>
      <c r="D49" s="244">
        <v>9.9030742421746306E-3</v>
      </c>
      <c r="E49" s="244">
        <v>0.55938607454299905</v>
      </c>
      <c r="F49" s="244">
        <v>2.0071635022759399E-2</v>
      </c>
      <c r="G49" s="244">
        <v>0.20924833416938801</v>
      </c>
      <c r="H49" s="244">
        <v>6.0638539493084002E-2</v>
      </c>
      <c r="I49" s="244">
        <v>0</v>
      </c>
      <c r="J49" s="244">
        <v>3.1850758939981502E-2</v>
      </c>
      <c r="K49" s="244">
        <v>0.14344510848272801</v>
      </c>
    </row>
    <row r="50" spans="1:11" x14ac:dyDescent="0.2">
      <c r="A50" s="2" t="s">
        <v>56</v>
      </c>
      <c r="B50" s="247">
        <v>55</v>
      </c>
      <c r="C50" s="244">
        <v>0.192270502448082</v>
      </c>
      <c r="D50" s="244">
        <v>3.13311889767647E-2</v>
      </c>
      <c r="E50" s="244">
        <v>0.35515177249908397</v>
      </c>
      <c r="F50" s="244">
        <v>3.5228226333856603E-2</v>
      </c>
      <c r="G50" s="244">
        <v>0.20985440909862499</v>
      </c>
      <c r="H50" s="244">
        <v>8.9849777519702897E-2</v>
      </c>
      <c r="I50" s="244">
        <v>0</v>
      </c>
      <c r="J50" s="244">
        <v>8.6314119398593903E-2</v>
      </c>
      <c r="K50" s="244">
        <v>0.28328107537750302</v>
      </c>
    </row>
    <row r="51" spans="1:11" x14ac:dyDescent="0.2">
      <c r="A51" s="2" t="s">
        <v>57</v>
      </c>
      <c r="B51" s="247">
        <v>85</v>
      </c>
      <c r="C51" s="244">
        <v>0.23683834075927701</v>
      </c>
      <c r="D51" s="244">
        <v>6.0557899996638298E-3</v>
      </c>
      <c r="E51" s="244">
        <v>0.36315423250198398</v>
      </c>
      <c r="F51" s="244">
        <v>3.8115750998258598E-2</v>
      </c>
      <c r="G51" s="244">
        <v>0.21876151859760301</v>
      </c>
      <c r="H51" s="244">
        <v>0.108842708170414</v>
      </c>
      <c r="I51" s="244">
        <v>0</v>
      </c>
      <c r="J51" s="244">
        <v>2.8231671079993199E-2</v>
      </c>
      <c r="K51" s="244">
        <v>0.28917373605746399</v>
      </c>
    </row>
    <row r="52" spans="1:11" x14ac:dyDescent="0.2">
      <c r="A52" s="2" t="s">
        <v>58</v>
      </c>
      <c r="B52" s="247">
        <v>64</v>
      </c>
      <c r="C52" s="244">
        <v>0.17015048861503601</v>
      </c>
      <c r="D52" s="244">
        <v>0</v>
      </c>
      <c r="E52" s="244">
        <v>0.43189904093742398</v>
      </c>
      <c r="F52" s="244">
        <v>1.7187915742397301E-2</v>
      </c>
      <c r="G52" s="244">
        <v>0.29483234882354697</v>
      </c>
      <c r="H52" s="244">
        <v>8.5930190980434404E-2</v>
      </c>
      <c r="I52" s="244">
        <v>0</v>
      </c>
      <c r="J52" s="244">
        <v>0</v>
      </c>
      <c r="K52" s="244">
        <v>0.187338407148993</v>
      </c>
    </row>
    <row r="53" spans="1:11" x14ac:dyDescent="0.2">
      <c r="A53" s="2" t="s">
        <v>59</v>
      </c>
      <c r="B53" s="247">
        <v>83</v>
      </c>
      <c r="C53" s="244">
        <v>0.120464690029621</v>
      </c>
      <c r="D53" s="244">
        <v>1.4752961695194199E-2</v>
      </c>
      <c r="E53" s="244">
        <v>0.43249872326850902</v>
      </c>
      <c r="F53" s="244">
        <v>7.8598499298095703E-2</v>
      </c>
      <c r="G53" s="244">
        <v>0.139628320932388</v>
      </c>
      <c r="H53" s="244">
        <v>0.206680327653885</v>
      </c>
      <c r="I53" s="244">
        <v>0</v>
      </c>
      <c r="J53" s="244">
        <v>7.3764808475971196E-3</v>
      </c>
      <c r="K53" s="244">
        <v>0.21540508167995201</v>
      </c>
    </row>
    <row r="54" spans="1:11" x14ac:dyDescent="0.2">
      <c r="A54" s="2" t="s">
        <v>60</v>
      </c>
      <c r="B54" s="247">
        <v>74</v>
      </c>
      <c r="C54" s="244">
        <v>0.15636329352855699</v>
      </c>
      <c r="D54" s="244">
        <v>0</v>
      </c>
      <c r="E54" s="244">
        <v>0.38069632649421697</v>
      </c>
      <c r="F54" s="244">
        <v>1.4595071785152E-2</v>
      </c>
      <c r="G54" s="244">
        <v>0.237002968788147</v>
      </c>
      <c r="H54" s="244">
        <v>0.185446247458458</v>
      </c>
      <c r="I54" s="244">
        <v>0</v>
      </c>
      <c r="J54" s="244">
        <v>2.5896091014146801E-2</v>
      </c>
      <c r="K54" s="244">
        <v>0.175503212645091</v>
      </c>
    </row>
    <row r="55" spans="1:11" x14ac:dyDescent="0.2">
      <c r="A55" s="2" t="s">
        <v>61</v>
      </c>
      <c r="B55" s="247">
        <v>87</v>
      </c>
      <c r="C55" s="244">
        <v>6.3492909073829706E-2</v>
      </c>
      <c r="D55" s="244">
        <v>2.7487559244036699E-2</v>
      </c>
      <c r="E55" s="244">
        <v>0.58065700531005904</v>
      </c>
      <c r="F55" s="244">
        <v>6.5786272287368802E-2</v>
      </c>
      <c r="G55" s="244">
        <v>0.20221866667270699</v>
      </c>
      <c r="H55" s="244">
        <v>5.1195081323385197E-2</v>
      </c>
      <c r="I55" s="244">
        <v>0</v>
      </c>
      <c r="J55" s="244">
        <v>9.1625200584530796E-3</v>
      </c>
      <c r="K55" s="244">
        <v>0.15821639932739101</v>
      </c>
    </row>
    <row r="56" spans="1:11" x14ac:dyDescent="0.2">
      <c r="A56" s="2" t="s">
        <v>62</v>
      </c>
      <c r="B56" s="247">
        <v>99</v>
      </c>
      <c r="C56" s="244">
        <v>0.13516806066036199</v>
      </c>
      <c r="D56" s="244">
        <v>0</v>
      </c>
      <c r="E56" s="244">
        <v>0.16121935844421401</v>
      </c>
      <c r="F56" s="244">
        <v>1.52287045493722E-2</v>
      </c>
      <c r="G56" s="244">
        <v>0.53096103668212902</v>
      </c>
      <c r="H56" s="244">
        <v>0.130226880311966</v>
      </c>
      <c r="I56" s="244">
        <v>0</v>
      </c>
      <c r="J56" s="244">
        <v>2.7195945382118201E-2</v>
      </c>
      <c r="K56" s="244">
        <v>0.15460129576512299</v>
      </c>
    </row>
    <row r="57" spans="1:11" x14ac:dyDescent="0.2">
      <c r="A57" s="2" t="s">
        <v>63</v>
      </c>
      <c r="B57" s="247">
        <v>87</v>
      </c>
      <c r="C57" s="244">
        <v>0.21636803448200201</v>
      </c>
      <c r="D57" s="244">
        <v>0</v>
      </c>
      <c r="E57" s="244">
        <v>0.18572255969047499</v>
      </c>
      <c r="F57" s="244">
        <v>8.4818042814731598E-2</v>
      </c>
      <c r="G57" s="244">
        <v>0.39406019449233998</v>
      </c>
      <c r="H57" s="244">
        <v>9.6393868327140794E-2</v>
      </c>
      <c r="I57" s="244">
        <v>1.5700405463576299E-2</v>
      </c>
      <c r="J57" s="244">
        <v>6.9368905387818796E-3</v>
      </c>
      <c r="K57" s="244">
        <v>0.303289967876477</v>
      </c>
    </row>
    <row r="58" spans="1:11" x14ac:dyDescent="0.2">
      <c r="A58" s="2" t="s">
        <v>64</v>
      </c>
      <c r="B58" s="247">
        <v>86</v>
      </c>
      <c r="C58" s="244">
        <v>0.164979323744774</v>
      </c>
      <c r="D58" s="244">
        <v>3.2116182148456601E-2</v>
      </c>
      <c r="E58" s="244">
        <v>0.39004814624786399</v>
      </c>
      <c r="F58" s="244">
        <v>1.55474580824375E-2</v>
      </c>
      <c r="G58" s="244">
        <v>0.33496463298797602</v>
      </c>
      <c r="H58" s="244">
        <v>6.2344275414943702E-2</v>
      </c>
      <c r="I58" s="244">
        <v>0</v>
      </c>
      <c r="J58" s="244">
        <v>0</v>
      </c>
      <c r="K58" s="244">
        <v>0.212642960014884</v>
      </c>
    </row>
    <row r="59" spans="1:11" x14ac:dyDescent="0.2">
      <c r="A59" s="2" t="s">
        <v>65</v>
      </c>
      <c r="B59" s="247">
        <v>85</v>
      </c>
      <c r="C59" s="244">
        <v>0.26411002874374401</v>
      </c>
      <c r="D59" s="244">
        <v>7.9488679766655003E-3</v>
      </c>
      <c r="E59" s="244">
        <v>0.31233415007591198</v>
      </c>
      <c r="F59" s="244">
        <v>7.5873481109738298E-3</v>
      </c>
      <c r="G59" s="244">
        <v>0.34452894330024703</v>
      </c>
      <c r="H59" s="244">
        <v>6.3490696251392406E-2</v>
      </c>
      <c r="I59" s="244">
        <v>0</v>
      </c>
      <c r="J59" s="244">
        <v>0</v>
      </c>
      <c r="K59" s="244">
        <v>0.27964623519507198</v>
      </c>
    </row>
    <row r="60" spans="1:11" x14ac:dyDescent="0.2">
      <c r="A60" s="2" t="s">
        <v>66</v>
      </c>
      <c r="B60" s="247">
        <v>79</v>
      </c>
      <c r="C60" s="244">
        <v>8.3899654448032407E-2</v>
      </c>
      <c r="D60" s="244">
        <v>0</v>
      </c>
      <c r="E60" s="244">
        <v>0.52846503257751498</v>
      </c>
      <c r="F60" s="244">
        <v>0</v>
      </c>
      <c r="G60" s="244">
        <v>0.28224715590477001</v>
      </c>
      <c r="H60" s="244">
        <v>7.0355080068111406E-2</v>
      </c>
      <c r="I60" s="244">
        <v>1.27828065305948E-2</v>
      </c>
      <c r="J60" s="244">
        <v>2.2250255569815601E-2</v>
      </c>
      <c r="K60" s="244">
        <v>8.5808926266281199E-2</v>
      </c>
    </row>
    <row r="61" spans="1:11" x14ac:dyDescent="0.2">
      <c r="A61" s="2" t="s">
        <v>67</v>
      </c>
      <c r="B61" s="247">
        <v>77</v>
      </c>
      <c r="C61" s="244">
        <v>3.6060001701116597E-2</v>
      </c>
      <c r="D61" s="244">
        <v>3.4493587911128998E-2</v>
      </c>
      <c r="E61" s="244">
        <v>0.61491107940673795</v>
      </c>
      <c r="F61" s="244">
        <v>0</v>
      </c>
      <c r="G61" s="244">
        <v>0.269325911998749</v>
      </c>
      <c r="H61" s="244">
        <v>3.2546967267990098E-2</v>
      </c>
      <c r="I61" s="244">
        <v>0</v>
      </c>
      <c r="J61" s="244">
        <v>1.26624526455998E-2</v>
      </c>
      <c r="K61" s="244">
        <v>7.1458428512867905E-2</v>
      </c>
    </row>
    <row r="62" spans="1:11" x14ac:dyDescent="0.2">
      <c r="A62" s="2" t="s">
        <v>68</v>
      </c>
      <c r="B62" s="247">
        <v>106</v>
      </c>
      <c r="C62" s="244">
        <v>0.29053908586502097</v>
      </c>
      <c r="D62" s="244">
        <v>8.3355512470006908E-3</v>
      </c>
      <c r="E62" s="244">
        <v>0.32646921277046198</v>
      </c>
      <c r="F62" s="244">
        <v>7.4341796338558197E-2</v>
      </c>
      <c r="G62" s="244">
        <v>0.20625966787338301</v>
      </c>
      <c r="H62" s="244">
        <v>9.4054676592350006E-2</v>
      </c>
      <c r="I62" s="244">
        <v>0</v>
      </c>
      <c r="J62" s="244">
        <v>0</v>
      </c>
      <c r="K62" s="244">
        <v>0.37321643692642897</v>
      </c>
    </row>
    <row r="63" spans="1:11" x14ac:dyDescent="0.2">
      <c r="A63" s="2" t="s">
        <v>69</v>
      </c>
      <c r="B63" s="247">
        <v>75</v>
      </c>
      <c r="C63" s="244">
        <v>0.13179376721382099</v>
      </c>
      <c r="D63" s="244">
        <v>2.0796271041035701E-2</v>
      </c>
      <c r="E63" s="244">
        <v>0.45782664418220498</v>
      </c>
      <c r="F63" s="244">
        <v>0.121924616396427</v>
      </c>
      <c r="G63" s="244">
        <v>0.243333250284195</v>
      </c>
      <c r="H63" s="244">
        <v>2.4325458332896201E-2</v>
      </c>
      <c r="I63" s="244">
        <v>0</v>
      </c>
      <c r="J63" s="244">
        <v>0</v>
      </c>
      <c r="K63" s="244">
        <v>0.27451465260599101</v>
      </c>
    </row>
    <row r="64" spans="1:11" x14ac:dyDescent="0.2">
      <c r="A64" s="2" t="s">
        <v>70</v>
      </c>
      <c r="B64" s="247">
        <v>84</v>
      </c>
      <c r="C64" s="244">
        <v>0.16130846738815299</v>
      </c>
      <c r="D64" s="244">
        <v>0</v>
      </c>
      <c r="E64" s="244">
        <v>0.43905514478683499</v>
      </c>
      <c r="F64" s="244">
        <v>2.5070765987038598E-2</v>
      </c>
      <c r="G64" s="244">
        <v>0.318223387002945</v>
      </c>
      <c r="H64" s="244">
        <v>4.7625936567783397E-2</v>
      </c>
      <c r="I64" s="244">
        <v>0</v>
      </c>
      <c r="J64" s="244">
        <v>8.7162749841809307E-3</v>
      </c>
      <c r="K64" s="244">
        <v>0.18801805482063599</v>
      </c>
    </row>
    <row r="65" spans="1:11" x14ac:dyDescent="0.2">
      <c r="A65" s="2" t="s">
        <v>71</v>
      </c>
      <c r="B65" s="247">
        <v>66</v>
      </c>
      <c r="C65" s="244">
        <v>2.62767169624567E-2</v>
      </c>
      <c r="D65" s="244">
        <v>0</v>
      </c>
      <c r="E65" s="244">
        <v>0.561187744140625</v>
      </c>
      <c r="F65" s="244">
        <v>1.4894110150635201E-2</v>
      </c>
      <c r="G65" s="244">
        <v>0.30904784798622098</v>
      </c>
      <c r="H65" s="244">
        <v>2.7058694511652E-2</v>
      </c>
      <c r="I65" s="244">
        <v>0</v>
      </c>
      <c r="J65" s="244">
        <v>6.1534877866506597E-2</v>
      </c>
      <c r="K65" s="244">
        <v>4.3870386346604E-2</v>
      </c>
    </row>
    <row r="66" spans="1:11" x14ac:dyDescent="0.2">
      <c r="A66" s="2" t="s">
        <v>72</v>
      </c>
      <c r="B66" s="247">
        <v>89</v>
      </c>
      <c r="C66" s="244">
        <v>0.161797314882278</v>
      </c>
      <c r="D66" s="244">
        <v>1.8006920814514198E-2</v>
      </c>
      <c r="E66" s="244">
        <v>0.30536976456642201</v>
      </c>
      <c r="F66" s="244">
        <v>6.4380481839180007E-2</v>
      </c>
      <c r="G66" s="244">
        <v>0.26541107892990101</v>
      </c>
      <c r="H66" s="244">
        <v>0.142068281769753</v>
      </c>
      <c r="I66" s="244">
        <v>2.4530321359634399E-2</v>
      </c>
      <c r="J66" s="244">
        <v>1.8435822799801799E-2</v>
      </c>
      <c r="K66" s="244">
        <v>0.24877101920741099</v>
      </c>
    </row>
    <row r="67" spans="1:11" x14ac:dyDescent="0.2">
      <c r="A67" s="2" t="s">
        <v>73</v>
      </c>
      <c r="B67" s="247">
        <v>95</v>
      </c>
      <c r="C67" s="244">
        <v>0.28803154826164201</v>
      </c>
      <c r="D67" s="244">
        <v>7.6604709029197702E-3</v>
      </c>
      <c r="E67" s="244">
        <v>0.28827777504920998</v>
      </c>
      <c r="F67" s="244">
        <v>8.4893673658370999E-2</v>
      </c>
      <c r="G67" s="244">
        <v>0.25483453273773199</v>
      </c>
      <c r="H67" s="244">
        <v>6.76895081996918E-2</v>
      </c>
      <c r="I67" s="244">
        <v>0</v>
      </c>
      <c r="J67" s="244">
        <v>8.6124809458851797E-3</v>
      </c>
      <c r="K67" s="244">
        <v>0.383891958937359</v>
      </c>
    </row>
    <row r="68" spans="1:11" x14ac:dyDescent="0.2">
      <c r="A68" s="2" t="s">
        <v>74</v>
      </c>
      <c r="B68" s="247">
        <v>81</v>
      </c>
      <c r="C68" s="244">
        <v>0.205969452857971</v>
      </c>
      <c r="D68" s="244">
        <v>2.1477688103914299E-2</v>
      </c>
      <c r="E68" s="244">
        <v>0.40305051207542397</v>
      </c>
      <c r="F68" s="244">
        <v>3.03573161363602E-2</v>
      </c>
      <c r="G68" s="244">
        <v>0.25431171059608498</v>
      </c>
      <c r="H68" s="244">
        <v>7.2004236280918094E-2</v>
      </c>
      <c r="I68" s="244">
        <v>0</v>
      </c>
      <c r="J68" s="244">
        <v>1.28291063010693E-2</v>
      </c>
      <c r="K68" s="244">
        <v>0.26115483439243897</v>
      </c>
    </row>
    <row r="69" spans="1:11" x14ac:dyDescent="0.2">
      <c r="A69" s="2" t="s">
        <v>75</v>
      </c>
      <c r="B69" s="247">
        <v>90</v>
      </c>
      <c r="C69" s="244">
        <v>0.23313157260417899</v>
      </c>
      <c r="D69" s="244">
        <v>0</v>
      </c>
      <c r="E69" s="244">
        <v>0.36496764421463002</v>
      </c>
      <c r="F69" s="244">
        <v>4.10833917558193E-2</v>
      </c>
      <c r="G69" s="244">
        <v>0.199059262871742</v>
      </c>
      <c r="H69" s="244">
        <v>0.11899270862340899</v>
      </c>
      <c r="I69" s="244">
        <v>1.0889413766562901E-2</v>
      </c>
      <c r="J69" s="244">
        <v>3.1875986605882603E-2</v>
      </c>
      <c r="K69" s="244">
        <v>0.28324364038678401</v>
      </c>
    </row>
    <row r="70" spans="1:11" x14ac:dyDescent="0.2">
      <c r="A70" s="2" t="s">
        <v>76</v>
      </c>
      <c r="B70" s="247">
        <v>92</v>
      </c>
      <c r="C70" s="244">
        <v>1.1630238965153699E-2</v>
      </c>
      <c r="D70" s="244">
        <v>9.5622828230261803E-3</v>
      </c>
      <c r="E70" s="244">
        <v>0.72976297140121504</v>
      </c>
      <c r="F70" s="244">
        <v>2.3040585219860101E-2</v>
      </c>
      <c r="G70" s="244">
        <v>0.18369449675083199</v>
      </c>
      <c r="H70" s="244">
        <v>3.2747134566307103E-2</v>
      </c>
      <c r="I70" s="244">
        <v>0</v>
      </c>
      <c r="J70" s="244">
        <v>9.5622828230261803E-3</v>
      </c>
      <c r="K70" s="244">
        <v>4.4660160425696302E-2</v>
      </c>
    </row>
    <row r="71" spans="1:11" x14ac:dyDescent="0.2">
      <c r="A71" s="3" t="s">
        <v>77</v>
      </c>
      <c r="B71" s="248">
        <v>69</v>
      </c>
      <c r="C71" s="245">
        <v>7.9778194427490207E-2</v>
      </c>
      <c r="D71" s="245">
        <v>2.66482811421156E-2</v>
      </c>
      <c r="E71" s="245">
        <v>0.55107134580612205</v>
      </c>
      <c r="F71" s="245">
        <v>2.41847708821297E-2</v>
      </c>
      <c r="G71" s="245">
        <v>0.22993302345275901</v>
      </c>
      <c r="H71" s="245">
        <v>6.4199596643447904E-2</v>
      </c>
      <c r="I71" s="245">
        <v>0</v>
      </c>
      <c r="J71" s="245">
        <v>2.41847708821297E-2</v>
      </c>
      <c r="K71" s="245">
        <v>0.13384834013465299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226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52" t="s">
        <v>1</v>
      </c>
      <c r="C6" s="249" t="s">
        <v>1</v>
      </c>
      <c r="D6" s="249" t="s">
        <v>1</v>
      </c>
      <c r="E6" s="249" t="s">
        <v>1</v>
      </c>
      <c r="F6" s="249" t="s">
        <v>1</v>
      </c>
      <c r="G6" s="249" t="s">
        <v>1</v>
      </c>
      <c r="H6" s="249" t="s">
        <v>1</v>
      </c>
      <c r="I6" s="249" t="s">
        <v>1</v>
      </c>
      <c r="J6" s="249" t="s">
        <v>1</v>
      </c>
      <c r="K6" s="249" t="s">
        <v>1</v>
      </c>
    </row>
    <row r="7" spans="1:11" x14ac:dyDescent="0.2">
      <c r="A7" s="2" t="s">
        <v>13</v>
      </c>
      <c r="B7" s="253">
        <v>5553</v>
      </c>
      <c r="C7" s="250">
        <v>0.44181585311889598</v>
      </c>
      <c r="D7" s="250">
        <v>2.0667372271418599E-2</v>
      </c>
      <c r="E7" s="250">
        <v>0.13702255487442</v>
      </c>
      <c r="F7" s="250">
        <v>5.4165266454219797E-2</v>
      </c>
      <c r="G7" s="250">
        <v>0.175785422325134</v>
      </c>
      <c r="H7" s="250">
        <v>0.13872982561588301</v>
      </c>
      <c r="I7" s="250">
        <v>5.5077765136957201E-4</v>
      </c>
      <c r="J7" s="250">
        <v>3.1262941658496898E-2</v>
      </c>
      <c r="K7" s="250">
        <v>0.53332168925036205</v>
      </c>
    </row>
    <row r="8" spans="1:11" x14ac:dyDescent="0.2">
      <c r="A8" s="5" t="s">
        <v>14</v>
      </c>
      <c r="B8" s="252" t="s">
        <v>1</v>
      </c>
      <c r="C8" s="249" t="s">
        <v>1</v>
      </c>
      <c r="D8" s="249" t="s">
        <v>1</v>
      </c>
      <c r="E8" s="249" t="s">
        <v>1</v>
      </c>
      <c r="F8" s="249" t="s">
        <v>1</v>
      </c>
      <c r="G8" s="249" t="s">
        <v>1</v>
      </c>
      <c r="H8" s="249" t="s">
        <v>1</v>
      </c>
      <c r="I8" s="249" t="s">
        <v>1</v>
      </c>
      <c r="J8" s="249" t="s">
        <v>1</v>
      </c>
      <c r="K8" s="249" t="s">
        <v>1</v>
      </c>
    </row>
    <row r="9" spans="1:11" x14ac:dyDescent="0.2">
      <c r="A9" s="2" t="s">
        <v>15</v>
      </c>
      <c r="B9" s="253">
        <v>99</v>
      </c>
      <c r="C9" s="250">
        <v>6.2822550535201999E-2</v>
      </c>
      <c r="D9" s="250">
        <v>0</v>
      </c>
      <c r="E9" s="250">
        <v>3.5652104765176801E-2</v>
      </c>
      <c r="F9" s="250">
        <v>0</v>
      </c>
      <c r="G9" s="250">
        <v>7.4257470667362199E-2</v>
      </c>
      <c r="H9" s="250">
        <v>0.81934952735900901</v>
      </c>
      <c r="I9" s="250">
        <v>0</v>
      </c>
      <c r="J9" s="250">
        <v>7.9183690249919891E-3</v>
      </c>
      <c r="K9" s="250">
        <v>6.3323971695816605E-2</v>
      </c>
    </row>
    <row r="10" spans="1:11" x14ac:dyDescent="0.2">
      <c r="A10" s="2" t="s">
        <v>16</v>
      </c>
      <c r="B10" s="253">
        <v>99</v>
      </c>
      <c r="C10" s="250">
        <v>0.118314519524574</v>
      </c>
      <c r="D10" s="250">
        <v>0</v>
      </c>
      <c r="E10" s="250">
        <v>1.2541627511382099E-2</v>
      </c>
      <c r="F10" s="250">
        <v>1.0196255519986199E-2</v>
      </c>
      <c r="G10" s="250">
        <v>0.22850912809371901</v>
      </c>
      <c r="H10" s="250">
        <v>0.63043844699859597</v>
      </c>
      <c r="I10" s="250">
        <v>0</v>
      </c>
      <c r="J10" s="250">
        <v>0</v>
      </c>
      <c r="K10" s="250">
        <v>0.128510777917</v>
      </c>
    </row>
    <row r="11" spans="1:11" x14ac:dyDescent="0.2">
      <c r="A11" s="2" t="s">
        <v>17</v>
      </c>
      <c r="B11" s="253">
        <v>120</v>
      </c>
      <c r="C11" s="250">
        <v>0.22473031282424899</v>
      </c>
      <c r="D11" s="250">
        <v>0</v>
      </c>
      <c r="E11" s="250">
        <v>0</v>
      </c>
      <c r="F11" s="250">
        <v>3.5416875034570701E-2</v>
      </c>
      <c r="G11" s="250">
        <v>0.164536789059639</v>
      </c>
      <c r="H11" s="250">
        <v>0.57531601190567005</v>
      </c>
      <c r="I11" s="250">
        <v>0</v>
      </c>
      <c r="J11" s="250">
        <v>0</v>
      </c>
      <c r="K11" s="250">
        <v>0.26014719076619103</v>
      </c>
    </row>
    <row r="12" spans="1:11" x14ac:dyDescent="0.2">
      <c r="A12" s="2" t="s">
        <v>18</v>
      </c>
      <c r="B12" s="253">
        <v>101</v>
      </c>
      <c r="C12" s="250">
        <v>0.109423920512199</v>
      </c>
      <c r="D12" s="250">
        <v>5.0894908607006101E-2</v>
      </c>
      <c r="E12" s="250">
        <v>4.5237120240926701E-2</v>
      </c>
      <c r="F12" s="250">
        <v>5.7944357395172098E-2</v>
      </c>
      <c r="G12" s="250">
        <v>0.26454764604568498</v>
      </c>
      <c r="H12" s="250">
        <v>0.45102411508560197</v>
      </c>
      <c r="I12" s="250">
        <v>0</v>
      </c>
      <c r="J12" s="250">
        <v>2.09279228001833E-2</v>
      </c>
      <c r="K12" s="250">
        <v>0.222928621572789</v>
      </c>
    </row>
    <row r="13" spans="1:11" x14ac:dyDescent="0.2">
      <c r="A13" s="2" t="s">
        <v>19</v>
      </c>
      <c r="B13" s="253">
        <v>100</v>
      </c>
      <c r="C13" s="250">
        <v>8.7828099727630601E-2</v>
      </c>
      <c r="D13" s="250">
        <v>0</v>
      </c>
      <c r="E13" s="250">
        <v>8.0391913652419992E-3</v>
      </c>
      <c r="F13" s="250">
        <v>0</v>
      </c>
      <c r="G13" s="250">
        <v>0.282416522502899</v>
      </c>
      <c r="H13" s="250">
        <v>0.61324286460876498</v>
      </c>
      <c r="I13" s="250">
        <v>0</v>
      </c>
      <c r="J13" s="250">
        <v>8.4733255207538605E-3</v>
      </c>
      <c r="K13" s="250">
        <v>8.8578655177156101E-2</v>
      </c>
    </row>
    <row r="14" spans="1:11" x14ac:dyDescent="0.2">
      <c r="A14" s="2" t="s">
        <v>20</v>
      </c>
      <c r="B14" s="253">
        <v>95</v>
      </c>
      <c r="C14" s="250">
        <v>0.23287460207939101</v>
      </c>
      <c r="D14" s="250">
        <v>0</v>
      </c>
      <c r="E14" s="250">
        <v>7.4633196927607103E-3</v>
      </c>
      <c r="F14" s="250">
        <v>1.27359479665756E-2</v>
      </c>
      <c r="G14" s="250">
        <v>0.35920730233192399</v>
      </c>
      <c r="H14" s="250">
        <v>0.387718826532364</v>
      </c>
      <c r="I14" s="250">
        <v>0</v>
      </c>
      <c r="J14" s="250">
        <v>0</v>
      </c>
      <c r="K14" s="250">
        <v>0.245610550389081</v>
      </c>
    </row>
    <row r="15" spans="1:11" x14ac:dyDescent="0.2">
      <c r="A15" s="2" t="s">
        <v>21</v>
      </c>
      <c r="B15" s="253">
        <v>89</v>
      </c>
      <c r="C15" s="250">
        <v>0.28767320513725297</v>
      </c>
      <c r="D15" s="250">
        <v>0</v>
      </c>
      <c r="E15" s="250">
        <v>4.0780790150165599E-2</v>
      </c>
      <c r="F15" s="250">
        <v>2.5854101404547698E-2</v>
      </c>
      <c r="G15" s="250">
        <v>0.277525544166565</v>
      </c>
      <c r="H15" s="250">
        <v>0.36816635727882402</v>
      </c>
      <c r="I15" s="250">
        <v>0</v>
      </c>
      <c r="J15" s="250">
        <v>0</v>
      </c>
      <c r="K15" s="250">
        <v>0.31352730712579102</v>
      </c>
    </row>
    <row r="16" spans="1:11" x14ac:dyDescent="0.2">
      <c r="A16" s="2" t="s">
        <v>22</v>
      </c>
      <c r="B16" s="253">
        <v>97</v>
      </c>
      <c r="C16" s="250">
        <v>0.55840486288070701</v>
      </c>
      <c r="D16" s="250">
        <v>0</v>
      </c>
      <c r="E16" s="250">
        <v>0.121769547462463</v>
      </c>
      <c r="F16" s="250">
        <v>2.3831987753510499E-2</v>
      </c>
      <c r="G16" s="250">
        <v>0.19425013661384599</v>
      </c>
      <c r="H16" s="250">
        <v>6.9446183741092696E-2</v>
      </c>
      <c r="I16" s="250">
        <v>0</v>
      </c>
      <c r="J16" s="250">
        <v>3.2297287136316299E-2</v>
      </c>
      <c r="K16" s="250">
        <v>0.60166912785553595</v>
      </c>
    </row>
    <row r="17" spans="1:11" x14ac:dyDescent="0.2">
      <c r="A17" s="2" t="s">
        <v>23</v>
      </c>
      <c r="B17" s="253">
        <v>65</v>
      </c>
      <c r="C17" s="250">
        <v>0.47704920172691301</v>
      </c>
      <c r="D17" s="250">
        <v>8.2670420408248901E-2</v>
      </c>
      <c r="E17" s="250">
        <v>0.27637946605682401</v>
      </c>
      <c r="F17" s="250">
        <v>0</v>
      </c>
      <c r="G17" s="250">
        <v>7.2611220180988298E-2</v>
      </c>
      <c r="H17" s="250">
        <v>7.2808206081390395E-2</v>
      </c>
      <c r="I17" s="250">
        <v>0</v>
      </c>
      <c r="J17" s="250">
        <v>1.8481483682990098E-2</v>
      </c>
      <c r="K17" s="250">
        <v>0.57025885288197098</v>
      </c>
    </row>
    <row r="18" spans="1:11" x14ac:dyDescent="0.2">
      <c r="A18" s="2" t="s">
        <v>24</v>
      </c>
      <c r="B18" s="253">
        <v>69</v>
      </c>
      <c r="C18" s="250">
        <v>0.56595742702484098</v>
      </c>
      <c r="D18" s="250">
        <v>0</v>
      </c>
      <c r="E18" s="250">
        <v>0.131073758006096</v>
      </c>
      <c r="F18" s="250">
        <v>6.4351111650466905E-2</v>
      </c>
      <c r="G18" s="250">
        <v>0.110085561871529</v>
      </c>
      <c r="H18" s="250">
        <v>6.4545497298240703E-2</v>
      </c>
      <c r="I18" s="250">
        <v>0</v>
      </c>
      <c r="J18" s="250">
        <v>6.3986629247665405E-2</v>
      </c>
      <c r="K18" s="250">
        <v>0.67339694966438901</v>
      </c>
    </row>
    <row r="19" spans="1:11" x14ac:dyDescent="0.2">
      <c r="A19" s="2" t="s">
        <v>25</v>
      </c>
      <c r="B19" s="253">
        <v>86</v>
      </c>
      <c r="C19" s="250">
        <v>0.32438650727272</v>
      </c>
      <c r="D19" s="250">
        <v>2.5873549282550801E-2</v>
      </c>
      <c r="E19" s="250">
        <v>0.26190525293350198</v>
      </c>
      <c r="F19" s="250">
        <v>0.19700026512145999</v>
      </c>
      <c r="G19" s="250">
        <v>9.1717697679996504E-2</v>
      </c>
      <c r="H19" s="250">
        <v>5.2037857472896597E-2</v>
      </c>
      <c r="I19" s="250">
        <v>0</v>
      </c>
      <c r="J19" s="250">
        <v>4.7078862786293002E-2</v>
      </c>
      <c r="K19" s="250">
        <v>0.57429760405540298</v>
      </c>
    </row>
    <row r="20" spans="1:11" x14ac:dyDescent="0.2">
      <c r="A20" s="2" t="s">
        <v>26</v>
      </c>
      <c r="B20" s="253">
        <v>84</v>
      </c>
      <c r="C20" s="250">
        <v>0.37021458148956299</v>
      </c>
      <c r="D20" s="250">
        <v>5.52643612027168E-2</v>
      </c>
      <c r="E20" s="250">
        <v>0.297567307949066</v>
      </c>
      <c r="F20" s="250">
        <v>0.102789379656315</v>
      </c>
      <c r="G20" s="250">
        <v>0.105779811739922</v>
      </c>
      <c r="H20" s="250">
        <v>0</v>
      </c>
      <c r="I20" s="250">
        <v>0</v>
      </c>
      <c r="J20" s="250">
        <v>6.8384543061256395E-2</v>
      </c>
      <c r="K20" s="250">
        <v>0.56704547661124305</v>
      </c>
    </row>
    <row r="21" spans="1:11" x14ac:dyDescent="0.2">
      <c r="A21" s="2" t="s">
        <v>27</v>
      </c>
      <c r="B21" s="253">
        <v>73</v>
      </c>
      <c r="C21" s="250">
        <v>0.109193921089172</v>
      </c>
      <c r="D21" s="250">
        <v>1.2632722035050401E-2</v>
      </c>
      <c r="E21" s="250">
        <v>0.56314784288406405</v>
      </c>
      <c r="F21" s="250">
        <v>0.14804735779762301</v>
      </c>
      <c r="G21" s="250">
        <v>6.52641206979752E-2</v>
      </c>
      <c r="H21" s="250">
        <v>3.9485476911067997E-2</v>
      </c>
      <c r="I21" s="250">
        <v>0</v>
      </c>
      <c r="J21" s="250">
        <v>6.2228549271822003E-2</v>
      </c>
      <c r="K21" s="250">
        <v>0.28778227721953997</v>
      </c>
    </row>
    <row r="22" spans="1:11" x14ac:dyDescent="0.2">
      <c r="A22" s="2" t="s">
        <v>28</v>
      </c>
      <c r="B22" s="253">
        <v>97</v>
      </c>
      <c r="C22" s="250">
        <v>0.40021324157714799</v>
      </c>
      <c r="D22" s="250">
        <v>9.14360769093037E-3</v>
      </c>
      <c r="E22" s="250">
        <v>2.0613895729184199E-2</v>
      </c>
      <c r="F22" s="250">
        <v>0</v>
      </c>
      <c r="G22" s="250">
        <v>0.37898027896881098</v>
      </c>
      <c r="H22" s="250">
        <v>0.18086571991443601</v>
      </c>
      <c r="I22" s="250">
        <v>0</v>
      </c>
      <c r="J22" s="250">
        <v>1.01832738146186E-2</v>
      </c>
      <c r="K22" s="250">
        <v>0.41356832140788302</v>
      </c>
    </row>
    <row r="23" spans="1:11" x14ac:dyDescent="0.2">
      <c r="A23" s="2" t="s">
        <v>29</v>
      </c>
      <c r="B23" s="253">
        <v>92</v>
      </c>
      <c r="C23" s="250">
        <v>0.311746656894684</v>
      </c>
      <c r="D23" s="250">
        <v>7.7699134126305597E-3</v>
      </c>
      <c r="E23" s="250">
        <v>6.7897923290729495E-2</v>
      </c>
      <c r="F23" s="250">
        <v>7.7699134126305597E-3</v>
      </c>
      <c r="G23" s="250">
        <v>0.484436064958572</v>
      </c>
      <c r="H23" s="250">
        <v>8.4513753652572604E-2</v>
      </c>
      <c r="I23" s="250">
        <v>0</v>
      </c>
      <c r="J23" s="250">
        <v>3.5865768790245098E-2</v>
      </c>
      <c r="K23" s="250">
        <v>0.33946153452737499</v>
      </c>
    </row>
    <row r="24" spans="1:11" x14ac:dyDescent="0.2">
      <c r="A24" s="2" t="s">
        <v>30</v>
      </c>
      <c r="B24" s="253">
        <v>89</v>
      </c>
      <c r="C24" s="250">
        <v>0.33010426163673401</v>
      </c>
      <c r="D24" s="250">
        <v>7.7664814889431E-2</v>
      </c>
      <c r="E24" s="250">
        <v>0.12570990622043601</v>
      </c>
      <c r="F24" s="250">
        <v>0</v>
      </c>
      <c r="G24" s="250">
        <v>0.34248465299606301</v>
      </c>
      <c r="H24" s="250">
        <v>0.102208457887173</v>
      </c>
      <c r="I24" s="250">
        <v>1.28585631027818E-2</v>
      </c>
      <c r="J24" s="250">
        <v>8.9693684130907093E-3</v>
      </c>
      <c r="K24" s="250">
        <v>0.411459598909443</v>
      </c>
    </row>
    <row r="25" spans="1:11" x14ac:dyDescent="0.2">
      <c r="A25" s="2" t="s">
        <v>31</v>
      </c>
      <c r="B25" s="253">
        <v>93</v>
      </c>
      <c r="C25" s="250">
        <v>0.50556963682174705</v>
      </c>
      <c r="D25" s="250">
        <v>9.8122898489236797E-3</v>
      </c>
      <c r="E25" s="250">
        <v>0.19255025684833499</v>
      </c>
      <c r="F25" s="250">
        <v>1.8519837409257899E-2</v>
      </c>
      <c r="G25" s="250">
        <v>0.14294037222862199</v>
      </c>
      <c r="H25" s="250">
        <v>9.5429569482803303E-2</v>
      </c>
      <c r="I25" s="250">
        <v>0</v>
      </c>
      <c r="J25" s="250">
        <v>3.51780652999878E-2</v>
      </c>
      <c r="K25" s="250">
        <v>0.55336817024688001</v>
      </c>
    </row>
    <row r="26" spans="1:11" x14ac:dyDescent="0.2">
      <c r="A26" s="2" t="s">
        <v>32</v>
      </c>
      <c r="B26" s="253">
        <v>79</v>
      </c>
      <c r="C26" s="250">
        <v>0.66048580408096302</v>
      </c>
      <c r="D26" s="250">
        <v>0</v>
      </c>
      <c r="E26" s="250">
        <v>0.211135119199753</v>
      </c>
      <c r="F26" s="250">
        <v>0</v>
      </c>
      <c r="G26" s="250">
        <v>3.2030366361141198E-2</v>
      </c>
      <c r="H26" s="250">
        <v>3.9552416652440997E-2</v>
      </c>
      <c r="I26" s="250">
        <v>0</v>
      </c>
      <c r="J26" s="250">
        <v>5.6796301156282397E-2</v>
      </c>
      <c r="K26" s="250">
        <v>0.70025785487623904</v>
      </c>
    </row>
    <row r="27" spans="1:11" x14ac:dyDescent="0.2">
      <c r="A27" s="2" t="s">
        <v>33</v>
      </c>
      <c r="B27" s="253">
        <v>84</v>
      </c>
      <c r="C27" s="250">
        <v>0.601290583610535</v>
      </c>
      <c r="D27" s="250">
        <v>0</v>
      </c>
      <c r="E27" s="250">
        <v>0.30295714735984802</v>
      </c>
      <c r="F27" s="250">
        <v>8.205889724195E-3</v>
      </c>
      <c r="G27" s="250">
        <v>0</v>
      </c>
      <c r="H27" s="250">
        <v>3.3654294908046702E-2</v>
      </c>
      <c r="I27" s="250">
        <v>0</v>
      </c>
      <c r="J27" s="250">
        <v>5.3892090916633599E-2</v>
      </c>
      <c r="K27" s="250">
        <v>0.64421453756309599</v>
      </c>
    </row>
    <row r="28" spans="1:11" x14ac:dyDescent="0.2">
      <c r="A28" s="2" t="s">
        <v>34</v>
      </c>
      <c r="B28" s="253">
        <v>94</v>
      </c>
      <c r="C28" s="250">
        <v>3.1939409673214E-2</v>
      </c>
      <c r="D28" s="250">
        <v>0.27687197923660301</v>
      </c>
      <c r="E28" s="250">
        <v>0.38930657505989102</v>
      </c>
      <c r="F28" s="250">
        <v>4.4712595641613E-2</v>
      </c>
      <c r="G28" s="250">
        <v>0.189543291926384</v>
      </c>
      <c r="H28" s="250">
        <v>5.7220984250307097E-2</v>
      </c>
      <c r="I28" s="250">
        <v>0</v>
      </c>
      <c r="J28" s="250">
        <v>1.0405145585537E-2</v>
      </c>
      <c r="K28" s="250">
        <v>0.35724113724777001</v>
      </c>
    </row>
    <row r="29" spans="1:11" x14ac:dyDescent="0.2">
      <c r="A29" s="2" t="s">
        <v>35</v>
      </c>
      <c r="B29" s="253">
        <v>84</v>
      </c>
      <c r="C29" s="250">
        <v>0.10703581571579</v>
      </c>
      <c r="D29" s="250">
        <v>0.181033715605736</v>
      </c>
      <c r="E29" s="250">
        <v>0.35838663578033397</v>
      </c>
      <c r="F29" s="250">
        <v>0.209747239947319</v>
      </c>
      <c r="G29" s="250">
        <v>3.8062416017055498E-2</v>
      </c>
      <c r="H29" s="250">
        <v>3.6773834377527202E-2</v>
      </c>
      <c r="I29" s="250">
        <v>0</v>
      </c>
      <c r="J29" s="250">
        <v>6.8960323929786696E-2</v>
      </c>
      <c r="K29" s="250">
        <v>0.53468911585961598</v>
      </c>
    </row>
    <row r="30" spans="1:11" x14ac:dyDescent="0.2">
      <c r="A30" s="2" t="s">
        <v>36</v>
      </c>
      <c r="B30" s="253">
        <v>80</v>
      </c>
      <c r="C30" s="250">
        <v>6.8614520132541698E-2</v>
      </c>
      <c r="D30" s="250">
        <v>0.33426254987716703</v>
      </c>
      <c r="E30" s="250">
        <v>0.42463788390159601</v>
      </c>
      <c r="F30" s="250">
        <v>0</v>
      </c>
      <c r="G30" s="250">
        <v>0.101642176508904</v>
      </c>
      <c r="H30" s="250">
        <v>4.1148398071527502E-2</v>
      </c>
      <c r="I30" s="250">
        <v>0</v>
      </c>
      <c r="J30" s="250">
        <v>2.96944584697485E-2</v>
      </c>
      <c r="K30" s="250">
        <v>0.415206404766084</v>
      </c>
    </row>
    <row r="31" spans="1:11" x14ac:dyDescent="0.2">
      <c r="A31" s="2" t="s">
        <v>37</v>
      </c>
      <c r="B31" s="253">
        <v>73</v>
      </c>
      <c r="C31" s="250">
        <v>6.5657481551170294E-2</v>
      </c>
      <c r="D31" s="250">
        <v>5.1685120910406099E-2</v>
      </c>
      <c r="E31" s="250">
        <v>0.61973303556442305</v>
      </c>
      <c r="F31" s="250">
        <v>0.17975014448165899</v>
      </c>
      <c r="G31" s="250">
        <v>3.0130011960864098E-2</v>
      </c>
      <c r="H31" s="250">
        <v>2.28089634329081E-2</v>
      </c>
      <c r="I31" s="250">
        <v>0</v>
      </c>
      <c r="J31" s="250">
        <v>3.0235258862376199E-2</v>
      </c>
      <c r="K31" s="250">
        <v>0.30635547901961702</v>
      </c>
    </row>
    <row r="32" spans="1:11" x14ac:dyDescent="0.2">
      <c r="A32" s="2" t="s">
        <v>38</v>
      </c>
      <c r="B32" s="253">
        <v>98</v>
      </c>
      <c r="C32" s="250">
        <v>0.40496847033500699</v>
      </c>
      <c r="D32" s="250">
        <v>1.1685783974826299E-2</v>
      </c>
      <c r="E32" s="250">
        <v>3.5600390285253497E-2</v>
      </c>
      <c r="F32" s="250">
        <v>3.7843011319637299E-2</v>
      </c>
      <c r="G32" s="250">
        <v>0.337811589241028</v>
      </c>
      <c r="H32" s="250">
        <v>0.16421502828598</v>
      </c>
      <c r="I32" s="250">
        <v>0</v>
      </c>
      <c r="J32" s="250">
        <v>7.8757386654615402E-3</v>
      </c>
      <c r="K32" s="250">
        <v>0.45810517673637302</v>
      </c>
    </row>
    <row r="33" spans="1:11" x14ac:dyDescent="0.2">
      <c r="A33" s="2" t="s">
        <v>39</v>
      </c>
      <c r="B33" s="253">
        <v>92</v>
      </c>
      <c r="C33" s="250">
        <v>0.49182149767875699</v>
      </c>
      <c r="D33" s="250">
        <v>0</v>
      </c>
      <c r="E33" s="250">
        <v>0.10673365741968199</v>
      </c>
      <c r="F33" s="250">
        <v>9.4143606722354903E-2</v>
      </c>
      <c r="G33" s="250">
        <v>0.26210322976112399</v>
      </c>
      <c r="H33" s="250">
        <v>1.86759103089571E-2</v>
      </c>
      <c r="I33" s="250">
        <v>0</v>
      </c>
      <c r="J33" s="250">
        <v>2.6522090658545501E-2</v>
      </c>
      <c r="K33" s="250">
        <v>0.60192953868078403</v>
      </c>
    </row>
    <row r="34" spans="1:11" x14ac:dyDescent="0.2">
      <c r="A34" s="2" t="s">
        <v>40</v>
      </c>
      <c r="B34" s="253">
        <v>87</v>
      </c>
      <c r="C34" s="250">
        <v>0.43755754828453097</v>
      </c>
      <c r="D34" s="250">
        <v>2.2846540436148598E-2</v>
      </c>
      <c r="E34" s="250">
        <v>0.28370451927185097</v>
      </c>
      <c r="F34" s="250">
        <v>0</v>
      </c>
      <c r="G34" s="250">
        <v>0.17112471163272899</v>
      </c>
      <c r="H34" s="250">
        <v>4.1419722139835399E-2</v>
      </c>
      <c r="I34" s="250">
        <v>0</v>
      </c>
      <c r="J34" s="250">
        <v>4.3346948921680499E-2</v>
      </c>
      <c r="K34" s="250">
        <v>0.48126548353539</v>
      </c>
    </row>
    <row r="35" spans="1:11" x14ac:dyDescent="0.2">
      <c r="A35" s="2" t="s">
        <v>41</v>
      </c>
      <c r="B35" s="253">
        <v>94</v>
      </c>
      <c r="C35" s="250">
        <v>0.36466643214225802</v>
      </c>
      <c r="D35" s="250">
        <v>9.4623668119311298E-3</v>
      </c>
      <c r="E35" s="250">
        <v>0.37277454137802102</v>
      </c>
      <c r="F35" s="250">
        <v>0</v>
      </c>
      <c r="G35" s="250">
        <v>9.7348317503929097E-2</v>
      </c>
      <c r="H35" s="250">
        <v>9.6018195152282701E-2</v>
      </c>
      <c r="I35" s="250">
        <v>0</v>
      </c>
      <c r="J35" s="250">
        <v>5.9730157256126397E-2</v>
      </c>
      <c r="K35" s="250">
        <v>0.39789513379069902</v>
      </c>
    </row>
    <row r="36" spans="1:11" x14ac:dyDescent="0.2">
      <c r="A36" s="2" t="s">
        <v>42</v>
      </c>
      <c r="B36" s="253">
        <v>73</v>
      </c>
      <c r="C36" s="250">
        <v>0.24362176656723</v>
      </c>
      <c r="D36" s="250">
        <v>3.4017197787761702E-2</v>
      </c>
      <c r="E36" s="250">
        <v>0.43491584062576299</v>
      </c>
      <c r="F36" s="250">
        <v>4.9981608986854602E-2</v>
      </c>
      <c r="G36" s="250">
        <v>4.9229968339204802E-2</v>
      </c>
      <c r="H36" s="250">
        <v>8.8616676628589602E-2</v>
      </c>
      <c r="I36" s="250">
        <v>0</v>
      </c>
      <c r="J36" s="250">
        <v>9.9616929888725295E-2</v>
      </c>
      <c r="K36" s="250">
        <v>0.36386798939689002</v>
      </c>
    </row>
    <row r="37" spans="1:11" x14ac:dyDescent="0.2">
      <c r="A37" s="2" t="s">
        <v>43</v>
      </c>
      <c r="B37" s="253">
        <v>81</v>
      </c>
      <c r="C37" s="250">
        <v>0.28899332880973799</v>
      </c>
      <c r="D37" s="250">
        <v>0.121452316641808</v>
      </c>
      <c r="E37" s="250">
        <v>0.36016348004341098</v>
      </c>
      <c r="F37" s="250">
        <v>0.10766340792179099</v>
      </c>
      <c r="G37" s="250">
        <v>3.07071935385466E-2</v>
      </c>
      <c r="H37" s="250">
        <v>4.5823406428098699E-2</v>
      </c>
      <c r="I37" s="250">
        <v>0</v>
      </c>
      <c r="J37" s="250">
        <v>4.5196857303381001E-2</v>
      </c>
      <c r="K37" s="250">
        <v>0.54263442929579697</v>
      </c>
    </row>
    <row r="38" spans="1:11" x14ac:dyDescent="0.2">
      <c r="A38" s="2" t="s">
        <v>44</v>
      </c>
      <c r="B38" s="253">
        <v>99</v>
      </c>
      <c r="C38" s="250">
        <v>0.36546018719673201</v>
      </c>
      <c r="D38" s="250">
        <v>3.7235707044601399E-2</v>
      </c>
      <c r="E38" s="250">
        <v>1.8073307350277901E-2</v>
      </c>
      <c r="F38" s="250">
        <v>1.72263849526644E-2</v>
      </c>
      <c r="G38" s="250">
        <v>0.40986007452011097</v>
      </c>
      <c r="H38" s="250">
        <v>0.14526042342185999</v>
      </c>
      <c r="I38" s="250">
        <v>0</v>
      </c>
      <c r="J38" s="250">
        <v>6.8839294835925102E-3</v>
      </c>
      <c r="K38" s="250">
        <v>0.42283302602155498</v>
      </c>
    </row>
    <row r="39" spans="1:11" x14ac:dyDescent="0.2">
      <c r="A39" s="2" t="s">
        <v>45</v>
      </c>
      <c r="B39" s="253">
        <v>95</v>
      </c>
      <c r="C39" s="250">
        <v>0.43169671297073398</v>
      </c>
      <c r="D39" s="250">
        <v>5.9537449851632101E-3</v>
      </c>
      <c r="E39" s="250">
        <v>6.53560236096382E-2</v>
      </c>
      <c r="F39" s="250">
        <v>7.5575321912765503E-2</v>
      </c>
      <c r="G39" s="250">
        <v>0.36045110225677501</v>
      </c>
      <c r="H39" s="250">
        <v>2.8956860303878802E-2</v>
      </c>
      <c r="I39" s="250">
        <v>0</v>
      </c>
      <c r="J39" s="250">
        <v>3.2010212540626498E-2</v>
      </c>
      <c r="K39" s="250">
        <v>0.53019752674534903</v>
      </c>
    </row>
    <row r="40" spans="1:11" x14ac:dyDescent="0.2">
      <c r="A40" s="2" t="s">
        <v>46</v>
      </c>
      <c r="B40" s="253">
        <v>96</v>
      </c>
      <c r="C40" s="250">
        <v>0.60506618022918701</v>
      </c>
      <c r="D40" s="250">
        <v>0</v>
      </c>
      <c r="E40" s="250">
        <v>0.16607512533664701</v>
      </c>
      <c r="F40" s="250">
        <v>1.23901767656207E-2</v>
      </c>
      <c r="G40" s="250">
        <v>0.12780712544918099</v>
      </c>
      <c r="H40" s="250">
        <v>6.1068810522556298E-2</v>
      </c>
      <c r="I40" s="250">
        <v>0</v>
      </c>
      <c r="J40" s="250">
        <v>2.7592601254582402E-2</v>
      </c>
      <c r="K40" s="250">
        <v>0.63497701207611301</v>
      </c>
    </row>
    <row r="41" spans="1:11" x14ac:dyDescent="0.2">
      <c r="A41" s="2" t="s">
        <v>47</v>
      </c>
      <c r="B41" s="253">
        <v>89</v>
      </c>
      <c r="C41" s="250">
        <v>0.48035675287246699</v>
      </c>
      <c r="D41" s="250">
        <v>1.19829708710313E-2</v>
      </c>
      <c r="E41" s="250">
        <v>9.4263233244419098E-2</v>
      </c>
      <c r="F41" s="250">
        <v>0.21565578877925901</v>
      </c>
      <c r="G41" s="250">
        <v>0.13095691800117501</v>
      </c>
      <c r="H41" s="250">
        <v>5.9603784233331701E-2</v>
      </c>
      <c r="I41" s="250">
        <v>0</v>
      </c>
      <c r="J41" s="250">
        <v>7.18055153265595E-3</v>
      </c>
      <c r="K41" s="250">
        <v>0.71311607961325596</v>
      </c>
    </row>
    <row r="42" spans="1:11" x14ac:dyDescent="0.2">
      <c r="A42" s="2" t="s">
        <v>48</v>
      </c>
      <c r="B42" s="253">
        <v>98</v>
      </c>
      <c r="C42" s="250">
        <v>0.56125128269195601</v>
      </c>
      <c r="D42" s="250">
        <v>0</v>
      </c>
      <c r="E42" s="250">
        <v>0.200854316353798</v>
      </c>
      <c r="F42" s="250">
        <v>4.1518691927194602E-2</v>
      </c>
      <c r="G42" s="250">
        <v>0.143286198377609</v>
      </c>
      <c r="H42" s="250">
        <v>3.4019555896520601E-2</v>
      </c>
      <c r="I42" s="250">
        <v>0</v>
      </c>
      <c r="J42" s="250">
        <v>1.9069924950599702E-2</v>
      </c>
      <c r="K42" s="250">
        <v>0.61448823750456505</v>
      </c>
    </row>
    <row r="43" spans="1:11" x14ac:dyDescent="0.2">
      <c r="A43" s="2" t="s">
        <v>49</v>
      </c>
      <c r="B43" s="253">
        <v>87</v>
      </c>
      <c r="C43" s="250">
        <v>0.27940055727958701</v>
      </c>
      <c r="D43" s="250">
        <v>0</v>
      </c>
      <c r="E43" s="250">
        <v>6.0640323907136903E-2</v>
      </c>
      <c r="F43" s="250">
        <v>0</v>
      </c>
      <c r="G43" s="250">
        <v>0.56083589792251598</v>
      </c>
      <c r="H43" s="250">
        <v>9.9123224616050706E-2</v>
      </c>
      <c r="I43" s="250">
        <v>0</v>
      </c>
      <c r="J43" s="250">
        <v>0</v>
      </c>
      <c r="K43" s="250">
        <v>0.279400556238739</v>
      </c>
    </row>
    <row r="44" spans="1:11" x14ac:dyDescent="0.2">
      <c r="A44" s="2" t="s">
        <v>50</v>
      </c>
      <c r="B44" s="253">
        <v>91</v>
      </c>
      <c r="C44" s="250">
        <v>0.232156798243523</v>
      </c>
      <c r="D44" s="250">
        <v>0</v>
      </c>
      <c r="E44" s="250">
        <v>6.3646160066127805E-2</v>
      </c>
      <c r="F44" s="250">
        <v>0</v>
      </c>
      <c r="G44" s="250">
        <v>0.60660433769226096</v>
      </c>
      <c r="H44" s="250">
        <v>8.4575995802879306E-2</v>
      </c>
      <c r="I44" s="250">
        <v>0</v>
      </c>
      <c r="J44" s="250">
        <v>1.30166923627257E-2</v>
      </c>
      <c r="K44" s="250">
        <v>0.235218569727763</v>
      </c>
    </row>
    <row r="45" spans="1:11" x14ac:dyDescent="0.2">
      <c r="A45" s="2" t="s">
        <v>51</v>
      </c>
      <c r="B45" s="253">
        <v>90</v>
      </c>
      <c r="C45" s="250">
        <v>0.62293225526809703</v>
      </c>
      <c r="D45" s="250">
        <v>0</v>
      </c>
      <c r="E45" s="250">
        <v>5.4151996970176697E-2</v>
      </c>
      <c r="F45" s="250">
        <v>1.72273945063353E-2</v>
      </c>
      <c r="G45" s="250">
        <v>0.22745943069457999</v>
      </c>
      <c r="H45" s="250">
        <v>5.81910833716393E-2</v>
      </c>
      <c r="I45" s="250">
        <v>0</v>
      </c>
      <c r="J45" s="250">
        <v>2.00378708541393E-2</v>
      </c>
      <c r="K45" s="250">
        <v>0.65324935530649397</v>
      </c>
    </row>
    <row r="46" spans="1:11" x14ac:dyDescent="0.2">
      <c r="A46" s="2" t="s">
        <v>52</v>
      </c>
      <c r="B46" s="253">
        <v>99</v>
      </c>
      <c r="C46" s="250">
        <v>0.47045674920082098</v>
      </c>
      <c r="D46" s="250">
        <v>8.6221713572740607E-3</v>
      </c>
      <c r="E46" s="250">
        <v>0.21065855026245101</v>
      </c>
      <c r="F46" s="250">
        <v>0</v>
      </c>
      <c r="G46" s="250">
        <v>0.164738044142723</v>
      </c>
      <c r="H46" s="250">
        <v>5.1852971315383897E-2</v>
      </c>
      <c r="I46" s="250">
        <v>0</v>
      </c>
      <c r="J46" s="250">
        <v>9.3671523034572601E-2</v>
      </c>
      <c r="K46" s="250">
        <v>0.528593029802222</v>
      </c>
    </row>
    <row r="47" spans="1:11" x14ac:dyDescent="0.2">
      <c r="A47" s="2" t="s">
        <v>53</v>
      </c>
      <c r="B47" s="253">
        <v>90</v>
      </c>
      <c r="C47" s="250">
        <v>0.29061907529830899</v>
      </c>
      <c r="D47" s="250">
        <v>0</v>
      </c>
      <c r="E47" s="250">
        <v>0.41110032796859702</v>
      </c>
      <c r="F47" s="250">
        <v>8.6691126227378804E-2</v>
      </c>
      <c r="G47" s="250">
        <v>0.123784147202969</v>
      </c>
      <c r="H47" s="250">
        <v>5.8484651148319203E-2</v>
      </c>
      <c r="I47" s="250">
        <v>0</v>
      </c>
      <c r="J47" s="250">
        <v>2.9320672154426599E-2</v>
      </c>
      <c r="K47" s="250">
        <v>0.38870736267056399</v>
      </c>
    </row>
    <row r="48" spans="1:11" x14ac:dyDescent="0.2">
      <c r="A48" s="2" t="s">
        <v>54</v>
      </c>
      <c r="B48" s="253">
        <v>81</v>
      </c>
      <c r="C48" s="250">
        <v>0.165973231196404</v>
      </c>
      <c r="D48" s="250">
        <v>0</v>
      </c>
      <c r="E48" s="250">
        <v>0.57750326395034801</v>
      </c>
      <c r="F48" s="250">
        <v>6.6679976880550398E-2</v>
      </c>
      <c r="G48" s="250">
        <v>7.2659946978092194E-2</v>
      </c>
      <c r="H48" s="250">
        <v>8.7334491312503801E-2</v>
      </c>
      <c r="I48" s="250">
        <v>0</v>
      </c>
      <c r="J48" s="250">
        <v>2.98491232097149E-2</v>
      </c>
      <c r="K48" s="250">
        <v>0.239811358833564</v>
      </c>
    </row>
    <row r="49" spans="1:11" x14ac:dyDescent="0.2">
      <c r="A49" s="2" t="s">
        <v>55</v>
      </c>
      <c r="B49" s="253">
        <v>75</v>
      </c>
      <c r="C49" s="250">
        <v>0.45689406991004899</v>
      </c>
      <c r="D49" s="250">
        <v>1.9793994724750501E-2</v>
      </c>
      <c r="E49" s="250">
        <v>0.29354152083396901</v>
      </c>
      <c r="F49" s="250">
        <v>2.3871587589383101E-2</v>
      </c>
      <c r="G49" s="250">
        <v>0.131362900137901</v>
      </c>
      <c r="H49" s="250">
        <v>4.45278622210026E-2</v>
      </c>
      <c r="I49" s="250">
        <v>0</v>
      </c>
      <c r="J49" s="250">
        <v>3.0008047819137601E-2</v>
      </c>
      <c r="K49" s="250">
        <v>0.516045168982733</v>
      </c>
    </row>
    <row r="50" spans="1:11" x14ac:dyDescent="0.2">
      <c r="A50" s="2" t="s">
        <v>56</v>
      </c>
      <c r="B50" s="253">
        <v>57</v>
      </c>
      <c r="C50" s="250">
        <v>0.46340689063072199</v>
      </c>
      <c r="D50" s="250">
        <v>0</v>
      </c>
      <c r="E50" s="250">
        <v>0.160593122243881</v>
      </c>
      <c r="F50" s="250">
        <v>7.8546404838561998E-2</v>
      </c>
      <c r="G50" s="250">
        <v>0.108066655695438</v>
      </c>
      <c r="H50" s="250">
        <v>2.3656951263546899E-2</v>
      </c>
      <c r="I50" s="250">
        <v>0</v>
      </c>
      <c r="J50" s="250">
        <v>0.165729954838753</v>
      </c>
      <c r="K50" s="250">
        <v>0.64961376945343297</v>
      </c>
    </row>
    <row r="51" spans="1:11" x14ac:dyDescent="0.2">
      <c r="A51" s="2" t="s">
        <v>57</v>
      </c>
      <c r="B51" s="253">
        <v>91</v>
      </c>
      <c r="C51" s="250">
        <v>0.60249024629592896</v>
      </c>
      <c r="D51" s="250">
        <v>1.72009393572807E-2</v>
      </c>
      <c r="E51" s="250">
        <v>0.18902193009853399</v>
      </c>
      <c r="F51" s="250">
        <v>9.8332159221172305E-2</v>
      </c>
      <c r="G51" s="250">
        <v>6.9946065545082106E-2</v>
      </c>
      <c r="H51" s="250">
        <v>5.8076954446732998E-3</v>
      </c>
      <c r="I51" s="250">
        <v>0</v>
      </c>
      <c r="J51" s="250">
        <v>1.72009393572807E-2</v>
      </c>
      <c r="K51" s="250">
        <v>0.73059020064164404</v>
      </c>
    </row>
    <row r="52" spans="1:11" x14ac:dyDescent="0.2">
      <c r="A52" s="2" t="s">
        <v>58</v>
      </c>
      <c r="B52" s="253">
        <v>74</v>
      </c>
      <c r="C52" s="250">
        <v>0.54004395008087203</v>
      </c>
      <c r="D52" s="250">
        <v>0</v>
      </c>
      <c r="E52" s="250">
        <v>0.27667203545570401</v>
      </c>
      <c r="F52" s="250">
        <v>2.5181647390127199E-2</v>
      </c>
      <c r="G52" s="250">
        <v>8.2730203866958604E-2</v>
      </c>
      <c r="H52" s="250">
        <v>0</v>
      </c>
      <c r="I52" s="250">
        <v>0</v>
      </c>
      <c r="J52" s="250">
        <v>7.5372174382209806E-2</v>
      </c>
      <c r="K52" s="250">
        <v>0.61130064981715904</v>
      </c>
    </row>
    <row r="53" spans="1:11" x14ac:dyDescent="0.2">
      <c r="A53" s="2" t="s">
        <v>59</v>
      </c>
      <c r="B53" s="253">
        <v>84</v>
      </c>
      <c r="C53" s="250">
        <v>0.49264839291572599</v>
      </c>
      <c r="D53" s="250">
        <v>1.99468340724707E-2</v>
      </c>
      <c r="E53" s="250">
        <v>0.33688402175903298</v>
      </c>
      <c r="F53" s="250">
        <v>0.104808524250984</v>
      </c>
      <c r="G53" s="250">
        <v>1.25870276242495E-2</v>
      </c>
      <c r="H53" s="250">
        <v>0</v>
      </c>
      <c r="I53" s="250">
        <v>0</v>
      </c>
      <c r="J53" s="250">
        <v>3.3125206828117398E-2</v>
      </c>
      <c r="K53" s="250">
        <v>0.63855604763067897</v>
      </c>
    </row>
    <row r="54" spans="1:11" x14ac:dyDescent="0.2">
      <c r="A54" s="2" t="s">
        <v>60</v>
      </c>
      <c r="B54" s="253">
        <v>87</v>
      </c>
      <c r="C54" s="250">
        <v>0.61599576473236095</v>
      </c>
      <c r="D54" s="250">
        <v>0</v>
      </c>
      <c r="E54" s="250">
        <v>0.22358754277229301</v>
      </c>
      <c r="F54" s="250">
        <v>1.0251046158373399E-2</v>
      </c>
      <c r="G54" s="250">
        <v>7.2469964623451205E-2</v>
      </c>
      <c r="H54" s="250">
        <v>3.30513641238213E-2</v>
      </c>
      <c r="I54" s="250">
        <v>0</v>
      </c>
      <c r="J54" s="250">
        <v>4.4644288718700402E-2</v>
      </c>
      <c r="K54" s="250">
        <v>0.65551168263400506</v>
      </c>
    </row>
    <row r="55" spans="1:11" x14ac:dyDescent="0.2">
      <c r="A55" s="2" t="s">
        <v>61</v>
      </c>
      <c r="B55" s="253">
        <v>88</v>
      </c>
      <c r="C55" s="250">
        <v>0.33210846781730702</v>
      </c>
      <c r="D55" s="250">
        <v>2.7550613507628399E-2</v>
      </c>
      <c r="E55" s="250">
        <v>0.29852226376533503</v>
      </c>
      <c r="F55" s="250">
        <v>0.21206021308898901</v>
      </c>
      <c r="G55" s="250">
        <v>7.1313984692096696E-2</v>
      </c>
      <c r="H55" s="250">
        <v>1.05697205290198E-2</v>
      </c>
      <c r="I55" s="250">
        <v>0</v>
      </c>
      <c r="J55" s="250">
        <v>4.7874733805656398E-2</v>
      </c>
      <c r="K55" s="250">
        <v>0.60046646842676199</v>
      </c>
    </row>
    <row r="56" spans="1:11" x14ac:dyDescent="0.2">
      <c r="A56" s="2" t="s">
        <v>62</v>
      </c>
      <c r="B56" s="253">
        <v>99</v>
      </c>
      <c r="C56" s="250">
        <v>0.311066955327988</v>
      </c>
      <c r="D56" s="250">
        <v>0</v>
      </c>
      <c r="E56" s="250">
        <v>7.8561753034591703E-2</v>
      </c>
      <c r="F56" s="250">
        <v>1.2349396944046E-2</v>
      </c>
      <c r="G56" s="250">
        <v>0.480934888124466</v>
      </c>
      <c r="H56" s="250">
        <v>8.1952720880508395E-2</v>
      </c>
      <c r="I56" s="250">
        <v>0</v>
      </c>
      <c r="J56" s="250">
        <v>3.5134289413690602E-2</v>
      </c>
      <c r="K56" s="250">
        <v>0.33519312322417899</v>
      </c>
    </row>
    <row r="57" spans="1:11" x14ac:dyDescent="0.2">
      <c r="A57" s="2" t="s">
        <v>63</v>
      </c>
      <c r="B57" s="253">
        <v>89</v>
      </c>
      <c r="C57" s="250">
        <v>0.50305289030075095</v>
      </c>
      <c r="D57" s="250">
        <v>0</v>
      </c>
      <c r="E57" s="250">
        <v>6.3112258911132799E-2</v>
      </c>
      <c r="F57" s="250">
        <v>3.68224643170834E-2</v>
      </c>
      <c r="G57" s="250">
        <v>0.32378083467483498</v>
      </c>
      <c r="H57" s="250">
        <v>4.3633807450532899E-2</v>
      </c>
      <c r="I57" s="250">
        <v>0</v>
      </c>
      <c r="J57" s="250">
        <v>2.9597748070955301E-2</v>
      </c>
      <c r="K57" s="250">
        <v>0.55634181750103195</v>
      </c>
    </row>
    <row r="58" spans="1:11" x14ac:dyDescent="0.2">
      <c r="A58" s="2" t="s">
        <v>64</v>
      </c>
      <c r="B58" s="253">
        <v>91</v>
      </c>
      <c r="C58" s="250">
        <v>0.54517835378646895</v>
      </c>
      <c r="D58" s="250">
        <v>0</v>
      </c>
      <c r="E58" s="250">
        <v>0.10466960072517401</v>
      </c>
      <c r="F58" s="250">
        <v>0</v>
      </c>
      <c r="G58" s="250">
        <v>0.25456103682518</v>
      </c>
      <c r="H58" s="250">
        <v>5.2233885973691899E-2</v>
      </c>
      <c r="I58" s="250">
        <v>0</v>
      </c>
      <c r="J58" s="250">
        <v>4.3357100337743801E-2</v>
      </c>
      <c r="K58" s="250">
        <v>0.56988701501564698</v>
      </c>
    </row>
    <row r="59" spans="1:11" x14ac:dyDescent="0.2">
      <c r="A59" s="2" t="s">
        <v>65</v>
      </c>
      <c r="B59" s="253">
        <v>85</v>
      </c>
      <c r="C59" s="250">
        <v>0.43977609276771501</v>
      </c>
      <c r="D59" s="250">
        <v>0</v>
      </c>
      <c r="E59" s="250">
        <v>0.19798386096954301</v>
      </c>
      <c r="F59" s="250">
        <v>6.0503575950860998E-2</v>
      </c>
      <c r="G59" s="250">
        <v>0.179414212703705</v>
      </c>
      <c r="H59" s="250">
        <v>0.103848658502102</v>
      </c>
      <c r="I59" s="250">
        <v>0</v>
      </c>
      <c r="J59" s="250">
        <v>1.8473595380783098E-2</v>
      </c>
      <c r="K59" s="250">
        <v>0.50969558053960196</v>
      </c>
    </row>
    <row r="60" spans="1:11" x14ac:dyDescent="0.2">
      <c r="A60" s="2" t="s">
        <v>66</v>
      </c>
      <c r="B60" s="253">
        <v>84</v>
      </c>
      <c r="C60" s="250">
        <v>0.369182139635086</v>
      </c>
      <c r="D60" s="250">
        <v>0</v>
      </c>
      <c r="E60" s="250">
        <v>0.30437153577804599</v>
      </c>
      <c r="F60" s="250">
        <v>8.51398929953575E-2</v>
      </c>
      <c r="G60" s="250">
        <v>0.145288735628128</v>
      </c>
      <c r="H60" s="250">
        <v>1.48152792826295E-2</v>
      </c>
      <c r="I60" s="250">
        <v>1.21023207902908E-2</v>
      </c>
      <c r="J60" s="250">
        <v>6.9100119173526806E-2</v>
      </c>
      <c r="K60" s="250">
        <v>0.48804606233688502</v>
      </c>
    </row>
    <row r="61" spans="1:11" x14ac:dyDescent="0.2">
      <c r="A61" s="2" t="s">
        <v>67</v>
      </c>
      <c r="B61" s="253">
        <v>77</v>
      </c>
      <c r="C61" s="250">
        <v>0.154470309615135</v>
      </c>
      <c r="D61" s="250">
        <v>8.6187168955802904E-2</v>
      </c>
      <c r="E61" s="250">
        <v>0.51525235176086404</v>
      </c>
      <c r="F61" s="250">
        <v>0.108111202716827</v>
      </c>
      <c r="G61" s="250">
        <v>8.6245737969875294E-2</v>
      </c>
      <c r="H61" s="250">
        <v>2.5840826332569101E-2</v>
      </c>
      <c r="I61" s="250">
        <v>0</v>
      </c>
      <c r="J61" s="250">
        <v>2.3892402648925799E-2</v>
      </c>
      <c r="K61" s="250">
        <v>0.35730556983086798</v>
      </c>
    </row>
    <row r="62" spans="1:11" x14ac:dyDescent="0.2">
      <c r="A62" s="2" t="s">
        <v>68</v>
      </c>
      <c r="B62" s="253">
        <v>113</v>
      </c>
      <c r="C62" s="250">
        <v>0.461857169866562</v>
      </c>
      <c r="D62" s="250">
        <v>0</v>
      </c>
      <c r="E62" s="250">
        <v>0.14644154906272899</v>
      </c>
      <c r="F62" s="250">
        <v>0.15693536400795</v>
      </c>
      <c r="G62" s="250">
        <v>0.16170905530452701</v>
      </c>
      <c r="H62" s="250">
        <v>6.4021423459052998E-2</v>
      </c>
      <c r="I62" s="250">
        <v>0</v>
      </c>
      <c r="J62" s="250">
        <v>9.0354410931467993E-3</v>
      </c>
      <c r="K62" s="250">
        <v>0.62443457393921398</v>
      </c>
    </row>
    <row r="63" spans="1:11" x14ac:dyDescent="0.2">
      <c r="A63" s="2" t="s">
        <v>69</v>
      </c>
      <c r="B63" s="253">
        <v>80</v>
      </c>
      <c r="C63" s="250">
        <v>0.385661602020264</v>
      </c>
      <c r="D63" s="250">
        <v>0</v>
      </c>
      <c r="E63" s="250">
        <v>0.24433773756027199</v>
      </c>
      <c r="F63" s="250">
        <v>0.20263910293579099</v>
      </c>
      <c r="G63" s="250">
        <v>8.9918114244937897E-2</v>
      </c>
      <c r="H63" s="250">
        <v>7.7443420886993394E-2</v>
      </c>
      <c r="I63" s="250">
        <v>0</v>
      </c>
      <c r="J63" s="250">
        <v>0</v>
      </c>
      <c r="K63" s="250">
        <v>0.58830071810560003</v>
      </c>
    </row>
    <row r="64" spans="1:11" x14ac:dyDescent="0.2">
      <c r="A64" s="2" t="s">
        <v>70</v>
      </c>
      <c r="B64" s="253">
        <v>92</v>
      </c>
      <c r="C64" s="250">
        <v>0.46942111849784901</v>
      </c>
      <c r="D64" s="250">
        <v>0</v>
      </c>
      <c r="E64" s="250">
        <v>0.26442775130271901</v>
      </c>
      <c r="F64" s="250">
        <v>0.13084168732166301</v>
      </c>
      <c r="G64" s="250">
        <v>9.2563562095165294E-2</v>
      </c>
      <c r="H64" s="250">
        <v>1.6246208921074898E-2</v>
      </c>
      <c r="I64" s="250">
        <v>0</v>
      </c>
      <c r="J64" s="250">
        <v>2.64996606856585E-2</v>
      </c>
      <c r="K64" s="250">
        <v>0.61660257163686305</v>
      </c>
    </row>
    <row r="65" spans="1:11" x14ac:dyDescent="0.2">
      <c r="A65" s="2" t="s">
        <v>71</v>
      </c>
      <c r="B65" s="253">
        <v>69</v>
      </c>
      <c r="C65" s="250">
        <v>0.15942497551441201</v>
      </c>
      <c r="D65" s="250">
        <v>0.11962001770734799</v>
      </c>
      <c r="E65" s="250">
        <v>0.39111292362213101</v>
      </c>
      <c r="F65" s="250">
        <v>0.160015344619751</v>
      </c>
      <c r="G65" s="250">
        <v>8.2731567323207897E-2</v>
      </c>
      <c r="H65" s="250">
        <v>3.5788230597972898E-2</v>
      </c>
      <c r="I65" s="250">
        <v>0</v>
      </c>
      <c r="J65" s="250">
        <v>5.13069555163383E-2</v>
      </c>
      <c r="K65" s="250">
        <v>0.46280547064001698</v>
      </c>
    </row>
    <row r="66" spans="1:11" x14ac:dyDescent="0.2">
      <c r="A66" s="2" t="s">
        <v>72</v>
      </c>
      <c r="B66" s="253">
        <v>90</v>
      </c>
      <c r="C66" s="250">
        <v>0.49045544862747198</v>
      </c>
      <c r="D66" s="250">
        <v>0</v>
      </c>
      <c r="E66" s="250">
        <v>5.4450415074825301E-2</v>
      </c>
      <c r="F66" s="250">
        <v>4.4761534780263901E-2</v>
      </c>
      <c r="G66" s="250">
        <v>0.18374678492546101</v>
      </c>
      <c r="H66" s="250">
        <v>0.22658580541610701</v>
      </c>
      <c r="I66" s="250">
        <v>0</v>
      </c>
      <c r="J66" s="250">
        <v>0</v>
      </c>
      <c r="K66" s="250">
        <v>0.535216989389252</v>
      </c>
    </row>
    <row r="67" spans="1:11" x14ac:dyDescent="0.2">
      <c r="A67" s="2" t="s">
        <v>73</v>
      </c>
      <c r="B67" s="253">
        <v>97</v>
      </c>
      <c r="C67" s="250">
        <v>0.458688884973526</v>
      </c>
      <c r="D67" s="250">
        <v>0</v>
      </c>
      <c r="E67" s="250">
        <v>6.3888102769851698E-2</v>
      </c>
      <c r="F67" s="250">
        <v>0.19495902955532099</v>
      </c>
      <c r="G67" s="250">
        <v>0.18558706343174</v>
      </c>
      <c r="H67" s="250">
        <v>8.0849535763263702E-2</v>
      </c>
      <c r="I67" s="250">
        <v>0</v>
      </c>
      <c r="J67" s="250">
        <v>1.6027396544814099E-2</v>
      </c>
      <c r="K67" s="250">
        <v>0.66429482240884097</v>
      </c>
    </row>
    <row r="68" spans="1:11" x14ac:dyDescent="0.2">
      <c r="A68" s="2" t="s">
        <v>74</v>
      </c>
      <c r="B68" s="253">
        <v>86</v>
      </c>
      <c r="C68" s="250">
        <v>0.61523145437240601</v>
      </c>
      <c r="D68" s="250">
        <v>0</v>
      </c>
      <c r="E68" s="250">
        <v>0.20675028860569</v>
      </c>
      <c r="F68" s="250">
        <v>4.0383011102676399E-2</v>
      </c>
      <c r="G68" s="250">
        <v>0.115736581385136</v>
      </c>
      <c r="H68" s="250">
        <v>0</v>
      </c>
      <c r="I68" s="250">
        <v>0</v>
      </c>
      <c r="J68" s="250">
        <v>2.1898640319704999E-2</v>
      </c>
      <c r="K68" s="250">
        <v>0.67029298673105997</v>
      </c>
    </row>
    <row r="69" spans="1:11" x14ac:dyDescent="0.2">
      <c r="A69" s="2" t="s">
        <v>75</v>
      </c>
      <c r="B69" s="253">
        <v>102</v>
      </c>
      <c r="C69" s="250">
        <v>0.50836753845214799</v>
      </c>
      <c r="D69" s="250">
        <v>0</v>
      </c>
      <c r="E69" s="250">
        <v>0.12760765850544001</v>
      </c>
      <c r="F69" s="250">
        <v>3.4339990466833101E-2</v>
      </c>
      <c r="G69" s="250">
        <v>0.18398803472518899</v>
      </c>
      <c r="H69" s="250">
        <v>0.118746429681778</v>
      </c>
      <c r="I69" s="250">
        <v>0</v>
      </c>
      <c r="J69" s="250">
        <v>2.6950353756546998E-2</v>
      </c>
      <c r="K69" s="250">
        <v>0.55773878331649895</v>
      </c>
    </row>
    <row r="70" spans="1:11" x14ac:dyDescent="0.2">
      <c r="A70" s="2" t="s">
        <v>76</v>
      </c>
      <c r="B70" s="253">
        <v>89</v>
      </c>
      <c r="C70" s="250">
        <v>0.24298399686813399</v>
      </c>
      <c r="D70" s="250">
        <v>0</v>
      </c>
      <c r="E70" s="250">
        <v>0.42909023165702798</v>
      </c>
      <c r="F70" s="250">
        <v>0.220908388495445</v>
      </c>
      <c r="G70" s="250">
        <v>3.2303847372531898E-2</v>
      </c>
      <c r="H70" s="250">
        <v>4.3732993304729503E-2</v>
      </c>
      <c r="I70" s="250">
        <v>0</v>
      </c>
      <c r="J70" s="250">
        <v>3.09805329889059E-2</v>
      </c>
      <c r="K70" s="250">
        <v>0.47872349897458499</v>
      </c>
    </row>
    <row r="71" spans="1:11" x14ac:dyDescent="0.2">
      <c r="A71" s="3" t="s">
        <v>77</v>
      </c>
      <c r="B71" s="254">
        <v>72</v>
      </c>
      <c r="C71" s="251">
        <v>0.42138797044754001</v>
      </c>
      <c r="D71" s="251">
        <v>0</v>
      </c>
      <c r="E71" s="251">
        <v>0.295300662517548</v>
      </c>
      <c r="F71" s="251">
        <v>0.107681021094322</v>
      </c>
      <c r="G71" s="251">
        <v>7.6656252145767198E-2</v>
      </c>
      <c r="H71" s="251">
        <v>3.6992754787206601E-2</v>
      </c>
      <c r="I71" s="251">
        <v>0</v>
      </c>
      <c r="J71" s="251">
        <v>6.19813427329063E-2</v>
      </c>
      <c r="K71" s="251">
        <v>0.56402821558169203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227</v>
      </c>
    </row>
    <row r="4" spans="1:11" x14ac:dyDescent="0.2">
      <c r="A4" t="s">
        <v>3</v>
      </c>
    </row>
    <row r="5" spans="1:11" x14ac:dyDescent="0.2">
      <c r="A5" s="4" t="s">
        <v>4</v>
      </c>
      <c r="B5" s="4" t="s">
        <v>5</v>
      </c>
      <c r="C5" s="4" t="s">
        <v>214</v>
      </c>
      <c r="D5" s="4" t="s">
        <v>215</v>
      </c>
      <c r="E5" s="4" t="s">
        <v>216</v>
      </c>
      <c r="F5" s="4" t="s">
        <v>217</v>
      </c>
      <c r="G5" s="4" t="s">
        <v>218</v>
      </c>
      <c r="H5" s="4" t="s">
        <v>219</v>
      </c>
      <c r="I5" s="4" t="s">
        <v>220</v>
      </c>
      <c r="J5" s="4" t="s">
        <v>221</v>
      </c>
      <c r="K5" s="4" t="s">
        <v>12</v>
      </c>
    </row>
    <row r="6" spans="1:11" x14ac:dyDescent="0.2">
      <c r="A6" s="5" t="s">
        <v>13</v>
      </c>
      <c r="B6" s="258" t="s">
        <v>1</v>
      </c>
      <c r="C6" s="255" t="s">
        <v>1</v>
      </c>
      <c r="D6" s="255" t="s">
        <v>1</v>
      </c>
      <c r="E6" s="255" t="s">
        <v>1</v>
      </c>
      <c r="F6" s="255" t="s">
        <v>1</v>
      </c>
      <c r="G6" s="255" t="s">
        <v>1</v>
      </c>
      <c r="H6" s="255" t="s">
        <v>1</v>
      </c>
      <c r="I6" s="255" t="s">
        <v>1</v>
      </c>
      <c r="J6" s="255" t="s">
        <v>1</v>
      </c>
      <c r="K6" s="255" t="s">
        <v>1</v>
      </c>
    </row>
    <row r="7" spans="1:11" x14ac:dyDescent="0.2">
      <c r="A7" s="2" t="s">
        <v>13</v>
      </c>
      <c r="B7" s="259">
        <v>5369</v>
      </c>
      <c r="C7" s="256">
        <v>7.0224687457084697E-2</v>
      </c>
      <c r="D7" s="256">
        <v>1.0692189447581799E-2</v>
      </c>
      <c r="E7" s="256">
        <v>0.204505249857903</v>
      </c>
      <c r="F7" s="256">
        <v>8.3356099203229003E-3</v>
      </c>
      <c r="G7" s="256">
        <v>6.9062471389770494E-2</v>
      </c>
      <c r="H7" s="256">
        <v>5.0520308315753902E-2</v>
      </c>
      <c r="I7" s="256">
        <v>3.6091050133109101E-3</v>
      </c>
      <c r="J7" s="256">
        <v>0.58305037021636996</v>
      </c>
      <c r="K7" s="256">
        <v>0.214060601673974</v>
      </c>
    </row>
    <row r="8" spans="1:11" x14ac:dyDescent="0.2">
      <c r="A8" s="5" t="s">
        <v>14</v>
      </c>
      <c r="B8" s="258" t="s">
        <v>1</v>
      </c>
      <c r="C8" s="255" t="s">
        <v>1</v>
      </c>
      <c r="D8" s="255" t="s">
        <v>1</v>
      </c>
      <c r="E8" s="255" t="s">
        <v>1</v>
      </c>
      <c r="F8" s="255" t="s">
        <v>1</v>
      </c>
      <c r="G8" s="255" t="s">
        <v>1</v>
      </c>
      <c r="H8" s="255" t="s">
        <v>1</v>
      </c>
      <c r="I8" s="255" t="s">
        <v>1</v>
      </c>
      <c r="J8" s="255" t="s">
        <v>1</v>
      </c>
      <c r="K8" s="255" t="s">
        <v>1</v>
      </c>
    </row>
    <row r="9" spans="1:11" x14ac:dyDescent="0.2">
      <c r="A9" s="2" t="s">
        <v>15</v>
      </c>
      <c r="B9" s="259">
        <v>99</v>
      </c>
      <c r="C9" s="256">
        <v>4.8223342746496201E-2</v>
      </c>
      <c r="D9" s="256">
        <v>0</v>
      </c>
      <c r="E9" s="256">
        <v>0.107796132564545</v>
      </c>
      <c r="F9" s="256">
        <v>3.0742980539798698E-2</v>
      </c>
      <c r="G9" s="256">
        <v>4.7616064548492397E-2</v>
      </c>
      <c r="H9" s="256">
        <v>7.85070210695267E-2</v>
      </c>
      <c r="I9" s="256">
        <v>9.1651417315006308E-3</v>
      </c>
      <c r="J9" s="256">
        <v>0.67794930934905995</v>
      </c>
      <c r="K9" s="256">
        <v>0.245198434300998</v>
      </c>
    </row>
    <row r="10" spans="1:11" x14ac:dyDescent="0.2">
      <c r="A10" s="2" t="s">
        <v>16</v>
      </c>
      <c r="B10" s="259">
        <v>99</v>
      </c>
      <c r="C10" s="256">
        <v>5.5143725126981701E-2</v>
      </c>
      <c r="D10" s="256">
        <v>0</v>
      </c>
      <c r="E10" s="256">
        <v>0.17451290786266299</v>
      </c>
      <c r="F10" s="256">
        <v>0</v>
      </c>
      <c r="G10" s="256">
        <v>6.2217660248279599E-2</v>
      </c>
      <c r="H10" s="256">
        <v>0.121982306241989</v>
      </c>
      <c r="I10" s="256">
        <v>0</v>
      </c>
      <c r="J10" s="256">
        <v>0.58614337444305398</v>
      </c>
      <c r="K10" s="256">
        <v>0.13324355633395699</v>
      </c>
    </row>
    <row r="11" spans="1:11" x14ac:dyDescent="0.2">
      <c r="A11" s="2" t="s">
        <v>17</v>
      </c>
      <c r="B11" s="259">
        <v>113</v>
      </c>
      <c r="C11" s="256">
        <v>0.120187617838383</v>
      </c>
      <c r="D11" s="256">
        <v>0</v>
      </c>
      <c r="E11" s="256">
        <v>0.104246377944946</v>
      </c>
      <c r="F11" s="256">
        <v>3.9462644606828703E-2</v>
      </c>
      <c r="G11" s="256">
        <v>5.41119426488876E-2</v>
      </c>
      <c r="H11" s="256">
        <v>3.31603214144707E-2</v>
      </c>
      <c r="I11" s="256">
        <v>0</v>
      </c>
      <c r="J11" s="256">
        <v>0.64883106946945202</v>
      </c>
      <c r="K11" s="256">
        <v>0.45462528265040097</v>
      </c>
    </row>
    <row r="12" spans="1:11" x14ac:dyDescent="0.2">
      <c r="A12" s="2" t="s">
        <v>18</v>
      </c>
      <c r="B12" s="259">
        <v>99</v>
      </c>
      <c r="C12" s="256">
        <v>4.07618805766106E-2</v>
      </c>
      <c r="D12" s="256">
        <v>0</v>
      </c>
      <c r="E12" s="256">
        <v>0.14927345514297499</v>
      </c>
      <c r="F12" s="256">
        <v>0</v>
      </c>
      <c r="G12" s="256">
        <v>0.13811464607715601</v>
      </c>
      <c r="H12" s="256">
        <v>6.3254289329051999E-2</v>
      </c>
      <c r="I12" s="256">
        <v>0</v>
      </c>
      <c r="J12" s="256">
        <v>0.60859572887420699</v>
      </c>
      <c r="K12" s="256">
        <v>0.104142656541196</v>
      </c>
    </row>
    <row r="13" spans="1:11" x14ac:dyDescent="0.2">
      <c r="A13" s="2" t="s">
        <v>19</v>
      </c>
      <c r="B13" s="259">
        <v>99</v>
      </c>
      <c r="C13" s="256">
        <v>1.1290981434285601E-2</v>
      </c>
      <c r="D13" s="256">
        <v>0</v>
      </c>
      <c r="E13" s="256">
        <v>0.20498001575470001</v>
      </c>
      <c r="F13" s="256">
        <v>1.68214533478022E-2</v>
      </c>
      <c r="G13" s="256">
        <v>0.113796181976795</v>
      </c>
      <c r="H13" s="256">
        <v>0.104899719357491</v>
      </c>
      <c r="I13" s="256">
        <v>8.1895980983972497E-3</v>
      </c>
      <c r="J13" s="256">
        <v>0.54002201557159402</v>
      </c>
      <c r="K13" s="256">
        <v>6.11169182869606E-2</v>
      </c>
    </row>
    <row r="14" spans="1:11" x14ac:dyDescent="0.2">
      <c r="A14" s="2" t="s">
        <v>20</v>
      </c>
      <c r="B14" s="259">
        <v>92</v>
      </c>
      <c r="C14" s="256">
        <v>7.0801384747028406E-2</v>
      </c>
      <c r="D14" s="256">
        <v>0</v>
      </c>
      <c r="E14" s="256">
        <v>0.14550900459289601</v>
      </c>
      <c r="F14" s="256">
        <v>2.0354164764285101E-2</v>
      </c>
      <c r="G14" s="256">
        <v>0.17066872119903601</v>
      </c>
      <c r="H14" s="256">
        <v>2.3380814120173499E-2</v>
      </c>
      <c r="I14" s="256">
        <v>0</v>
      </c>
      <c r="J14" s="256">
        <v>0.569285929203033</v>
      </c>
      <c r="K14" s="256">
        <v>0.21163818818497501</v>
      </c>
    </row>
    <row r="15" spans="1:11" x14ac:dyDescent="0.2">
      <c r="A15" s="2" t="s">
        <v>21</v>
      </c>
      <c r="B15" s="259">
        <v>89</v>
      </c>
      <c r="C15" s="256">
        <v>6.95225745439529E-2</v>
      </c>
      <c r="D15" s="256">
        <v>8.8960481807589496E-3</v>
      </c>
      <c r="E15" s="256">
        <v>0.19522009789943701</v>
      </c>
      <c r="F15" s="256">
        <v>1.6758607700467099E-2</v>
      </c>
      <c r="G15" s="256">
        <v>6.87084570527077E-2</v>
      </c>
      <c r="H15" s="256">
        <v>7.4249029159545898E-2</v>
      </c>
      <c r="I15" s="256">
        <v>0</v>
      </c>
      <c r="J15" s="256">
        <v>0.56664520502090499</v>
      </c>
      <c r="K15" s="256">
        <v>0.219628875075256</v>
      </c>
    </row>
    <row r="16" spans="1:11" x14ac:dyDescent="0.2">
      <c r="A16" s="2" t="s">
        <v>22</v>
      </c>
      <c r="B16" s="259">
        <v>91</v>
      </c>
      <c r="C16" s="256">
        <v>3.1182732433080701E-2</v>
      </c>
      <c r="D16" s="256">
        <v>9.5065450295805896E-3</v>
      </c>
      <c r="E16" s="256">
        <v>0.24626353383064301</v>
      </c>
      <c r="F16" s="256">
        <v>1.6119180247187601E-2</v>
      </c>
      <c r="G16" s="256">
        <v>3.0964143574237799E-2</v>
      </c>
      <c r="H16" s="256">
        <v>9.9407635629177094E-2</v>
      </c>
      <c r="I16" s="256">
        <v>0</v>
      </c>
      <c r="J16" s="256">
        <v>0.56655621528625499</v>
      </c>
      <c r="K16" s="256">
        <v>0.13106303872437799</v>
      </c>
    </row>
    <row r="17" spans="1:11" x14ac:dyDescent="0.2">
      <c r="A17" s="2" t="s">
        <v>23</v>
      </c>
      <c r="B17" s="259">
        <v>61</v>
      </c>
      <c r="C17" s="256">
        <v>3.4071654081344598E-2</v>
      </c>
      <c r="D17" s="256">
        <v>2.26496309041977E-2</v>
      </c>
      <c r="E17" s="256">
        <v>0.268391102552414</v>
      </c>
      <c r="F17" s="256">
        <v>9.8520517349243199E-3</v>
      </c>
      <c r="G17" s="256">
        <v>1.55181279405951E-2</v>
      </c>
      <c r="H17" s="256">
        <v>7.9974681138992296E-2</v>
      </c>
      <c r="I17" s="256">
        <v>0</v>
      </c>
      <c r="J17" s="256">
        <v>0.56954270601272605</v>
      </c>
      <c r="K17" s="256">
        <v>0.15465725568629499</v>
      </c>
    </row>
    <row r="18" spans="1:11" x14ac:dyDescent="0.2">
      <c r="A18" s="2" t="s">
        <v>24</v>
      </c>
      <c r="B18" s="259">
        <v>64</v>
      </c>
      <c r="C18" s="256">
        <v>4.98585067689419E-2</v>
      </c>
      <c r="D18" s="256">
        <v>2.4710169062018401E-2</v>
      </c>
      <c r="E18" s="256">
        <v>0.25943607091903698</v>
      </c>
      <c r="F18" s="256">
        <v>5.2875623106956503E-2</v>
      </c>
      <c r="G18" s="256">
        <v>9.9852904677391104E-3</v>
      </c>
      <c r="H18" s="256">
        <v>3.9823375642299701E-2</v>
      </c>
      <c r="I18" s="256">
        <v>0</v>
      </c>
      <c r="J18" s="256">
        <v>0.56331098079681396</v>
      </c>
      <c r="K18" s="256">
        <v>0.29184222282042799</v>
      </c>
    </row>
    <row r="19" spans="1:11" x14ac:dyDescent="0.2">
      <c r="A19" s="2" t="s">
        <v>25</v>
      </c>
      <c r="B19" s="259">
        <v>79</v>
      </c>
      <c r="C19" s="256">
        <v>3.2864674925804097E-2</v>
      </c>
      <c r="D19" s="256">
        <v>4.2078718543052701E-2</v>
      </c>
      <c r="E19" s="256">
        <v>0.30742383003234902</v>
      </c>
      <c r="F19" s="256">
        <v>0</v>
      </c>
      <c r="G19" s="256">
        <v>4.57105375826359E-2</v>
      </c>
      <c r="H19" s="256">
        <v>3.27992886304855E-2</v>
      </c>
      <c r="I19" s="256">
        <v>0</v>
      </c>
      <c r="J19" s="256">
        <v>0.53912293910980202</v>
      </c>
      <c r="K19" s="256">
        <v>0.162610382780636</v>
      </c>
    </row>
    <row r="20" spans="1:11" x14ac:dyDescent="0.2">
      <c r="A20" s="2" t="s">
        <v>26</v>
      </c>
      <c r="B20" s="259">
        <v>86</v>
      </c>
      <c r="C20" s="256">
        <v>9.0062439441680894E-2</v>
      </c>
      <c r="D20" s="256">
        <v>0</v>
      </c>
      <c r="E20" s="256">
        <v>0.27504032850265497</v>
      </c>
      <c r="F20" s="256">
        <v>0</v>
      </c>
      <c r="G20" s="256">
        <v>9.4735762104392104E-3</v>
      </c>
      <c r="H20" s="256">
        <v>1.89471524208784E-2</v>
      </c>
      <c r="I20" s="256">
        <v>0</v>
      </c>
      <c r="J20" s="256">
        <v>0.60647648572921797</v>
      </c>
      <c r="K20" s="256">
        <v>0.22886165686517501</v>
      </c>
    </row>
    <row r="21" spans="1:11" x14ac:dyDescent="0.2">
      <c r="A21" s="2" t="s">
        <v>27</v>
      </c>
      <c r="B21" s="259">
        <v>73</v>
      </c>
      <c r="C21" s="256">
        <v>0</v>
      </c>
      <c r="D21" s="256">
        <v>1.27974767237902E-2</v>
      </c>
      <c r="E21" s="256">
        <v>0.42634800076484702</v>
      </c>
      <c r="F21" s="256">
        <v>0</v>
      </c>
      <c r="G21" s="256">
        <v>1.40411825850606E-2</v>
      </c>
      <c r="H21" s="256">
        <v>4.5256044715642901E-2</v>
      </c>
      <c r="I21" s="256">
        <v>0</v>
      </c>
      <c r="J21" s="256">
        <v>0.50155729055404696</v>
      </c>
      <c r="K21" s="256">
        <v>2.5674920308441099E-2</v>
      </c>
    </row>
    <row r="22" spans="1:11" x14ac:dyDescent="0.2">
      <c r="A22" s="2" t="s">
        <v>28</v>
      </c>
      <c r="B22" s="259">
        <v>97</v>
      </c>
      <c r="C22" s="256">
        <v>4.4983487576246303E-2</v>
      </c>
      <c r="D22" s="256">
        <v>1.03367464616895E-2</v>
      </c>
      <c r="E22" s="256">
        <v>8.7512254714965806E-2</v>
      </c>
      <c r="F22" s="256">
        <v>0</v>
      </c>
      <c r="G22" s="256">
        <v>0.10665250569581999</v>
      </c>
      <c r="H22" s="256">
        <v>6.6202349960803999E-2</v>
      </c>
      <c r="I22" s="256">
        <v>0</v>
      </c>
      <c r="J22" s="256">
        <v>0.68431264162063599</v>
      </c>
      <c r="K22" s="256">
        <v>0.175237414541939</v>
      </c>
    </row>
    <row r="23" spans="1:11" x14ac:dyDescent="0.2">
      <c r="A23" s="2" t="s">
        <v>29</v>
      </c>
      <c r="B23" s="259">
        <v>92</v>
      </c>
      <c r="C23" s="256">
        <v>9.0269088745117201E-2</v>
      </c>
      <c r="D23" s="256">
        <v>8.9293038472533209E-3</v>
      </c>
      <c r="E23" s="256">
        <v>2.9116995632648499E-2</v>
      </c>
      <c r="F23" s="256">
        <v>1.55235677957535E-2</v>
      </c>
      <c r="G23" s="256">
        <v>8.1533707678317996E-2</v>
      </c>
      <c r="H23" s="256">
        <v>5.9989146888256101E-2</v>
      </c>
      <c r="I23" s="256">
        <v>0</v>
      </c>
      <c r="J23" s="256">
        <v>0.71463817358017001</v>
      </c>
      <c r="K23" s="256">
        <v>0.40202282201671402</v>
      </c>
    </row>
    <row r="24" spans="1:11" x14ac:dyDescent="0.2">
      <c r="A24" s="2" t="s">
        <v>30</v>
      </c>
      <c r="B24" s="259">
        <v>88</v>
      </c>
      <c r="C24" s="256">
        <v>5.1072239875793499E-2</v>
      </c>
      <c r="D24" s="256">
        <v>0</v>
      </c>
      <c r="E24" s="256">
        <v>0.13988728821277599</v>
      </c>
      <c r="F24" s="256">
        <v>9.85348783433437E-3</v>
      </c>
      <c r="G24" s="256">
        <v>0.13452872633933999</v>
      </c>
      <c r="H24" s="256">
        <v>3.42948585748672E-2</v>
      </c>
      <c r="I24" s="256">
        <v>9.0447729453444498E-3</v>
      </c>
      <c r="J24" s="256">
        <v>0.62131863832473799</v>
      </c>
      <c r="K24" s="256">
        <v>0.16088915887668701</v>
      </c>
    </row>
    <row r="25" spans="1:11" x14ac:dyDescent="0.2">
      <c r="A25" s="2" t="s">
        <v>31</v>
      </c>
      <c r="B25" s="259">
        <v>92</v>
      </c>
      <c r="C25" s="256">
        <v>5.1972795277833897E-2</v>
      </c>
      <c r="D25" s="256">
        <v>1.00458040833473E-2</v>
      </c>
      <c r="E25" s="256">
        <v>0.27005788683891302</v>
      </c>
      <c r="F25" s="256">
        <v>9.8873451352119394E-3</v>
      </c>
      <c r="G25" s="256">
        <v>5.4303649812936797E-2</v>
      </c>
      <c r="H25" s="256">
        <v>3.7322994321584702E-2</v>
      </c>
      <c r="I25" s="256">
        <v>8.9147714897990192E-3</v>
      </c>
      <c r="J25" s="256">
        <v>0.55749475955963101</v>
      </c>
      <c r="K25" s="256">
        <v>0.162497382777822</v>
      </c>
    </row>
    <row r="26" spans="1:11" x14ac:dyDescent="0.2">
      <c r="A26" s="2" t="s">
        <v>32</v>
      </c>
      <c r="B26" s="259">
        <v>72</v>
      </c>
      <c r="C26" s="256">
        <v>9.43290069699287E-2</v>
      </c>
      <c r="D26" s="256">
        <v>1.6661906614899601E-2</v>
      </c>
      <c r="E26" s="256">
        <v>0.24184517562389399</v>
      </c>
      <c r="F26" s="256">
        <v>8.0162631347775494E-3</v>
      </c>
      <c r="G26" s="256">
        <v>0</v>
      </c>
      <c r="H26" s="256">
        <v>2.52362079918385E-2</v>
      </c>
      <c r="I26" s="256">
        <v>0</v>
      </c>
      <c r="J26" s="256">
        <v>0.61391144990920998</v>
      </c>
      <c r="K26" s="256">
        <v>0.30823802864358901</v>
      </c>
    </row>
    <row r="27" spans="1:11" x14ac:dyDescent="0.2">
      <c r="A27" s="2" t="s">
        <v>33</v>
      </c>
      <c r="B27" s="259">
        <v>78</v>
      </c>
      <c r="C27" s="256">
        <v>5.42679205536842E-2</v>
      </c>
      <c r="D27" s="256">
        <v>0</v>
      </c>
      <c r="E27" s="256">
        <v>0.46033984422683699</v>
      </c>
      <c r="F27" s="256">
        <v>0</v>
      </c>
      <c r="G27" s="256">
        <v>0</v>
      </c>
      <c r="H27" s="256">
        <v>2.7322039008140599E-2</v>
      </c>
      <c r="I27" s="256">
        <v>0</v>
      </c>
      <c r="J27" s="256">
        <v>0.458070188760757</v>
      </c>
      <c r="K27" s="256">
        <v>0.100138283914806</v>
      </c>
    </row>
    <row r="28" spans="1:11" x14ac:dyDescent="0.2">
      <c r="A28" s="2" t="s">
        <v>34</v>
      </c>
      <c r="B28" s="259">
        <v>93</v>
      </c>
      <c r="C28" s="256">
        <v>1.5319943428039599E-2</v>
      </c>
      <c r="D28" s="256">
        <v>2.8903393074870099E-2</v>
      </c>
      <c r="E28" s="256">
        <v>0.37208044528961198</v>
      </c>
      <c r="F28" s="256">
        <v>0</v>
      </c>
      <c r="G28" s="256">
        <v>3.08428276330233E-2</v>
      </c>
      <c r="H28" s="256">
        <v>3.66166085004807E-2</v>
      </c>
      <c r="I28" s="256">
        <v>1.0597596876323201E-2</v>
      </c>
      <c r="J28" s="256">
        <v>0.50563919544220004</v>
      </c>
      <c r="K28" s="256">
        <v>8.9455586241378504E-2</v>
      </c>
    </row>
    <row r="29" spans="1:11" x14ac:dyDescent="0.2">
      <c r="A29" s="2" t="s">
        <v>35</v>
      </c>
      <c r="B29" s="259">
        <v>86</v>
      </c>
      <c r="C29" s="256">
        <v>1.9946547225117701E-2</v>
      </c>
      <c r="D29" s="256">
        <v>4.8222828656434999E-2</v>
      </c>
      <c r="E29" s="256">
        <v>0.30543681979179399</v>
      </c>
      <c r="F29" s="256">
        <v>1.3446922414004799E-2</v>
      </c>
      <c r="G29" s="256">
        <v>1.3446922414004799E-2</v>
      </c>
      <c r="H29" s="256">
        <v>5.9372697025537498E-2</v>
      </c>
      <c r="I29" s="256">
        <v>0</v>
      </c>
      <c r="J29" s="256">
        <v>0.54012727737426802</v>
      </c>
      <c r="K29" s="256">
        <v>0.17747583545498699</v>
      </c>
    </row>
    <row r="30" spans="1:11" x14ac:dyDescent="0.2">
      <c r="A30" s="2" t="s">
        <v>36</v>
      </c>
      <c r="B30" s="259">
        <v>75</v>
      </c>
      <c r="C30" s="256">
        <v>0</v>
      </c>
      <c r="D30" s="256">
        <v>1.2579295784235001E-2</v>
      </c>
      <c r="E30" s="256">
        <v>0.57758152484893799</v>
      </c>
      <c r="F30" s="256">
        <v>1.2579295784235001E-2</v>
      </c>
      <c r="G30" s="256">
        <v>2.4152010679244999E-2</v>
      </c>
      <c r="H30" s="256">
        <v>9.5310173928737606E-3</v>
      </c>
      <c r="I30" s="256">
        <v>0</v>
      </c>
      <c r="J30" s="256">
        <v>0.363576829433441</v>
      </c>
      <c r="K30" s="256">
        <v>3.95312329325321E-2</v>
      </c>
    </row>
    <row r="31" spans="1:11" x14ac:dyDescent="0.2">
      <c r="A31" s="2" t="s">
        <v>37</v>
      </c>
      <c r="B31" s="259">
        <v>74</v>
      </c>
      <c r="C31" s="256">
        <v>1.0842520743608501E-2</v>
      </c>
      <c r="D31" s="256">
        <v>0</v>
      </c>
      <c r="E31" s="256">
        <v>0.63559347391128496</v>
      </c>
      <c r="F31" s="256">
        <v>0</v>
      </c>
      <c r="G31" s="256">
        <v>9.3986159190535493E-3</v>
      </c>
      <c r="H31" s="256">
        <v>2.4830624461174001E-2</v>
      </c>
      <c r="I31" s="256">
        <v>0</v>
      </c>
      <c r="J31" s="256">
        <v>0.31933477520942699</v>
      </c>
      <c r="K31" s="256">
        <v>1.59293000222775E-2</v>
      </c>
    </row>
    <row r="32" spans="1:11" x14ac:dyDescent="0.2">
      <c r="A32" s="2" t="s">
        <v>38</v>
      </c>
      <c r="B32" s="259">
        <v>95</v>
      </c>
      <c r="C32" s="256">
        <v>8.1944400444626808E-3</v>
      </c>
      <c r="D32" s="256">
        <v>0</v>
      </c>
      <c r="E32" s="256">
        <v>0.12734971940517401</v>
      </c>
      <c r="F32" s="256">
        <v>0</v>
      </c>
      <c r="G32" s="256">
        <v>8.3144798874855E-2</v>
      </c>
      <c r="H32" s="256">
        <v>5.2974630147218697E-2</v>
      </c>
      <c r="I32" s="256">
        <v>0</v>
      </c>
      <c r="J32" s="256">
        <v>0.72833639383315996</v>
      </c>
      <c r="K32" s="256">
        <v>3.01639247665169E-2</v>
      </c>
    </row>
    <row r="33" spans="1:11" x14ac:dyDescent="0.2">
      <c r="A33" s="2" t="s">
        <v>39</v>
      </c>
      <c r="B33" s="259">
        <v>87</v>
      </c>
      <c r="C33" s="256">
        <v>3.0350005254149399E-2</v>
      </c>
      <c r="D33" s="256">
        <v>0</v>
      </c>
      <c r="E33" s="256">
        <v>0.26151514053344699</v>
      </c>
      <c r="F33" s="256">
        <v>8.6456649005413107E-3</v>
      </c>
      <c r="G33" s="256">
        <v>0.11615876108408001</v>
      </c>
      <c r="H33" s="256">
        <v>4.0239851921796799E-2</v>
      </c>
      <c r="I33" s="256">
        <v>0</v>
      </c>
      <c r="J33" s="256">
        <v>0.54309058189392101</v>
      </c>
      <c r="K33" s="256">
        <v>8.5346609486447303E-2</v>
      </c>
    </row>
    <row r="34" spans="1:11" x14ac:dyDescent="0.2">
      <c r="A34" s="2" t="s">
        <v>40</v>
      </c>
      <c r="B34" s="259">
        <v>83</v>
      </c>
      <c r="C34" s="256">
        <v>4.5215152204036699E-2</v>
      </c>
      <c r="D34" s="256">
        <v>3.5750102251768098E-2</v>
      </c>
      <c r="E34" s="256">
        <v>0.37022706866264299</v>
      </c>
      <c r="F34" s="256">
        <v>0</v>
      </c>
      <c r="G34" s="256">
        <v>7.9066284000873593E-2</v>
      </c>
      <c r="H34" s="256">
        <v>1.01992534473538E-2</v>
      </c>
      <c r="I34" s="256">
        <v>0</v>
      </c>
      <c r="J34" s="256">
        <v>0.45954215526580799</v>
      </c>
      <c r="K34" s="256">
        <v>0.14980863516521301</v>
      </c>
    </row>
    <row r="35" spans="1:11" x14ac:dyDescent="0.2">
      <c r="A35" s="2" t="s">
        <v>41</v>
      </c>
      <c r="B35" s="259">
        <v>87</v>
      </c>
      <c r="C35" s="256">
        <v>2.6139652356505401E-2</v>
      </c>
      <c r="D35" s="256">
        <v>0</v>
      </c>
      <c r="E35" s="256">
        <v>0.45006325840950001</v>
      </c>
      <c r="F35" s="256">
        <v>0</v>
      </c>
      <c r="G35" s="256">
        <v>9.5154538750648499E-2</v>
      </c>
      <c r="H35" s="256">
        <v>0</v>
      </c>
      <c r="I35" s="256">
        <v>0</v>
      </c>
      <c r="J35" s="256">
        <v>0.42864254117012002</v>
      </c>
      <c r="K35" s="256">
        <v>4.57500858326403E-2</v>
      </c>
    </row>
    <row r="36" spans="1:11" x14ac:dyDescent="0.2">
      <c r="A36" s="2" t="s">
        <v>42</v>
      </c>
      <c r="B36" s="259">
        <v>78</v>
      </c>
      <c r="C36" s="256">
        <v>2.37077809870243E-2</v>
      </c>
      <c r="D36" s="256">
        <v>1.24595947563648E-2</v>
      </c>
      <c r="E36" s="256">
        <v>0.39497870206832902</v>
      </c>
      <c r="F36" s="256">
        <v>1.12481852993369E-2</v>
      </c>
      <c r="G36" s="256">
        <v>5.3510934114456198E-2</v>
      </c>
      <c r="H36" s="256">
        <v>2.9392210766673098E-2</v>
      </c>
      <c r="I36" s="256">
        <v>0</v>
      </c>
      <c r="J36" s="256">
        <v>0.47470259666442899</v>
      </c>
      <c r="K36" s="256">
        <v>9.0264220461242994E-2</v>
      </c>
    </row>
    <row r="37" spans="1:11" x14ac:dyDescent="0.2">
      <c r="A37" s="2" t="s">
        <v>43</v>
      </c>
      <c r="B37" s="259">
        <v>80</v>
      </c>
      <c r="C37" s="256">
        <v>3.5492897033691399E-2</v>
      </c>
      <c r="D37" s="256">
        <v>4.0460705757141099E-2</v>
      </c>
      <c r="E37" s="256">
        <v>0.429086923599243</v>
      </c>
      <c r="F37" s="256">
        <v>9.5339706167578697E-3</v>
      </c>
      <c r="G37" s="256">
        <v>2.0389838144183201E-2</v>
      </c>
      <c r="H37" s="256">
        <v>1.11606204882264E-2</v>
      </c>
      <c r="I37" s="256">
        <v>0</v>
      </c>
      <c r="J37" s="256">
        <v>0.45387503504753102</v>
      </c>
      <c r="K37" s="256">
        <v>0.15653482325766699</v>
      </c>
    </row>
    <row r="38" spans="1:11" x14ac:dyDescent="0.2">
      <c r="A38" s="2" t="s">
        <v>44</v>
      </c>
      <c r="B38" s="259">
        <v>103</v>
      </c>
      <c r="C38" s="256">
        <v>3.8348350673913997E-2</v>
      </c>
      <c r="D38" s="256">
        <v>1.43192401155829E-2</v>
      </c>
      <c r="E38" s="256">
        <v>0.13972227275371599</v>
      </c>
      <c r="F38" s="256">
        <v>6.64751371368766E-3</v>
      </c>
      <c r="G38" s="256">
        <v>0.17717629671096799</v>
      </c>
      <c r="H38" s="256">
        <v>8.89842733740807E-2</v>
      </c>
      <c r="I38" s="256">
        <v>1.30382115021348E-2</v>
      </c>
      <c r="J38" s="256">
        <v>0.52176386117935203</v>
      </c>
      <c r="K38" s="256">
        <v>0.12402889954316999</v>
      </c>
    </row>
    <row r="39" spans="1:11" x14ac:dyDescent="0.2">
      <c r="A39" s="2" t="s">
        <v>45</v>
      </c>
      <c r="B39" s="259">
        <v>94</v>
      </c>
      <c r="C39" s="256">
        <v>7.1480542421340901E-2</v>
      </c>
      <c r="D39" s="256">
        <v>9.8433727398514696E-3</v>
      </c>
      <c r="E39" s="256">
        <v>0.24093055725097701</v>
      </c>
      <c r="F39" s="256">
        <v>1.8066128715872799E-2</v>
      </c>
      <c r="G39" s="256">
        <v>0.14841210842132599</v>
      </c>
      <c r="H39" s="256">
        <v>9.0330643579363806E-3</v>
      </c>
      <c r="I39" s="256">
        <v>2.56384368985891E-2</v>
      </c>
      <c r="J39" s="256">
        <v>0.476595789194107</v>
      </c>
      <c r="K39" s="256">
        <v>0.18989156339425101</v>
      </c>
    </row>
    <row r="40" spans="1:11" x14ac:dyDescent="0.2">
      <c r="A40" s="2" t="s">
        <v>46</v>
      </c>
      <c r="B40" s="259">
        <v>89</v>
      </c>
      <c r="C40" s="256">
        <v>8.4448017179966001E-2</v>
      </c>
      <c r="D40" s="256">
        <v>0</v>
      </c>
      <c r="E40" s="256">
        <v>0.231082588434219</v>
      </c>
      <c r="F40" s="256">
        <v>9.0129952877759899E-3</v>
      </c>
      <c r="G40" s="256">
        <v>4.1470125317573499E-2</v>
      </c>
      <c r="H40" s="256">
        <v>6.4062595367431599E-2</v>
      </c>
      <c r="I40" s="256">
        <v>0</v>
      </c>
      <c r="J40" s="256">
        <v>0.56992369890213002</v>
      </c>
      <c r="K40" s="256">
        <v>0.217312620520177</v>
      </c>
    </row>
    <row r="41" spans="1:11" x14ac:dyDescent="0.2">
      <c r="A41" s="2" t="s">
        <v>47</v>
      </c>
      <c r="B41" s="259">
        <v>77</v>
      </c>
      <c r="C41" s="256">
        <v>4.8188406974077197E-2</v>
      </c>
      <c r="D41" s="256">
        <v>0</v>
      </c>
      <c r="E41" s="256">
        <v>0.25557097792625399</v>
      </c>
      <c r="F41" s="256">
        <v>8.2732392475008999E-3</v>
      </c>
      <c r="G41" s="256">
        <v>3.0212499201297802E-2</v>
      </c>
      <c r="H41" s="256">
        <v>8.2732392475008999E-3</v>
      </c>
      <c r="I41" s="256">
        <v>0</v>
      </c>
      <c r="J41" s="256">
        <v>0.64948165416717496</v>
      </c>
      <c r="K41" s="256">
        <v>0.16108042330025599</v>
      </c>
    </row>
    <row r="42" spans="1:11" x14ac:dyDescent="0.2">
      <c r="A42" s="2" t="s">
        <v>48</v>
      </c>
      <c r="B42" s="259">
        <v>88</v>
      </c>
      <c r="C42" s="256">
        <v>7.2691753506660503E-2</v>
      </c>
      <c r="D42" s="256">
        <v>0</v>
      </c>
      <c r="E42" s="256">
        <v>0.33760583400726302</v>
      </c>
      <c r="F42" s="256">
        <v>0</v>
      </c>
      <c r="G42" s="256">
        <v>6.8520434200763702E-2</v>
      </c>
      <c r="H42" s="256">
        <v>3.45993414521217E-2</v>
      </c>
      <c r="I42" s="256">
        <v>0</v>
      </c>
      <c r="J42" s="256">
        <v>0.48658260703086897</v>
      </c>
      <c r="K42" s="256">
        <v>0.14158413548441501</v>
      </c>
    </row>
    <row r="43" spans="1:11" x14ac:dyDescent="0.2">
      <c r="A43" s="2" t="s">
        <v>49</v>
      </c>
      <c r="B43" s="259">
        <v>89</v>
      </c>
      <c r="C43" s="256">
        <v>2.8618918731808701E-2</v>
      </c>
      <c r="D43" s="256">
        <v>0</v>
      </c>
      <c r="E43" s="256">
        <v>0.20799422264099099</v>
      </c>
      <c r="F43" s="256">
        <v>0</v>
      </c>
      <c r="G43" s="256">
        <v>0.214933916926384</v>
      </c>
      <c r="H43" s="256">
        <v>6.3295006752014202E-2</v>
      </c>
      <c r="I43" s="256">
        <v>0</v>
      </c>
      <c r="J43" s="256">
        <v>0.48515793681144698</v>
      </c>
      <c r="K43" s="256">
        <v>5.5587763072472901E-2</v>
      </c>
    </row>
    <row r="44" spans="1:11" x14ac:dyDescent="0.2">
      <c r="A44" s="2" t="s">
        <v>50</v>
      </c>
      <c r="B44" s="259">
        <v>90</v>
      </c>
      <c r="C44" s="256">
        <v>6.2039665877819103E-2</v>
      </c>
      <c r="D44" s="256">
        <v>6.6450592130422601E-3</v>
      </c>
      <c r="E44" s="256">
        <v>0.14561825990676899</v>
      </c>
      <c r="F44" s="256">
        <v>0</v>
      </c>
      <c r="G44" s="256">
        <v>0.21885573863983199</v>
      </c>
      <c r="H44" s="256">
        <v>8.3348192274570507E-2</v>
      </c>
      <c r="I44" s="256">
        <v>0</v>
      </c>
      <c r="J44" s="256">
        <v>0.48349308967590299</v>
      </c>
      <c r="K44" s="256">
        <v>0.13297929412925699</v>
      </c>
    </row>
    <row r="45" spans="1:11" x14ac:dyDescent="0.2">
      <c r="A45" s="2" t="s">
        <v>51</v>
      </c>
      <c r="B45" s="259">
        <v>89</v>
      </c>
      <c r="C45" s="256">
        <v>9.9737308919429807E-2</v>
      </c>
      <c r="D45" s="256">
        <v>9.6549652516841906E-3</v>
      </c>
      <c r="E45" s="256">
        <v>0.20901365578174599</v>
      </c>
      <c r="F45" s="256">
        <v>0</v>
      </c>
      <c r="G45" s="256">
        <v>0.13836498558521301</v>
      </c>
      <c r="H45" s="256">
        <v>3.7144429981708499E-2</v>
      </c>
      <c r="I45" s="256">
        <v>9.3820774927735294E-3</v>
      </c>
      <c r="J45" s="256">
        <v>0.49670258164405801</v>
      </c>
      <c r="K45" s="256">
        <v>0.217351150968212</v>
      </c>
    </row>
    <row r="46" spans="1:11" x14ac:dyDescent="0.2">
      <c r="A46" s="2" t="s">
        <v>52</v>
      </c>
      <c r="B46" s="259">
        <v>90</v>
      </c>
      <c r="C46" s="256">
        <v>4.3299421668052701E-2</v>
      </c>
      <c r="D46" s="256">
        <v>2.72295940667391E-2</v>
      </c>
      <c r="E46" s="256">
        <v>0.37521320581436202</v>
      </c>
      <c r="F46" s="256">
        <v>8.0349128693342192E-3</v>
      </c>
      <c r="G46" s="256">
        <v>9.32358354330063E-2</v>
      </c>
      <c r="H46" s="256">
        <v>3.8845203816890703E-2</v>
      </c>
      <c r="I46" s="256">
        <v>0</v>
      </c>
      <c r="J46" s="256">
        <v>0.41414183378219599</v>
      </c>
      <c r="K46" s="256">
        <v>0.13410059317290601</v>
      </c>
    </row>
    <row r="47" spans="1:11" x14ac:dyDescent="0.2">
      <c r="A47" s="2" t="s">
        <v>53</v>
      </c>
      <c r="B47" s="259">
        <v>84</v>
      </c>
      <c r="C47" s="256">
        <v>2.3841965943574898E-2</v>
      </c>
      <c r="D47" s="256">
        <v>2.98516862094402E-2</v>
      </c>
      <c r="E47" s="256">
        <v>0.55145621299743697</v>
      </c>
      <c r="F47" s="256">
        <v>0</v>
      </c>
      <c r="G47" s="256">
        <v>3.3552680164575598E-2</v>
      </c>
      <c r="H47" s="256">
        <v>2.6898585259914402E-2</v>
      </c>
      <c r="I47" s="256">
        <v>0</v>
      </c>
      <c r="J47" s="256">
        <v>0.33439889550209001</v>
      </c>
      <c r="K47" s="256">
        <v>8.0669412485274705E-2</v>
      </c>
    </row>
    <row r="48" spans="1:11" x14ac:dyDescent="0.2">
      <c r="A48" s="2" t="s">
        <v>54</v>
      </c>
      <c r="B48" s="259">
        <v>78</v>
      </c>
      <c r="C48" s="256">
        <v>0</v>
      </c>
      <c r="D48" s="256">
        <v>0</v>
      </c>
      <c r="E48" s="256">
        <v>0.49537891149520902</v>
      </c>
      <c r="F48" s="256">
        <v>0</v>
      </c>
      <c r="G48" s="256">
        <v>4.7017201781272902E-2</v>
      </c>
      <c r="H48" s="256">
        <v>9.9523281678557396E-3</v>
      </c>
      <c r="I48" s="256">
        <v>0</v>
      </c>
      <c r="J48" s="256">
        <v>0.44765156507492099</v>
      </c>
      <c r="K48" s="256">
        <v>0</v>
      </c>
    </row>
    <row r="49" spans="1:11" x14ac:dyDescent="0.2">
      <c r="A49" s="2" t="s">
        <v>55</v>
      </c>
      <c r="B49" s="259">
        <v>77</v>
      </c>
      <c r="C49" s="256">
        <v>6.2370847910642603E-2</v>
      </c>
      <c r="D49" s="256">
        <v>9.8484512418508495E-3</v>
      </c>
      <c r="E49" s="256">
        <v>0.33503675460815402</v>
      </c>
      <c r="F49" s="256">
        <v>0</v>
      </c>
      <c r="G49" s="256">
        <v>6.6171154379844693E-2</v>
      </c>
      <c r="H49" s="256">
        <v>9.9595591425895705E-2</v>
      </c>
      <c r="I49" s="256">
        <v>0</v>
      </c>
      <c r="J49" s="256">
        <v>0.42697721719741799</v>
      </c>
      <c r="K49" s="256">
        <v>0.126032156499083</v>
      </c>
    </row>
    <row r="50" spans="1:11" x14ac:dyDescent="0.2">
      <c r="A50" s="2" t="s">
        <v>56</v>
      </c>
      <c r="B50" s="259">
        <v>53</v>
      </c>
      <c r="C50" s="256">
        <v>8.4613576531410203E-2</v>
      </c>
      <c r="D50" s="256">
        <v>0</v>
      </c>
      <c r="E50" s="256">
        <v>0.13388979434966999</v>
      </c>
      <c r="F50" s="256">
        <v>0</v>
      </c>
      <c r="G50" s="256">
        <v>2.7741625905036899E-2</v>
      </c>
      <c r="H50" s="256">
        <v>2.69223880022764E-2</v>
      </c>
      <c r="I50" s="256">
        <v>0</v>
      </c>
      <c r="J50" s="256">
        <v>0.72683262825012196</v>
      </c>
      <c r="K50" s="256">
        <v>0.30974992346525998</v>
      </c>
    </row>
    <row r="51" spans="1:11" x14ac:dyDescent="0.2">
      <c r="A51" s="2" t="s">
        <v>57</v>
      </c>
      <c r="B51" s="259">
        <v>87</v>
      </c>
      <c r="C51" s="256">
        <v>8.91270712018013E-2</v>
      </c>
      <c r="D51" s="256">
        <v>0</v>
      </c>
      <c r="E51" s="256">
        <v>0.28950878977775601</v>
      </c>
      <c r="F51" s="256">
        <v>0</v>
      </c>
      <c r="G51" s="256">
        <v>1.7578823491931E-2</v>
      </c>
      <c r="H51" s="256">
        <v>4.9586627632379497E-2</v>
      </c>
      <c r="I51" s="256">
        <v>0</v>
      </c>
      <c r="J51" s="256">
        <v>0.55419868230819702</v>
      </c>
      <c r="K51" s="256">
        <v>0.19992554705858601</v>
      </c>
    </row>
    <row r="52" spans="1:11" x14ac:dyDescent="0.2">
      <c r="A52" s="2" t="s">
        <v>58</v>
      </c>
      <c r="B52" s="259">
        <v>69</v>
      </c>
      <c r="C52" s="256">
        <v>8.3412349224090604E-2</v>
      </c>
      <c r="D52" s="256">
        <v>0</v>
      </c>
      <c r="E52" s="256">
        <v>0.25382688641548201</v>
      </c>
      <c r="F52" s="256">
        <v>0</v>
      </c>
      <c r="G52" s="256">
        <v>9.2025361955165905E-2</v>
      </c>
      <c r="H52" s="256">
        <v>1.1575604788959E-2</v>
      </c>
      <c r="I52" s="256">
        <v>0</v>
      </c>
      <c r="J52" s="256">
        <v>0.559159755706787</v>
      </c>
      <c r="K52" s="256">
        <v>0.18921221062204899</v>
      </c>
    </row>
    <row r="53" spans="1:11" x14ac:dyDescent="0.2">
      <c r="A53" s="2" t="s">
        <v>59</v>
      </c>
      <c r="B53" s="259">
        <v>76</v>
      </c>
      <c r="C53" s="256">
        <v>9.4610169529914898E-2</v>
      </c>
      <c r="D53" s="256">
        <v>0</v>
      </c>
      <c r="E53" s="256">
        <v>0.36334961652755698</v>
      </c>
      <c r="F53" s="256">
        <v>0</v>
      </c>
      <c r="G53" s="256">
        <v>0</v>
      </c>
      <c r="H53" s="256">
        <v>7.0983774960041005E-2</v>
      </c>
      <c r="I53" s="256">
        <v>0</v>
      </c>
      <c r="J53" s="256">
        <v>0.47105643153190602</v>
      </c>
      <c r="K53" s="256">
        <v>0.17886628461440399</v>
      </c>
    </row>
    <row r="54" spans="1:11" x14ac:dyDescent="0.2">
      <c r="A54" s="2" t="s">
        <v>60</v>
      </c>
      <c r="B54" s="259">
        <v>78</v>
      </c>
      <c r="C54" s="256">
        <v>8.3965718746185303E-2</v>
      </c>
      <c r="D54" s="256">
        <v>1.3380816206336001E-2</v>
      </c>
      <c r="E54" s="256">
        <v>0.28948181867599498</v>
      </c>
      <c r="F54" s="256">
        <v>0</v>
      </c>
      <c r="G54" s="256">
        <v>6.5535809844732302E-3</v>
      </c>
      <c r="H54" s="256">
        <v>2.7512224391102801E-2</v>
      </c>
      <c r="I54" s="256">
        <v>0</v>
      </c>
      <c r="J54" s="256">
        <v>0.57910585403442405</v>
      </c>
      <c r="K54" s="256">
        <v>0.23128506982102101</v>
      </c>
    </row>
    <row r="55" spans="1:11" x14ac:dyDescent="0.2">
      <c r="A55" s="2" t="s">
        <v>61</v>
      </c>
      <c r="B55" s="259">
        <v>84</v>
      </c>
      <c r="C55" s="256">
        <v>2.1305603906512299E-2</v>
      </c>
      <c r="D55" s="256">
        <v>9.4141950830817205E-3</v>
      </c>
      <c r="E55" s="256">
        <v>0.42137539386749301</v>
      </c>
      <c r="F55" s="256">
        <v>1.92282795906067E-2</v>
      </c>
      <c r="G55" s="256">
        <v>2.38554105162621E-2</v>
      </c>
      <c r="H55" s="256">
        <v>2.1705493330955498E-2</v>
      </c>
      <c r="I55" s="256">
        <v>0</v>
      </c>
      <c r="J55" s="256">
        <v>0.48311561346054099</v>
      </c>
      <c r="K55" s="256">
        <v>9.6632981902518497E-2</v>
      </c>
    </row>
    <row r="56" spans="1:11" x14ac:dyDescent="0.2">
      <c r="A56" s="2" t="s">
        <v>62</v>
      </c>
      <c r="B56" s="259">
        <v>97</v>
      </c>
      <c r="C56" s="256">
        <v>7.6436907052993802E-2</v>
      </c>
      <c r="D56" s="256">
        <v>0</v>
      </c>
      <c r="E56" s="256">
        <v>4.0725331753492397E-2</v>
      </c>
      <c r="F56" s="256">
        <v>0</v>
      </c>
      <c r="G56" s="256">
        <v>0.269341200590134</v>
      </c>
      <c r="H56" s="256">
        <v>2.3469878360629099E-2</v>
      </c>
      <c r="I56" s="256">
        <v>1.50767462328076E-2</v>
      </c>
      <c r="J56" s="256">
        <v>0.57494992017746005</v>
      </c>
      <c r="K56" s="256">
        <v>0.17983036241768899</v>
      </c>
    </row>
    <row r="57" spans="1:11" x14ac:dyDescent="0.2">
      <c r="A57" s="2" t="s">
        <v>63</v>
      </c>
      <c r="B57" s="259">
        <v>89</v>
      </c>
      <c r="C57" s="256">
        <v>8.2194492220878601E-2</v>
      </c>
      <c r="D57" s="256">
        <v>0</v>
      </c>
      <c r="E57" s="256">
        <v>7.1146205067634596E-2</v>
      </c>
      <c r="F57" s="256">
        <v>0</v>
      </c>
      <c r="G57" s="256">
        <v>0.163726076483727</v>
      </c>
      <c r="H57" s="256">
        <v>0.10539291799068499</v>
      </c>
      <c r="I57" s="256">
        <v>2.0561238750815398E-2</v>
      </c>
      <c r="J57" s="256">
        <v>0.556979060173035</v>
      </c>
      <c r="K57" s="256">
        <v>0.18553184863198999</v>
      </c>
    </row>
    <row r="58" spans="1:11" x14ac:dyDescent="0.2">
      <c r="A58" s="2" t="s">
        <v>64</v>
      </c>
      <c r="B58" s="259">
        <v>92</v>
      </c>
      <c r="C58" s="256">
        <v>0.10503176599741</v>
      </c>
      <c r="D58" s="256">
        <v>1.8408410251140601E-2</v>
      </c>
      <c r="E58" s="256">
        <v>0.15630416572094</v>
      </c>
      <c r="F58" s="256">
        <v>0</v>
      </c>
      <c r="G58" s="256">
        <v>0.14628221094608301</v>
      </c>
      <c r="H58" s="256">
        <v>4.1923068463802303E-2</v>
      </c>
      <c r="I58" s="256">
        <v>0</v>
      </c>
      <c r="J58" s="256">
        <v>0.53205037117004395</v>
      </c>
      <c r="K58" s="256">
        <v>0.26378945640491303</v>
      </c>
    </row>
    <row r="59" spans="1:11" x14ac:dyDescent="0.2">
      <c r="A59" s="2" t="s">
        <v>65</v>
      </c>
      <c r="B59" s="259">
        <v>80</v>
      </c>
      <c r="C59" s="256">
        <v>4.9584805965423598E-2</v>
      </c>
      <c r="D59" s="256">
        <v>0</v>
      </c>
      <c r="E59" s="256">
        <v>0.193474501371384</v>
      </c>
      <c r="F59" s="256">
        <v>4.4092155992984799E-2</v>
      </c>
      <c r="G59" s="256">
        <v>7.5759515166282695E-2</v>
      </c>
      <c r="H59" s="256">
        <v>0</v>
      </c>
      <c r="I59" s="256">
        <v>0</v>
      </c>
      <c r="J59" s="256">
        <v>0.63708901405334495</v>
      </c>
      <c r="K59" s="256">
        <v>0.258126558602915</v>
      </c>
    </row>
    <row r="60" spans="1:11" x14ac:dyDescent="0.2">
      <c r="A60" s="2" t="s">
        <v>66</v>
      </c>
      <c r="B60" s="259">
        <v>81</v>
      </c>
      <c r="C60" s="256">
        <v>4.4403064996004098E-2</v>
      </c>
      <c r="D60" s="256">
        <v>0</v>
      </c>
      <c r="E60" s="256">
        <v>0.35322102904319802</v>
      </c>
      <c r="F60" s="256">
        <v>7.3091979138553099E-3</v>
      </c>
      <c r="G60" s="256">
        <v>4.2615391314029701E-2</v>
      </c>
      <c r="H60" s="256">
        <v>8.0017425119876903E-2</v>
      </c>
      <c r="I60" s="256">
        <v>1.2597437016665901E-2</v>
      </c>
      <c r="J60" s="256">
        <v>0.45983645319938699</v>
      </c>
      <c r="K60" s="256">
        <v>9.5734455517945294E-2</v>
      </c>
    </row>
    <row r="61" spans="1:11" x14ac:dyDescent="0.2">
      <c r="A61" s="2" t="s">
        <v>67</v>
      </c>
      <c r="B61" s="259">
        <v>77</v>
      </c>
      <c r="C61" s="256">
        <v>0</v>
      </c>
      <c r="D61" s="256">
        <v>1.0519473813474201E-2</v>
      </c>
      <c r="E61" s="256">
        <v>0.52628523111343395</v>
      </c>
      <c r="F61" s="256">
        <v>0</v>
      </c>
      <c r="G61" s="256">
        <v>2.2968810051679601E-2</v>
      </c>
      <c r="H61" s="256">
        <v>3.43445278704166E-2</v>
      </c>
      <c r="I61" s="256">
        <v>0</v>
      </c>
      <c r="J61" s="256">
        <v>0.40588197112083402</v>
      </c>
      <c r="K61" s="256">
        <v>1.7706033237148699E-2</v>
      </c>
    </row>
    <row r="62" spans="1:11" x14ac:dyDescent="0.2">
      <c r="A62" s="2" t="s">
        <v>68</v>
      </c>
      <c r="B62" s="259">
        <v>101</v>
      </c>
      <c r="C62" s="256">
        <v>5.9821233153343201E-2</v>
      </c>
      <c r="D62" s="256">
        <v>1.9871190190315201E-2</v>
      </c>
      <c r="E62" s="256">
        <v>0.24523766338825201</v>
      </c>
      <c r="F62" s="256">
        <v>0</v>
      </c>
      <c r="G62" s="256">
        <v>3.22963334619999E-2</v>
      </c>
      <c r="H62" s="256">
        <v>6.0655634850263603E-2</v>
      </c>
      <c r="I62" s="256">
        <v>0</v>
      </c>
      <c r="J62" s="256">
        <v>0.58211791515350297</v>
      </c>
      <c r="K62" s="256">
        <v>0.19070554090970501</v>
      </c>
    </row>
    <row r="63" spans="1:11" x14ac:dyDescent="0.2">
      <c r="A63" s="2" t="s">
        <v>69</v>
      </c>
      <c r="B63" s="259">
        <v>78</v>
      </c>
      <c r="C63" s="256">
        <v>8.4346689283847795E-2</v>
      </c>
      <c r="D63" s="256">
        <v>1.5465133823454401E-2</v>
      </c>
      <c r="E63" s="256">
        <v>0.32017266750335699</v>
      </c>
      <c r="F63" s="256">
        <v>0</v>
      </c>
      <c r="G63" s="256">
        <v>5.1804255694150897E-2</v>
      </c>
      <c r="H63" s="256">
        <v>2.4685610085725802E-2</v>
      </c>
      <c r="I63" s="256">
        <v>0</v>
      </c>
      <c r="J63" s="256">
        <v>0.50352567434310902</v>
      </c>
      <c r="K63" s="256">
        <v>0.20104124578146099</v>
      </c>
    </row>
    <row r="64" spans="1:11" x14ac:dyDescent="0.2">
      <c r="A64" s="2" t="s">
        <v>70</v>
      </c>
      <c r="B64" s="259">
        <v>82</v>
      </c>
      <c r="C64" s="256">
        <v>1.15221180021763E-2</v>
      </c>
      <c r="D64" s="256">
        <v>0</v>
      </c>
      <c r="E64" s="256">
        <v>0.38323110342025801</v>
      </c>
      <c r="F64" s="256">
        <v>0</v>
      </c>
      <c r="G64" s="256">
        <v>6.2851510941982297E-2</v>
      </c>
      <c r="H64" s="256">
        <v>8.9081330224871601E-3</v>
      </c>
      <c r="I64" s="256">
        <v>0</v>
      </c>
      <c r="J64" s="256">
        <v>0.53348714113235496</v>
      </c>
      <c r="K64" s="256">
        <v>2.4698392814141101E-2</v>
      </c>
    </row>
    <row r="65" spans="1:11" x14ac:dyDescent="0.2">
      <c r="A65" s="2" t="s">
        <v>71</v>
      </c>
      <c r="B65" s="259">
        <v>71</v>
      </c>
      <c r="C65" s="256">
        <v>0</v>
      </c>
      <c r="D65" s="256">
        <v>0</v>
      </c>
      <c r="E65" s="256">
        <v>0.41165325045585599</v>
      </c>
      <c r="F65" s="256">
        <v>0</v>
      </c>
      <c r="G65" s="256">
        <v>3.27055230736732E-2</v>
      </c>
      <c r="H65" s="256">
        <v>3.5691071301698699E-2</v>
      </c>
      <c r="I65" s="256">
        <v>0</v>
      </c>
      <c r="J65" s="256">
        <v>0.519950151443481</v>
      </c>
      <c r="K65" s="256">
        <v>0</v>
      </c>
    </row>
    <row r="66" spans="1:11" x14ac:dyDescent="0.2">
      <c r="A66" s="2" t="s">
        <v>72</v>
      </c>
      <c r="B66" s="259">
        <v>91</v>
      </c>
      <c r="C66" s="256">
        <v>6.8309113383293193E-2</v>
      </c>
      <c r="D66" s="256">
        <v>0</v>
      </c>
      <c r="E66" s="256">
        <v>0.183936938643456</v>
      </c>
      <c r="F66" s="256">
        <v>1.9631225615739802E-2</v>
      </c>
      <c r="G66" s="256">
        <v>0.10355044156312899</v>
      </c>
      <c r="H66" s="256">
        <v>6.7470013163983796E-3</v>
      </c>
      <c r="I66" s="256">
        <v>2.4286570027470599E-2</v>
      </c>
      <c r="J66" s="256">
        <v>0.59353870153427102</v>
      </c>
      <c r="K66" s="256">
        <v>0.21635600005144001</v>
      </c>
    </row>
    <row r="67" spans="1:11" x14ac:dyDescent="0.2">
      <c r="A67" s="2" t="s">
        <v>73</v>
      </c>
      <c r="B67" s="259">
        <v>92</v>
      </c>
      <c r="C67" s="256">
        <v>9.9889881908893599E-2</v>
      </c>
      <c r="D67" s="256">
        <v>0</v>
      </c>
      <c r="E67" s="256">
        <v>0.22110801935195901</v>
      </c>
      <c r="F67" s="256">
        <v>1.66833307594061E-2</v>
      </c>
      <c r="G67" s="256">
        <v>0.14114266633987399</v>
      </c>
      <c r="H67" s="256">
        <v>5.8704674243927002E-2</v>
      </c>
      <c r="I67" s="256">
        <v>0</v>
      </c>
      <c r="J67" s="256">
        <v>0.46247142553329501</v>
      </c>
      <c r="K67" s="256">
        <v>0.21686886727446</v>
      </c>
    </row>
    <row r="68" spans="1:11" x14ac:dyDescent="0.2">
      <c r="A68" s="2" t="s">
        <v>74</v>
      </c>
      <c r="B68" s="259">
        <v>81</v>
      </c>
      <c r="C68" s="256">
        <v>0.126258850097656</v>
      </c>
      <c r="D68" s="256">
        <v>0</v>
      </c>
      <c r="E68" s="256">
        <v>0.30846968293190002</v>
      </c>
      <c r="F68" s="256">
        <v>2.0358379930257801E-2</v>
      </c>
      <c r="G68" s="256">
        <v>4.0807884186506299E-2</v>
      </c>
      <c r="H68" s="256">
        <v>1.7070299014449099E-2</v>
      </c>
      <c r="I68" s="256">
        <v>0</v>
      </c>
      <c r="J68" s="256">
        <v>0.48703491687774703</v>
      </c>
      <c r="K68" s="256">
        <v>0.28582301432447299</v>
      </c>
    </row>
    <row r="69" spans="1:11" x14ac:dyDescent="0.2">
      <c r="A69" s="2" t="s">
        <v>75</v>
      </c>
      <c r="B69" s="259">
        <v>97</v>
      </c>
      <c r="C69" s="256">
        <v>5.6011952459812199E-2</v>
      </c>
      <c r="D69" s="256">
        <v>0</v>
      </c>
      <c r="E69" s="256">
        <v>0.16554798185825301</v>
      </c>
      <c r="F69" s="256">
        <v>8.8275289162993396E-3</v>
      </c>
      <c r="G69" s="256">
        <v>7.3055043816566495E-2</v>
      </c>
      <c r="H69" s="256">
        <v>7.7900841832160894E-2</v>
      </c>
      <c r="I69" s="256">
        <v>8.8275289162993396E-3</v>
      </c>
      <c r="J69" s="256">
        <v>0.60982912778854403</v>
      </c>
      <c r="K69" s="256">
        <v>0.16618226798938299</v>
      </c>
    </row>
    <row r="70" spans="1:11" x14ac:dyDescent="0.2">
      <c r="A70" s="2" t="s">
        <v>76</v>
      </c>
      <c r="B70" s="259">
        <v>89</v>
      </c>
      <c r="C70" s="256">
        <v>0</v>
      </c>
      <c r="D70" s="256">
        <v>0</v>
      </c>
      <c r="E70" s="256">
        <v>0.51090729236602805</v>
      </c>
      <c r="F70" s="256">
        <v>1.1133423075079901E-2</v>
      </c>
      <c r="G70" s="256">
        <v>2.2266846150159801E-2</v>
      </c>
      <c r="H70" s="256">
        <v>8.8377401232719394E-2</v>
      </c>
      <c r="I70" s="256">
        <v>0</v>
      </c>
      <c r="J70" s="256">
        <v>0.367315024137497</v>
      </c>
      <c r="K70" s="256">
        <v>1.7597103976339099E-2</v>
      </c>
    </row>
    <row r="71" spans="1:11" x14ac:dyDescent="0.2">
      <c r="A71" s="3" t="s">
        <v>77</v>
      </c>
      <c r="B71" s="260">
        <v>75</v>
      </c>
      <c r="C71" s="257">
        <v>2.3264590650796901E-2</v>
      </c>
      <c r="D71" s="257">
        <v>0</v>
      </c>
      <c r="E71" s="257">
        <v>0.33078646659851102</v>
      </c>
      <c r="F71" s="257">
        <v>0</v>
      </c>
      <c r="G71" s="257">
        <v>6.8939775228500394E-2</v>
      </c>
      <c r="H71" s="257">
        <v>1.1599425226449999E-2</v>
      </c>
      <c r="I71" s="257">
        <v>0</v>
      </c>
      <c r="J71" s="257">
        <v>0.56540971994400002</v>
      </c>
      <c r="K71" s="257">
        <v>5.3532241550220398E-2</v>
      </c>
    </row>
    <row r="73" spans="1:11" x14ac:dyDescent="0.2">
      <c r="A73" t="s">
        <v>228</v>
      </c>
    </row>
    <row r="75" spans="1:11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1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229</v>
      </c>
    </row>
    <row r="5" spans="1:8" ht="25.5" x14ac:dyDescent="0.2">
      <c r="A5" s="4" t="s">
        <v>88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</row>
    <row r="6" spans="1:8" x14ac:dyDescent="0.2">
      <c r="A6" s="44" t="s">
        <v>235</v>
      </c>
      <c r="B6" s="300">
        <v>5998</v>
      </c>
      <c r="C6" s="299">
        <v>0.15422852337360399</v>
      </c>
      <c r="D6" s="299">
        <v>0.16942913830280301</v>
      </c>
      <c r="E6" s="299">
        <v>0.25508308410644498</v>
      </c>
      <c r="F6" s="299">
        <v>0.223998367786407</v>
      </c>
      <c r="G6" s="299">
        <v>8.6061403155326802E-2</v>
      </c>
      <c r="H6" s="299">
        <v>0.111199483275414</v>
      </c>
    </row>
    <row r="7" spans="1:8" x14ac:dyDescent="0.2">
      <c r="A7" s="44" t="s">
        <v>236</v>
      </c>
      <c r="B7" s="300">
        <v>5871</v>
      </c>
      <c r="C7" s="299">
        <v>1.1131842620670801E-2</v>
      </c>
      <c r="D7" s="299">
        <v>2.3536976426839801E-2</v>
      </c>
      <c r="E7" s="299">
        <v>0.42656841874122597</v>
      </c>
      <c r="F7" s="299">
        <v>0.30826398730277998</v>
      </c>
      <c r="G7" s="299">
        <v>7.8651256859302507E-2</v>
      </c>
      <c r="H7" s="299">
        <v>0.15184754133224501</v>
      </c>
    </row>
    <row r="8" spans="1:8" x14ac:dyDescent="0.2">
      <c r="A8" s="44" t="s">
        <v>237</v>
      </c>
      <c r="B8" s="300">
        <v>5928</v>
      </c>
      <c r="C8" s="299">
        <v>7.1057498455047594E-2</v>
      </c>
      <c r="D8" s="299">
        <v>0.15418839454650901</v>
      </c>
      <c r="E8" s="299">
        <v>0.19209024310112</v>
      </c>
      <c r="F8" s="299">
        <v>0.27747309207916299</v>
      </c>
      <c r="G8" s="299">
        <v>0.127876937389374</v>
      </c>
      <c r="H8" s="299">
        <v>0.17731381952762601</v>
      </c>
    </row>
    <row r="9" spans="1:8" x14ac:dyDescent="0.2">
      <c r="A9" s="44" t="s">
        <v>238</v>
      </c>
      <c r="B9" s="300">
        <v>5976</v>
      </c>
      <c r="C9" s="299">
        <v>1.8445095047354702E-2</v>
      </c>
      <c r="D9" s="299">
        <v>4.1196458041667897E-2</v>
      </c>
      <c r="E9" s="299">
        <v>0.40559071302413902</v>
      </c>
      <c r="F9" s="299">
        <v>0.29370993375778198</v>
      </c>
      <c r="G9" s="299">
        <v>9.6540093421935994E-2</v>
      </c>
      <c r="H9" s="299">
        <v>0.14451768994331399</v>
      </c>
    </row>
    <row r="10" spans="1:8" x14ac:dyDescent="0.2">
      <c r="A10" s="44" t="s">
        <v>239</v>
      </c>
      <c r="B10" s="300">
        <v>5827</v>
      </c>
      <c r="C10" s="299">
        <v>7.52889690920711E-3</v>
      </c>
      <c r="D10" s="299">
        <v>2.02946066856384E-2</v>
      </c>
      <c r="E10" s="299">
        <v>0.29964092373848</v>
      </c>
      <c r="F10" s="299">
        <v>0.21398317813873299</v>
      </c>
      <c r="G10" s="299">
        <v>8.5535682737827301E-2</v>
      </c>
      <c r="H10" s="299">
        <v>0.37301671504974399</v>
      </c>
    </row>
    <row r="11" spans="1:8" x14ac:dyDescent="0.2">
      <c r="A11" s="44" t="s">
        <v>240</v>
      </c>
      <c r="B11" s="300">
        <v>5706</v>
      </c>
      <c r="C11" s="299">
        <v>1.2320972047746201E-2</v>
      </c>
      <c r="D11" s="299">
        <v>2.8176099061965901E-2</v>
      </c>
      <c r="E11" s="299">
        <v>0.15609309077262901</v>
      </c>
      <c r="F11" s="299">
        <v>0.10155230760574301</v>
      </c>
      <c r="G11" s="299">
        <v>3.2757584005594302E-2</v>
      </c>
      <c r="H11" s="299">
        <v>0.66909992694854703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80</v>
      </c>
    </row>
    <row r="4" spans="1:9" x14ac:dyDescent="0.2">
      <c r="A4" t="s">
        <v>3</v>
      </c>
    </row>
    <row r="5" spans="1:9" ht="51" x14ac:dyDescent="0.2">
      <c r="A5" s="4" t="s">
        <v>4</v>
      </c>
      <c r="B5" s="4" t="s">
        <v>5</v>
      </c>
      <c r="C5" s="4" t="s">
        <v>81</v>
      </c>
      <c r="D5" s="4" t="s">
        <v>82</v>
      </c>
      <c r="E5" s="4" t="s">
        <v>83</v>
      </c>
      <c r="F5" s="4" t="s">
        <v>84</v>
      </c>
      <c r="G5" s="4" t="s">
        <v>85</v>
      </c>
      <c r="H5" s="4" t="s">
        <v>11</v>
      </c>
      <c r="I5" s="4" t="s">
        <v>12</v>
      </c>
    </row>
    <row r="6" spans="1:9" x14ac:dyDescent="0.2">
      <c r="A6" s="5" t="s">
        <v>13</v>
      </c>
      <c r="B6" s="20" t="s">
        <v>1</v>
      </c>
      <c r="C6" s="17" t="s">
        <v>1</v>
      </c>
      <c r="D6" s="17" t="s">
        <v>1</v>
      </c>
      <c r="E6" s="17" t="s">
        <v>1</v>
      </c>
      <c r="F6" s="17" t="s">
        <v>1</v>
      </c>
      <c r="G6" s="17" t="s">
        <v>1</v>
      </c>
      <c r="H6" s="23" t="s">
        <v>1</v>
      </c>
      <c r="I6" s="17" t="s">
        <v>1</v>
      </c>
    </row>
    <row r="7" spans="1:9" x14ac:dyDescent="0.2">
      <c r="A7" s="2" t="s">
        <v>13</v>
      </c>
      <c r="B7" s="21">
        <v>9614</v>
      </c>
      <c r="C7" s="18">
        <v>0.16675752401351901</v>
      </c>
      <c r="D7" s="18">
        <v>0.39772608876228299</v>
      </c>
      <c r="E7" s="18">
        <v>0.271580070257187</v>
      </c>
      <c r="F7" s="18">
        <v>0.14086450636386899</v>
      </c>
      <c r="G7" s="18">
        <v>2.30717994272709E-2</v>
      </c>
      <c r="H7" s="24">
        <v>2.45576691627502</v>
      </c>
      <c r="I7" s="18">
        <v>0.56448361908439904</v>
      </c>
    </row>
    <row r="8" spans="1:9" x14ac:dyDescent="0.2">
      <c r="A8" s="5" t="s">
        <v>14</v>
      </c>
      <c r="B8" s="20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23" t="s">
        <v>1</v>
      </c>
      <c r="I8" s="17" t="s">
        <v>1</v>
      </c>
    </row>
    <row r="9" spans="1:9" x14ac:dyDescent="0.2">
      <c r="A9" s="2" t="s">
        <v>15</v>
      </c>
      <c r="B9" s="21">
        <v>106</v>
      </c>
      <c r="C9" s="18">
        <v>0.22458280622959101</v>
      </c>
      <c r="D9" s="18">
        <v>0.48649612069129899</v>
      </c>
      <c r="E9" s="18">
        <v>0.16593919694423701</v>
      </c>
      <c r="F9" s="18">
        <v>0.11002571880817399</v>
      </c>
      <c r="G9" s="18">
        <v>1.29561647772789E-2</v>
      </c>
      <c r="H9" s="24">
        <v>2.2002763748168901</v>
      </c>
      <c r="I9" s="18">
        <v>0.71107892162293995</v>
      </c>
    </row>
    <row r="10" spans="1:9" x14ac:dyDescent="0.2">
      <c r="A10" s="2" t="s">
        <v>16</v>
      </c>
      <c r="B10" s="21">
        <v>107</v>
      </c>
      <c r="C10" s="18">
        <v>0.263820379972458</v>
      </c>
      <c r="D10" s="18">
        <v>0.441654622554779</v>
      </c>
      <c r="E10" s="18">
        <v>0.188549414277077</v>
      </c>
      <c r="F10" s="18">
        <v>9.7772881388664204E-2</v>
      </c>
      <c r="G10" s="18">
        <v>8.2027092576026899E-3</v>
      </c>
      <c r="H10" s="24">
        <v>2.1448829174041699</v>
      </c>
      <c r="I10" s="18">
        <v>0.70547499727103902</v>
      </c>
    </row>
    <row r="11" spans="1:9" x14ac:dyDescent="0.2">
      <c r="A11" s="2" t="s">
        <v>17</v>
      </c>
      <c r="B11" s="21">
        <v>128</v>
      </c>
      <c r="C11" s="18">
        <v>0.23572446405887601</v>
      </c>
      <c r="D11" s="18">
        <v>0.52935266494750999</v>
      </c>
      <c r="E11" s="18">
        <v>0.14329297840595201</v>
      </c>
      <c r="F11" s="18">
        <v>9.1629885137081105E-2</v>
      </c>
      <c r="G11" s="18">
        <v>0</v>
      </c>
      <c r="H11" s="24">
        <v>2.0908281803131099</v>
      </c>
      <c r="I11" s="18">
        <v>0.76507713470665495</v>
      </c>
    </row>
    <row r="12" spans="1:9" x14ac:dyDescent="0.2">
      <c r="A12" s="2" t="s">
        <v>18</v>
      </c>
      <c r="B12" s="21">
        <v>110</v>
      </c>
      <c r="C12" s="18">
        <v>0.225603863596916</v>
      </c>
      <c r="D12" s="18">
        <v>0.440227121114731</v>
      </c>
      <c r="E12" s="18">
        <v>0.248083010315895</v>
      </c>
      <c r="F12" s="18">
        <v>7.9645060002803802E-2</v>
      </c>
      <c r="G12" s="18">
        <v>6.4409519545733903E-3</v>
      </c>
      <c r="H12" s="24">
        <v>2.2010920047760001</v>
      </c>
      <c r="I12" s="18">
        <v>0.66583098006087105</v>
      </c>
    </row>
    <row r="13" spans="1:9" x14ac:dyDescent="0.2">
      <c r="A13" s="2" t="s">
        <v>19</v>
      </c>
      <c r="B13" s="21">
        <v>108</v>
      </c>
      <c r="C13" s="18">
        <v>0.248648971319199</v>
      </c>
      <c r="D13" s="18">
        <v>0.42282474040985102</v>
      </c>
      <c r="E13" s="18">
        <v>0.21758010983467099</v>
      </c>
      <c r="F13" s="18">
        <v>9.7856931388378102E-2</v>
      </c>
      <c r="G13" s="18">
        <v>1.30892479792237E-2</v>
      </c>
      <c r="H13" s="24">
        <v>2.2039127349853498</v>
      </c>
      <c r="I13" s="18">
        <v>0.67147371110369103</v>
      </c>
    </row>
    <row r="14" spans="1:9" x14ac:dyDescent="0.2">
      <c r="A14" s="2" t="s">
        <v>20</v>
      </c>
      <c r="B14" s="21">
        <v>98</v>
      </c>
      <c r="C14" s="18">
        <v>0.285147935152054</v>
      </c>
      <c r="D14" s="18">
        <v>0.43104922771453902</v>
      </c>
      <c r="E14" s="18">
        <v>0.21286852657795</v>
      </c>
      <c r="F14" s="18">
        <v>7.0934310555458097E-2</v>
      </c>
      <c r="G14" s="18">
        <v>0</v>
      </c>
      <c r="H14" s="24">
        <v>2.0695891380310099</v>
      </c>
      <c r="I14" s="18">
        <v>0.71619716286659196</v>
      </c>
    </row>
    <row r="15" spans="1:9" x14ac:dyDescent="0.2">
      <c r="A15" s="2" t="s">
        <v>21</v>
      </c>
      <c r="B15" s="21">
        <v>94</v>
      </c>
      <c r="C15" s="18">
        <v>0.240823119878769</v>
      </c>
      <c r="D15" s="18">
        <v>0.52012574672698997</v>
      </c>
      <c r="E15" s="18">
        <v>0.150456622242928</v>
      </c>
      <c r="F15" s="18">
        <v>8.8594481348991394E-2</v>
      </c>
      <c r="G15" s="18">
        <v>0</v>
      </c>
      <c r="H15" s="24">
        <v>2.0868225097656201</v>
      </c>
      <c r="I15" s="18">
        <v>0.760948889283803</v>
      </c>
    </row>
    <row r="16" spans="1:9" x14ac:dyDescent="0.2">
      <c r="A16" s="2" t="s">
        <v>22</v>
      </c>
      <c r="B16" s="21">
        <v>104</v>
      </c>
      <c r="C16" s="18">
        <v>0.212156102061272</v>
      </c>
      <c r="D16" s="18">
        <v>0.352588891983032</v>
      </c>
      <c r="E16" s="18">
        <v>0.27323523163795499</v>
      </c>
      <c r="F16" s="18">
        <v>0.162019789218903</v>
      </c>
      <c r="G16" s="18">
        <v>0</v>
      </c>
      <c r="H16" s="24">
        <v>2.3851187229156499</v>
      </c>
      <c r="I16" s="18">
        <v>0.56474498562894804</v>
      </c>
    </row>
    <row r="17" spans="1:9" x14ac:dyDescent="0.2">
      <c r="A17" s="2" t="s">
        <v>23</v>
      </c>
      <c r="B17" s="21">
        <v>82</v>
      </c>
      <c r="C17" s="18">
        <v>0.12210389226675</v>
      </c>
      <c r="D17" s="18">
        <v>0.40657261013984702</v>
      </c>
      <c r="E17" s="18">
        <v>0.23464253544807401</v>
      </c>
      <c r="F17" s="18">
        <v>0.19705228507518799</v>
      </c>
      <c r="G17" s="18">
        <v>3.9628658443689298E-2</v>
      </c>
      <c r="H17" s="24">
        <v>2.6255292892456099</v>
      </c>
      <c r="I17" s="18">
        <v>0.52867651225396495</v>
      </c>
    </row>
    <row r="18" spans="1:9" x14ac:dyDescent="0.2">
      <c r="A18" s="2" t="s">
        <v>24</v>
      </c>
      <c r="B18" s="21">
        <v>79</v>
      </c>
      <c r="C18" s="18">
        <v>0.17924749851226801</v>
      </c>
      <c r="D18" s="18">
        <v>0.40024012327194203</v>
      </c>
      <c r="E18" s="18">
        <v>0.21463881433010101</v>
      </c>
      <c r="F18" s="18">
        <v>0.184885993599892</v>
      </c>
      <c r="G18" s="18">
        <v>2.0987560972571401E-2</v>
      </c>
      <c r="H18" s="24">
        <v>2.4681260585784899</v>
      </c>
      <c r="I18" s="18">
        <v>0.57948762718110902</v>
      </c>
    </row>
    <row r="19" spans="1:9" x14ac:dyDescent="0.2">
      <c r="A19" s="2" t="s">
        <v>25</v>
      </c>
      <c r="B19" s="21">
        <v>100</v>
      </c>
      <c r="C19" s="18">
        <v>8.6168035864830003E-2</v>
      </c>
      <c r="D19" s="18">
        <v>0.31596389412879899</v>
      </c>
      <c r="E19" s="18">
        <v>0.33921933174133301</v>
      </c>
      <c r="F19" s="18">
        <v>0.19479885697364799</v>
      </c>
      <c r="G19" s="18">
        <v>6.3849866390228299E-2</v>
      </c>
      <c r="H19" s="24">
        <v>2.8341987133026101</v>
      </c>
      <c r="I19" s="18">
        <v>0.402131935985862</v>
      </c>
    </row>
    <row r="20" spans="1:9" x14ac:dyDescent="0.2">
      <c r="A20" s="2" t="s">
        <v>26</v>
      </c>
      <c r="B20" s="21">
        <v>101</v>
      </c>
      <c r="C20" s="18">
        <v>0.11501780897378901</v>
      </c>
      <c r="D20" s="18">
        <v>0.39970874786376998</v>
      </c>
      <c r="E20" s="18">
        <v>0.28892287611961398</v>
      </c>
      <c r="F20" s="18">
        <v>0.17005197703838301</v>
      </c>
      <c r="G20" s="18">
        <v>2.62985993176699E-2</v>
      </c>
      <c r="H20" s="24">
        <v>2.5929048061370801</v>
      </c>
      <c r="I20" s="18">
        <v>0.51472655204379403</v>
      </c>
    </row>
    <row r="21" spans="1:9" x14ac:dyDescent="0.2">
      <c r="A21" s="2" t="s">
        <v>27</v>
      </c>
      <c r="B21" s="21">
        <v>87</v>
      </c>
      <c r="C21" s="18">
        <v>0.18498830497264901</v>
      </c>
      <c r="D21" s="18">
        <v>0.35446232557296797</v>
      </c>
      <c r="E21" s="18">
        <v>0.24185302853584301</v>
      </c>
      <c r="F21" s="18">
        <v>0.16611719131469699</v>
      </c>
      <c r="G21" s="18">
        <v>5.25791570544243E-2</v>
      </c>
      <c r="H21" s="24">
        <v>2.5468366146087602</v>
      </c>
      <c r="I21" s="18">
        <v>0.53945062652639597</v>
      </c>
    </row>
    <row r="22" spans="1:9" x14ac:dyDescent="0.2">
      <c r="A22" s="2" t="s">
        <v>28</v>
      </c>
      <c r="B22" s="21">
        <v>107</v>
      </c>
      <c r="C22" s="18">
        <v>0.20630249381065399</v>
      </c>
      <c r="D22" s="18">
        <v>0.42237767577171298</v>
      </c>
      <c r="E22" s="18">
        <v>0.25964412093162498</v>
      </c>
      <c r="F22" s="18">
        <v>0.100849628448486</v>
      </c>
      <c r="G22" s="18">
        <v>1.08260735869408E-2</v>
      </c>
      <c r="H22" s="24">
        <v>2.28751921653748</v>
      </c>
      <c r="I22" s="18">
        <v>0.62868017426639899</v>
      </c>
    </row>
    <row r="23" spans="1:9" x14ac:dyDescent="0.2">
      <c r="A23" s="2" t="s">
        <v>29</v>
      </c>
      <c r="B23" s="21">
        <v>102</v>
      </c>
      <c r="C23" s="18">
        <v>0.10675210505724</v>
      </c>
      <c r="D23" s="18">
        <v>0.40863475203514099</v>
      </c>
      <c r="E23" s="18">
        <v>0.28595632314682001</v>
      </c>
      <c r="F23" s="18">
        <v>0.16149044036865201</v>
      </c>
      <c r="G23" s="18">
        <v>3.71663756668568E-2</v>
      </c>
      <c r="H23" s="24">
        <v>2.6136841773986799</v>
      </c>
      <c r="I23" s="18">
        <v>0.51538685901234604</v>
      </c>
    </row>
    <row r="24" spans="1:9" x14ac:dyDescent="0.2">
      <c r="A24" s="2" t="s">
        <v>30</v>
      </c>
      <c r="B24" s="21">
        <v>99</v>
      </c>
      <c r="C24" s="18">
        <v>0.14857520163059201</v>
      </c>
      <c r="D24" s="18">
        <v>0.38818871974945102</v>
      </c>
      <c r="E24" s="18">
        <v>0.282623380422592</v>
      </c>
      <c r="F24" s="18">
        <v>0.12720817327499401</v>
      </c>
      <c r="G24" s="18">
        <v>5.3404543548822403E-2</v>
      </c>
      <c r="H24" s="24">
        <v>2.54867815971375</v>
      </c>
      <c r="I24" s="18">
        <v>0.53676391138203605</v>
      </c>
    </row>
    <row r="25" spans="1:9" x14ac:dyDescent="0.2">
      <c r="A25" s="2" t="s">
        <v>31</v>
      </c>
      <c r="B25" s="21">
        <v>102</v>
      </c>
      <c r="C25" s="18">
        <v>6.8063601851463304E-2</v>
      </c>
      <c r="D25" s="18">
        <v>0.39841350913047802</v>
      </c>
      <c r="E25" s="18">
        <v>0.34860855340957603</v>
      </c>
      <c r="F25" s="18">
        <v>0.184914335608482</v>
      </c>
      <c r="G25" s="18">
        <v>0</v>
      </c>
      <c r="H25" s="24">
        <v>2.6503736972808798</v>
      </c>
      <c r="I25" s="18">
        <v>0.466477110981941</v>
      </c>
    </row>
    <row r="26" spans="1:9" x14ac:dyDescent="0.2">
      <c r="A26" s="2" t="s">
        <v>32</v>
      </c>
      <c r="B26" s="21">
        <v>100</v>
      </c>
      <c r="C26" s="18">
        <v>0.17725218832492801</v>
      </c>
      <c r="D26" s="18">
        <v>0.35337647795677202</v>
      </c>
      <c r="E26" s="18">
        <v>0.30324000120163003</v>
      </c>
      <c r="F26" s="18">
        <v>0.127210468053818</v>
      </c>
      <c r="G26" s="18">
        <v>3.89208607375622E-2</v>
      </c>
      <c r="H26" s="24">
        <v>2.49717140197754</v>
      </c>
      <c r="I26" s="18">
        <v>0.53062866825844601</v>
      </c>
    </row>
    <row r="27" spans="1:9" x14ac:dyDescent="0.2">
      <c r="A27" s="2" t="s">
        <v>33</v>
      </c>
      <c r="B27" s="21">
        <v>95</v>
      </c>
      <c r="C27" s="18">
        <v>0.18396174907684301</v>
      </c>
      <c r="D27" s="18">
        <v>0.29013636708259599</v>
      </c>
      <c r="E27" s="18">
        <v>0.37461975216865501</v>
      </c>
      <c r="F27" s="18">
        <v>0.15128211677074399</v>
      </c>
      <c r="G27" s="18">
        <v>0</v>
      </c>
      <c r="H27" s="24">
        <v>2.4932222366332999</v>
      </c>
      <c r="I27" s="18">
        <v>0.47409812322405198</v>
      </c>
    </row>
    <row r="28" spans="1:9" x14ac:dyDescent="0.2">
      <c r="A28" s="2" t="s">
        <v>34</v>
      </c>
      <c r="B28" s="21">
        <v>105</v>
      </c>
      <c r="C28" s="18">
        <v>0.16701616346836101</v>
      </c>
      <c r="D28" s="18">
        <v>0.396951943635941</v>
      </c>
      <c r="E28" s="18">
        <v>0.30252608656883201</v>
      </c>
      <c r="F28" s="18">
        <v>0.12488814443349799</v>
      </c>
      <c r="G28" s="18">
        <v>8.6176628246903402E-3</v>
      </c>
      <c r="H28" s="24">
        <v>2.4111392498016402</v>
      </c>
      <c r="I28" s="18">
        <v>0.56396810657906504</v>
      </c>
    </row>
    <row r="29" spans="1:9" x14ac:dyDescent="0.2">
      <c r="A29" s="2" t="s">
        <v>35</v>
      </c>
      <c r="B29" s="21">
        <v>99</v>
      </c>
      <c r="C29" s="18">
        <v>0.14587303996086101</v>
      </c>
      <c r="D29" s="18">
        <v>0.33808580040931702</v>
      </c>
      <c r="E29" s="18">
        <v>0.29943826794624301</v>
      </c>
      <c r="F29" s="18">
        <v>0.186812654137611</v>
      </c>
      <c r="G29" s="18">
        <v>2.97902133315802E-2</v>
      </c>
      <c r="H29" s="24">
        <v>2.6165611743927002</v>
      </c>
      <c r="I29" s="18">
        <v>0.48395885208894501</v>
      </c>
    </row>
    <row r="30" spans="1:9" x14ac:dyDescent="0.2">
      <c r="A30" s="2" t="s">
        <v>36</v>
      </c>
      <c r="B30" s="21">
        <v>90</v>
      </c>
      <c r="C30" s="18">
        <v>0.19568246603012099</v>
      </c>
      <c r="D30" s="18">
        <v>0.490944653749466</v>
      </c>
      <c r="E30" s="18">
        <v>0.230418086051941</v>
      </c>
      <c r="F30" s="18">
        <v>8.2954779267311096E-2</v>
      </c>
      <c r="G30" s="18">
        <v>0</v>
      </c>
      <c r="H30" s="24">
        <v>2.2006452083587602</v>
      </c>
      <c r="I30" s="18">
        <v>0.68662713001112796</v>
      </c>
    </row>
    <row r="31" spans="1:9" x14ac:dyDescent="0.2">
      <c r="A31" s="2" t="s">
        <v>37</v>
      </c>
      <c r="B31" s="21">
        <v>81</v>
      </c>
      <c r="C31" s="18">
        <v>0.105834856629372</v>
      </c>
      <c r="D31" s="18">
        <v>0.43049442768096902</v>
      </c>
      <c r="E31" s="18">
        <v>0.21271610260009799</v>
      </c>
      <c r="F31" s="18">
        <v>0.239208489656448</v>
      </c>
      <c r="G31" s="18">
        <v>1.1746115982532499E-2</v>
      </c>
      <c r="H31" s="24">
        <v>2.6205365657806401</v>
      </c>
      <c r="I31" s="18">
        <v>0.536329288306305</v>
      </c>
    </row>
    <row r="32" spans="1:9" x14ac:dyDescent="0.2">
      <c r="A32" s="2" t="s">
        <v>38</v>
      </c>
      <c r="B32" s="21">
        <v>106</v>
      </c>
      <c r="C32" s="18">
        <v>0.200137048959732</v>
      </c>
      <c r="D32" s="18">
        <v>0.46536234021186801</v>
      </c>
      <c r="E32" s="18">
        <v>0.22058957815170299</v>
      </c>
      <c r="F32" s="18">
        <v>8.8038891553878798E-2</v>
      </c>
      <c r="G32" s="18">
        <v>2.5872137397527702E-2</v>
      </c>
      <c r="H32" s="24">
        <v>2.2741467952728298</v>
      </c>
      <c r="I32" s="18">
        <v>0.66549939165077898</v>
      </c>
    </row>
    <row r="33" spans="1:9" x14ac:dyDescent="0.2">
      <c r="A33" s="2" t="s">
        <v>39</v>
      </c>
      <c r="B33" s="21">
        <v>96</v>
      </c>
      <c r="C33" s="18">
        <v>0.17478482425212899</v>
      </c>
      <c r="D33" s="18">
        <v>0.45411190390586897</v>
      </c>
      <c r="E33" s="18">
        <v>0.19471307098865501</v>
      </c>
      <c r="F33" s="18">
        <v>0.13770827651023901</v>
      </c>
      <c r="G33" s="18">
        <v>3.8681928068399402E-2</v>
      </c>
      <c r="H33" s="24">
        <v>2.4113905429840101</v>
      </c>
      <c r="I33" s="18">
        <v>0.62889672581517397</v>
      </c>
    </row>
    <row r="34" spans="1:9" x14ac:dyDescent="0.2">
      <c r="A34" s="2" t="s">
        <v>40</v>
      </c>
      <c r="B34" s="21">
        <v>99</v>
      </c>
      <c r="C34" s="18">
        <v>8.8219597935676602E-2</v>
      </c>
      <c r="D34" s="18">
        <v>0.35981595516204801</v>
      </c>
      <c r="E34" s="18">
        <v>0.405237257480621</v>
      </c>
      <c r="F34" s="18">
        <v>0.146727189421654</v>
      </c>
      <c r="G34" s="18">
        <v>0</v>
      </c>
      <c r="H34" s="24">
        <v>2.6104719638824498</v>
      </c>
      <c r="I34" s="18">
        <v>0.44803555309772503</v>
      </c>
    </row>
    <row r="35" spans="1:9" x14ac:dyDescent="0.2">
      <c r="A35" s="2" t="s">
        <v>41</v>
      </c>
      <c r="B35" s="21">
        <v>108</v>
      </c>
      <c r="C35" s="18">
        <v>0.201935619115829</v>
      </c>
      <c r="D35" s="18">
        <v>0.35163614153862</v>
      </c>
      <c r="E35" s="18">
        <v>0.25222817063331598</v>
      </c>
      <c r="F35" s="18">
        <v>0.18576860427856401</v>
      </c>
      <c r="G35" s="18">
        <v>8.4314476698637009E-3</v>
      </c>
      <c r="H35" s="24">
        <v>2.4471240043640101</v>
      </c>
      <c r="I35" s="18">
        <v>0.55357176993441903</v>
      </c>
    </row>
    <row r="36" spans="1:9" x14ac:dyDescent="0.2">
      <c r="A36" s="2" t="s">
        <v>42</v>
      </c>
      <c r="B36" s="21">
        <v>88</v>
      </c>
      <c r="C36" s="18">
        <v>0.14201536774635301</v>
      </c>
      <c r="D36" s="18">
        <v>0.35653468966484098</v>
      </c>
      <c r="E36" s="18">
        <v>0.33525544404983498</v>
      </c>
      <c r="F36" s="18">
        <v>0.15606513619422899</v>
      </c>
      <c r="G36" s="18">
        <v>1.01293409243226E-2</v>
      </c>
      <c r="H36" s="24">
        <v>2.5357584953308101</v>
      </c>
      <c r="I36" s="18">
        <v>0.49855006809034502</v>
      </c>
    </row>
    <row r="37" spans="1:9" x14ac:dyDescent="0.2">
      <c r="A37" s="2" t="s">
        <v>43</v>
      </c>
      <c r="B37" s="21">
        <v>92</v>
      </c>
      <c r="C37" s="18">
        <v>0.123066984117031</v>
      </c>
      <c r="D37" s="18">
        <v>0.39945071935653698</v>
      </c>
      <c r="E37" s="18">
        <v>0.27927115559577897</v>
      </c>
      <c r="F37" s="18">
        <v>0.187935531139374</v>
      </c>
      <c r="G37" s="18">
        <v>1.02756265550852E-2</v>
      </c>
      <c r="H37" s="24">
        <v>2.5629019737243701</v>
      </c>
      <c r="I37" s="18">
        <v>0.52251769471418297</v>
      </c>
    </row>
    <row r="38" spans="1:9" x14ac:dyDescent="0.2">
      <c r="A38" s="2" t="s">
        <v>44</v>
      </c>
      <c r="B38" s="21">
        <v>105</v>
      </c>
      <c r="C38" s="18">
        <v>0.19327032566070601</v>
      </c>
      <c r="D38" s="18">
        <v>0.47192353010177601</v>
      </c>
      <c r="E38" s="18">
        <v>0.21536624431610099</v>
      </c>
      <c r="F38" s="18">
        <v>8.5969395935535403E-2</v>
      </c>
      <c r="G38" s="18">
        <v>3.3470511436462402E-2</v>
      </c>
      <c r="H38" s="24">
        <v>2.2944462299346902</v>
      </c>
      <c r="I38" s="18">
        <v>0.66519385080640103</v>
      </c>
    </row>
    <row r="39" spans="1:9" x14ac:dyDescent="0.2">
      <c r="A39" s="2" t="s">
        <v>45</v>
      </c>
      <c r="B39" s="21">
        <v>104</v>
      </c>
      <c r="C39" s="18">
        <v>0.14951767027378099</v>
      </c>
      <c r="D39" s="18">
        <v>0.51423305273055997</v>
      </c>
      <c r="E39" s="18">
        <v>0.19732277095317799</v>
      </c>
      <c r="F39" s="18">
        <v>0.13892650604248</v>
      </c>
      <c r="G39" s="18">
        <v>0</v>
      </c>
      <c r="H39" s="24">
        <v>2.3256580829620401</v>
      </c>
      <c r="I39" s="18">
        <v>0.66375072300434101</v>
      </c>
    </row>
    <row r="40" spans="1:9" x14ac:dyDescent="0.2">
      <c r="A40" s="2" t="s">
        <v>46</v>
      </c>
      <c r="B40" s="21">
        <v>102</v>
      </c>
      <c r="C40" s="18">
        <v>0.14616993069648701</v>
      </c>
      <c r="D40" s="18">
        <v>0.43058538436889598</v>
      </c>
      <c r="E40" s="18">
        <v>0.30523735284805298</v>
      </c>
      <c r="F40" s="18">
        <v>0.118007339537144</v>
      </c>
      <c r="G40" s="18">
        <v>0</v>
      </c>
      <c r="H40" s="24">
        <v>2.3950819969177202</v>
      </c>
      <c r="I40" s="18">
        <v>0.57675531076822195</v>
      </c>
    </row>
    <row r="41" spans="1:9" x14ac:dyDescent="0.2">
      <c r="A41" s="2" t="s">
        <v>47</v>
      </c>
      <c r="B41" s="21">
        <v>101</v>
      </c>
      <c r="C41" s="18">
        <v>0.13597495853900901</v>
      </c>
      <c r="D41" s="18">
        <v>0.412291020154953</v>
      </c>
      <c r="E41" s="18">
        <v>0.34723630547523499</v>
      </c>
      <c r="F41" s="18">
        <v>9.7828842699527699E-2</v>
      </c>
      <c r="G41" s="18">
        <v>6.66887825354934E-3</v>
      </c>
      <c r="H41" s="24">
        <v>2.4269256591796902</v>
      </c>
      <c r="I41" s="18">
        <v>0.548265975885593</v>
      </c>
    </row>
    <row r="42" spans="1:9" x14ac:dyDescent="0.2">
      <c r="A42" s="2" t="s">
        <v>48</v>
      </c>
      <c r="B42" s="21">
        <v>103</v>
      </c>
      <c r="C42" s="18">
        <v>0.20117849111557001</v>
      </c>
      <c r="D42" s="18">
        <v>0.345192670822144</v>
      </c>
      <c r="E42" s="18">
        <v>0.28914135694503801</v>
      </c>
      <c r="F42" s="18">
        <v>0.146359503269196</v>
      </c>
      <c r="G42" s="18">
        <v>1.8127962946891799E-2</v>
      </c>
      <c r="H42" s="24">
        <v>2.4350657463073699</v>
      </c>
      <c r="I42" s="18">
        <v>0.54637117007927805</v>
      </c>
    </row>
    <row r="43" spans="1:9" x14ac:dyDescent="0.2">
      <c r="A43" s="2" t="s">
        <v>49</v>
      </c>
      <c r="B43" s="21">
        <v>91</v>
      </c>
      <c r="C43" s="18">
        <v>0.20757880806922899</v>
      </c>
      <c r="D43" s="18">
        <v>0.41507294774055498</v>
      </c>
      <c r="E43" s="18">
        <v>0.224773660302162</v>
      </c>
      <c r="F43" s="18">
        <v>0.118881143629551</v>
      </c>
      <c r="G43" s="18">
        <v>3.36934290826321E-2</v>
      </c>
      <c r="H43" s="24">
        <v>2.3560373783111599</v>
      </c>
      <c r="I43" s="18">
        <v>0.62265176276846002</v>
      </c>
    </row>
    <row r="44" spans="1:9" x14ac:dyDescent="0.2">
      <c r="A44" s="2" t="s">
        <v>50</v>
      </c>
      <c r="B44" s="21">
        <v>97</v>
      </c>
      <c r="C44" s="18">
        <v>0.17125383019447299</v>
      </c>
      <c r="D44" s="18">
        <v>0.45748740434646601</v>
      </c>
      <c r="E44" s="18">
        <v>0.26378628611564597</v>
      </c>
      <c r="F44" s="18">
        <v>0.107472471892834</v>
      </c>
      <c r="G44" s="18">
        <v>0</v>
      </c>
      <c r="H44" s="24">
        <v>2.30747747421265</v>
      </c>
      <c r="I44" s="18">
        <v>0.62874123922542702</v>
      </c>
    </row>
    <row r="45" spans="1:9" x14ac:dyDescent="0.2">
      <c r="A45" s="2" t="s">
        <v>51</v>
      </c>
      <c r="B45" s="21">
        <v>102</v>
      </c>
      <c r="C45" s="18">
        <v>0.13583746552467299</v>
      </c>
      <c r="D45" s="18">
        <v>0.32745498418808</v>
      </c>
      <c r="E45" s="18">
        <v>0.31982585787773099</v>
      </c>
      <c r="F45" s="18">
        <v>0.19964924454689001</v>
      </c>
      <c r="G45" s="18">
        <v>1.72324385493994E-2</v>
      </c>
      <c r="H45" s="24">
        <v>2.6349842548370401</v>
      </c>
      <c r="I45" s="18">
        <v>0.46329245402750102</v>
      </c>
    </row>
    <row r="46" spans="1:9" x14ac:dyDescent="0.2">
      <c r="A46" s="2" t="s">
        <v>52</v>
      </c>
      <c r="B46" s="21">
        <v>106</v>
      </c>
      <c r="C46" s="18">
        <v>0.20117707550525701</v>
      </c>
      <c r="D46" s="18">
        <v>0.303379505872726</v>
      </c>
      <c r="E46" s="18">
        <v>0.37367862462997398</v>
      </c>
      <c r="F46" s="18">
        <v>8.8684938848018605E-2</v>
      </c>
      <c r="G46" s="18">
        <v>3.3079836517572403E-2</v>
      </c>
      <c r="H46" s="24">
        <v>2.4491109848022501</v>
      </c>
      <c r="I46" s="18">
        <v>0.50455659077608195</v>
      </c>
    </row>
    <row r="47" spans="1:9" x14ac:dyDescent="0.2">
      <c r="A47" s="2" t="s">
        <v>53</v>
      </c>
      <c r="B47" s="21">
        <v>104</v>
      </c>
      <c r="C47" s="18">
        <v>0.14695714414119701</v>
      </c>
      <c r="D47" s="18">
        <v>0.45563077926635698</v>
      </c>
      <c r="E47" s="18">
        <v>0.24680998921394301</v>
      </c>
      <c r="F47" s="18">
        <v>0.150602072477341</v>
      </c>
      <c r="G47" s="18">
        <v>0</v>
      </c>
      <c r="H47" s="24">
        <v>2.4010570049285902</v>
      </c>
      <c r="I47" s="18">
        <v>0.60258793238681496</v>
      </c>
    </row>
    <row r="48" spans="1:9" x14ac:dyDescent="0.2">
      <c r="A48" s="2" t="s">
        <v>54</v>
      </c>
      <c r="B48" s="21">
        <v>93</v>
      </c>
      <c r="C48" s="18">
        <v>0.18641680479049699</v>
      </c>
      <c r="D48" s="18">
        <v>0.40912204980850198</v>
      </c>
      <c r="E48" s="18">
        <v>0.28442752361297602</v>
      </c>
      <c r="F48" s="18">
        <v>0.120033621788025</v>
      </c>
      <c r="G48" s="18">
        <v>0</v>
      </c>
      <c r="H48" s="24">
        <v>2.3380780220031698</v>
      </c>
      <c r="I48" s="18">
        <v>0.59553885459899902</v>
      </c>
    </row>
    <row r="49" spans="1:9" x14ac:dyDescent="0.2">
      <c r="A49" s="2" t="s">
        <v>55</v>
      </c>
      <c r="B49" s="21">
        <v>92</v>
      </c>
      <c r="C49" s="18">
        <v>0.16874100267887099</v>
      </c>
      <c r="D49" s="18">
        <v>0.36080580949783297</v>
      </c>
      <c r="E49" s="18">
        <v>0.33411264419555697</v>
      </c>
      <c r="F49" s="18">
        <v>0.124327272176743</v>
      </c>
      <c r="G49" s="18">
        <v>1.20132872834802E-2</v>
      </c>
      <c r="H49" s="24">
        <v>2.4500660896301301</v>
      </c>
      <c r="I49" s="18">
        <v>0.52954680379266295</v>
      </c>
    </row>
    <row r="50" spans="1:9" x14ac:dyDescent="0.2">
      <c r="A50" s="2" t="s">
        <v>56</v>
      </c>
      <c r="B50" s="21">
        <v>70</v>
      </c>
      <c r="C50" s="18">
        <v>6.9138914346694905E-2</v>
      </c>
      <c r="D50" s="18">
        <v>0.33767059445381198</v>
      </c>
      <c r="E50" s="18">
        <v>0.42187181115150502</v>
      </c>
      <c r="F50" s="18">
        <v>0.101246260106564</v>
      </c>
      <c r="G50" s="18">
        <v>7.0072419941425296E-2</v>
      </c>
      <c r="H50" s="24">
        <v>2.76544260978699</v>
      </c>
      <c r="I50" s="18">
        <v>0.40680950880050698</v>
      </c>
    </row>
    <row r="51" spans="1:9" x14ac:dyDescent="0.2">
      <c r="A51" s="2" t="s">
        <v>57</v>
      </c>
      <c r="B51" s="21">
        <v>107</v>
      </c>
      <c r="C51" s="18">
        <v>8.6314558982849093E-2</v>
      </c>
      <c r="D51" s="18">
        <v>0.45990708470344499</v>
      </c>
      <c r="E51" s="18">
        <v>0.29377484321594199</v>
      </c>
      <c r="F51" s="18">
        <v>0.14452195167541501</v>
      </c>
      <c r="G51" s="18">
        <v>1.5481560491025399E-2</v>
      </c>
      <c r="H51" s="24">
        <v>2.5429489612579301</v>
      </c>
      <c r="I51" s="18">
        <v>0.54622164419500296</v>
      </c>
    </row>
    <row r="52" spans="1:9" x14ac:dyDescent="0.2">
      <c r="A52" s="2" t="s">
        <v>58</v>
      </c>
      <c r="B52" s="21">
        <v>84</v>
      </c>
      <c r="C52" s="18">
        <v>0.19121457636356401</v>
      </c>
      <c r="D52" s="18">
        <v>0.375586658716202</v>
      </c>
      <c r="E52" s="18">
        <v>0.27462932467460599</v>
      </c>
      <c r="F52" s="18">
        <v>0.14730240404605899</v>
      </c>
      <c r="G52" s="18">
        <v>1.1267017573118199E-2</v>
      </c>
      <c r="H52" s="24">
        <v>2.4118206501007098</v>
      </c>
      <c r="I52" s="18">
        <v>0.56680124563726098</v>
      </c>
    </row>
    <row r="53" spans="1:9" x14ac:dyDescent="0.2">
      <c r="A53" s="2" t="s">
        <v>59</v>
      </c>
      <c r="B53" s="21">
        <v>102</v>
      </c>
      <c r="C53" s="18">
        <v>0.223049595952034</v>
      </c>
      <c r="D53" s="18">
        <v>0.31895956397056602</v>
      </c>
      <c r="E53" s="18">
        <v>0.25103181600570701</v>
      </c>
      <c r="F53" s="18">
        <v>0.16581812500953699</v>
      </c>
      <c r="G53" s="18">
        <v>4.1140880435705199E-2</v>
      </c>
      <c r="H53" s="24">
        <v>2.4830410480499299</v>
      </c>
      <c r="I53" s="18">
        <v>0.54200917001830695</v>
      </c>
    </row>
    <row r="54" spans="1:9" x14ac:dyDescent="0.2">
      <c r="A54" s="2" t="s">
        <v>60</v>
      </c>
      <c r="B54" s="21">
        <v>100</v>
      </c>
      <c r="C54" s="18">
        <v>0.117413982748985</v>
      </c>
      <c r="D54" s="18">
        <v>0.27886658906936601</v>
      </c>
      <c r="E54" s="18">
        <v>0.40202423930168202</v>
      </c>
      <c r="F54" s="18">
        <v>0.16087578237056699</v>
      </c>
      <c r="G54" s="18">
        <v>4.0819432586431503E-2</v>
      </c>
      <c r="H54" s="24">
        <v>2.72882008552551</v>
      </c>
      <c r="I54" s="18">
        <v>0.396280561484531</v>
      </c>
    </row>
    <row r="55" spans="1:9" x14ac:dyDescent="0.2">
      <c r="A55" s="2" t="s">
        <v>61</v>
      </c>
      <c r="B55" s="21">
        <v>97</v>
      </c>
      <c r="C55" s="18">
        <v>0.121586948633194</v>
      </c>
      <c r="D55" s="18">
        <v>0.39584919810295099</v>
      </c>
      <c r="E55" s="18">
        <v>0.29877030849456798</v>
      </c>
      <c r="F55" s="18">
        <v>0.17546027898788499</v>
      </c>
      <c r="G55" s="18">
        <v>8.3332620561122894E-3</v>
      </c>
      <c r="H55" s="24">
        <v>2.5531036853790301</v>
      </c>
      <c r="I55" s="18">
        <v>0.51743614866374499</v>
      </c>
    </row>
    <row r="56" spans="1:9" x14ac:dyDescent="0.2">
      <c r="A56" s="2" t="s">
        <v>62</v>
      </c>
      <c r="B56" s="21">
        <v>106</v>
      </c>
      <c r="C56" s="18">
        <v>0.178328856825829</v>
      </c>
      <c r="D56" s="18">
        <v>0.46933838725089999</v>
      </c>
      <c r="E56" s="18">
        <v>0.216617226600647</v>
      </c>
      <c r="F56" s="18">
        <v>0.13571554422378501</v>
      </c>
      <c r="G56" s="18">
        <v>0</v>
      </c>
      <c r="H56" s="24">
        <v>2.3097195625305198</v>
      </c>
      <c r="I56" s="18">
        <v>0.64766723442573504</v>
      </c>
    </row>
    <row r="57" spans="1:9" x14ac:dyDescent="0.2">
      <c r="A57" s="2" t="s">
        <v>63</v>
      </c>
      <c r="B57" s="21">
        <v>98</v>
      </c>
      <c r="C57" s="18">
        <v>0.23814962804317499</v>
      </c>
      <c r="D57" s="18">
        <v>0.41966041922569303</v>
      </c>
      <c r="E57" s="18">
        <v>0.21415464580059099</v>
      </c>
      <c r="F57" s="18">
        <v>0.107573375105858</v>
      </c>
      <c r="G57" s="18">
        <v>2.04619485884905E-2</v>
      </c>
      <c r="H57" s="24">
        <v>2.2525377273559601</v>
      </c>
      <c r="I57" s="18">
        <v>0.65781003624146706</v>
      </c>
    </row>
    <row r="58" spans="1:9" x14ac:dyDescent="0.2">
      <c r="A58" s="2" t="s">
        <v>64</v>
      </c>
      <c r="B58" s="21">
        <v>101</v>
      </c>
      <c r="C58" s="18">
        <v>0.119803741574287</v>
      </c>
      <c r="D58" s="18">
        <v>0.399122685194016</v>
      </c>
      <c r="E58" s="18">
        <v>0.25276479125022899</v>
      </c>
      <c r="F58" s="18">
        <v>0.195241883397102</v>
      </c>
      <c r="G58" s="18">
        <v>3.3066902309656102E-2</v>
      </c>
      <c r="H58" s="24">
        <v>2.6226456165313698</v>
      </c>
      <c r="I58" s="18">
        <v>0.51892642483515095</v>
      </c>
    </row>
    <row r="59" spans="1:9" x14ac:dyDescent="0.2">
      <c r="A59" s="2" t="s">
        <v>65</v>
      </c>
      <c r="B59" s="21">
        <v>92</v>
      </c>
      <c r="C59" s="18">
        <v>0.16364514827728299</v>
      </c>
      <c r="D59" s="18">
        <v>0.49710598587989802</v>
      </c>
      <c r="E59" s="18">
        <v>0.224843844771385</v>
      </c>
      <c r="F59" s="18">
        <v>0.105341725051403</v>
      </c>
      <c r="G59" s="18">
        <v>9.0632922947406803E-3</v>
      </c>
      <c r="H59" s="24">
        <v>2.29907202720642</v>
      </c>
      <c r="I59" s="18">
        <v>0.66075113661867102</v>
      </c>
    </row>
    <row r="60" spans="1:9" x14ac:dyDescent="0.2">
      <c r="A60" s="2" t="s">
        <v>66</v>
      </c>
      <c r="B60" s="21">
        <v>94</v>
      </c>
      <c r="C60" s="18">
        <v>0.12400821596384</v>
      </c>
      <c r="D60" s="18">
        <v>0.35141029953956598</v>
      </c>
      <c r="E60" s="18">
        <v>0.33864086866378801</v>
      </c>
      <c r="F60" s="18">
        <v>0.18594062328338601</v>
      </c>
      <c r="G60" s="18">
        <v>0</v>
      </c>
      <c r="H60" s="24">
        <v>2.5865139961242698</v>
      </c>
      <c r="I60" s="18">
        <v>0.475418511961263</v>
      </c>
    </row>
    <row r="61" spans="1:9" x14ac:dyDescent="0.2">
      <c r="A61" s="2" t="s">
        <v>67</v>
      </c>
      <c r="B61" s="21">
        <v>89</v>
      </c>
      <c r="C61" s="18">
        <v>0.16019189357757599</v>
      </c>
      <c r="D61" s="18">
        <v>0.41672465205192599</v>
      </c>
      <c r="E61" s="18">
        <v>0.29380887746810902</v>
      </c>
      <c r="F61" s="18">
        <v>0.11802452057600001</v>
      </c>
      <c r="G61" s="18">
        <v>1.12500721588731E-2</v>
      </c>
      <c r="H61" s="24">
        <v>2.4034161567688002</v>
      </c>
      <c r="I61" s="18">
        <v>0.57691653649548003</v>
      </c>
    </row>
    <row r="62" spans="1:9" x14ac:dyDescent="0.2">
      <c r="A62" s="2" t="s">
        <v>68</v>
      </c>
      <c r="B62" s="21">
        <v>119</v>
      </c>
      <c r="C62" s="18">
        <v>0.145673677325249</v>
      </c>
      <c r="D62" s="18">
        <v>0.47173291444778398</v>
      </c>
      <c r="E62" s="18">
        <v>0.24558103084564201</v>
      </c>
      <c r="F62" s="18">
        <v>0.13701237738132499</v>
      </c>
      <c r="G62" s="18">
        <v>0</v>
      </c>
      <c r="H62" s="24">
        <v>2.3739321231842001</v>
      </c>
      <c r="I62" s="18">
        <v>0.61740659177303303</v>
      </c>
    </row>
    <row r="63" spans="1:9" x14ac:dyDescent="0.2">
      <c r="A63" s="2" t="s">
        <v>69</v>
      </c>
      <c r="B63" s="21">
        <v>91</v>
      </c>
      <c r="C63" s="18">
        <v>0.15046158432960499</v>
      </c>
      <c r="D63" s="18">
        <v>0.44713351130485501</v>
      </c>
      <c r="E63" s="18">
        <v>0.2704037129879</v>
      </c>
      <c r="F63" s="18">
        <v>0.115308344364166</v>
      </c>
      <c r="G63" s="18">
        <v>1.6692869365215302E-2</v>
      </c>
      <c r="H63" s="24">
        <v>2.4006373882293701</v>
      </c>
      <c r="I63" s="18">
        <v>0.59759508227716995</v>
      </c>
    </row>
    <row r="64" spans="1:9" x14ac:dyDescent="0.2">
      <c r="A64" s="2" t="s">
        <v>70</v>
      </c>
      <c r="B64" s="21">
        <v>99</v>
      </c>
      <c r="C64" s="18">
        <v>0.19112953543663</v>
      </c>
      <c r="D64" s="18">
        <v>0.37545907497406</v>
      </c>
      <c r="E64" s="18">
        <v>0.29511108994483898</v>
      </c>
      <c r="F64" s="18">
        <v>0.10501392185687999</v>
      </c>
      <c r="G64" s="18">
        <v>3.3286377787589999E-2</v>
      </c>
      <c r="H64" s="24">
        <v>2.41386842727661</v>
      </c>
      <c r="I64" s="18">
        <v>0.56658861041068997</v>
      </c>
    </row>
    <row r="65" spans="1:9" x14ac:dyDescent="0.2">
      <c r="A65" s="2" t="s">
        <v>71</v>
      </c>
      <c r="B65" s="21">
        <v>84</v>
      </c>
      <c r="C65" s="18">
        <v>0.158402249217033</v>
      </c>
      <c r="D65" s="18">
        <v>0.37520128488540599</v>
      </c>
      <c r="E65" s="18">
        <v>0.231651246547699</v>
      </c>
      <c r="F65" s="18">
        <v>0.22279472649097401</v>
      </c>
      <c r="G65" s="18">
        <v>1.1950511485338201E-2</v>
      </c>
      <c r="H65" s="24">
        <v>2.5546898841857901</v>
      </c>
      <c r="I65" s="18">
        <v>0.53360352416330004</v>
      </c>
    </row>
    <row r="66" spans="1:9" x14ac:dyDescent="0.2">
      <c r="A66" s="2" t="s">
        <v>72</v>
      </c>
      <c r="B66" s="21">
        <v>96</v>
      </c>
      <c r="C66" s="18">
        <v>0.186115652322769</v>
      </c>
      <c r="D66" s="18">
        <v>0.49325937032699602</v>
      </c>
      <c r="E66" s="18">
        <v>0.18265619874000499</v>
      </c>
      <c r="F66" s="18">
        <v>0.101843148469925</v>
      </c>
      <c r="G66" s="18">
        <v>3.6125633865594899E-2</v>
      </c>
      <c r="H66" s="24">
        <v>2.30860376358032</v>
      </c>
      <c r="I66" s="18">
        <v>0.67937502011889594</v>
      </c>
    </row>
    <row r="67" spans="1:9" x14ac:dyDescent="0.2">
      <c r="A67" s="2" t="s">
        <v>73</v>
      </c>
      <c r="B67" s="21">
        <v>105</v>
      </c>
      <c r="C67" s="18">
        <v>0.21575695276260401</v>
      </c>
      <c r="D67" s="18">
        <v>0.44327977299690202</v>
      </c>
      <c r="E67" s="18">
        <v>0.235397964715958</v>
      </c>
      <c r="F67" s="18">
        <v>7.9904124140739399E-2</v>
      </c>
      <c r="G67" s="18">
        <v>2.5661177933216098E-2</v>
      </c>
      <c r="H67" s="24">
        <v>2.2564327716827401</v>
      </c>
      <c r="I67" s="18">
        <v>0.65903673066971202</v>
      </c>
    </row>
    <row r="68" spans="1:9" x14ac:dyDescent="0.2">
      <c r="A68" s="2" t="s">
        <v>74</v>
      </c>
      <c r="B68" s="21">
        <v>93</v>
      </c>
      <c r="C68" s="18">
        <v>0.122374437749386</v>
      </c>
      <c r="D68" s="18">
        <v>0.547601938247681</v>
      </c>
      <c r="E68" s="18">
        <v>0.22840778529644001</v>
      </c>
      <c r="F68" s="18">
        <v>0.101615831255913</v>
      </c>
      <c r="G68" s="18">
        <v>0</v>
      </c>
      <c r="H68" s="24">
        <v>2.30926513671875</v>
      </c>
      <c r="I68" s="18">
        <v>0.66997638098877998</v>
      </c>
    </row>
    <row r="69" spans="1:9" x14ac:dyDescent="0.2">
      <c r="A69" s="2" t="s">
        <v>75</v>
      </c>
      <c r="B69" s="21">
        <v>110</v>
      </c>
      <c r="C69" s="18">
        <v>0.185659140348434</v>
      </c>
      <c r="D69" s="18">
        <v>0.41933411359786998</v>
      </c>
      <c r="E69" s="18">
        <v>0.28583931922912598</v>
      </c>
      <c r="F69" s="18">
        <v>9.4198063015937805E-2</v>
      </c>
      <c r="G69" s="18">
        <v>1.4969337731599801E-2</v>
      </c>
      <c r="H69" s="24">
        <v>2.33348441123962</v>
      </c>
      <c r="I69" s="18">
        <v>0.60499326972273304</v>
      </c>
    </row>
    <row r="70" spans="1:9" x14ac:dyDescent="0.2">
      <c r="A70" s="2" t="s">
        <v>76</v>
      </c>
      <c r="B70" s="21">
        <v>102</v>
      </c>
      <c r="C70" s="18">
        <v>0.22164808213710799</v>
      </c>
      <c r="D70" s="18">
        <v>0.36554247140884399</v>
      </c>
      <c r="E70" s="18">
        <v>0.27716016769409202</v>
      </c>
      <c r="F70" s="18">
        <v>0.116820357739925</v>
      </c>
      <c r="G70" s="18">
        <v>1.8828943371772801E-2</v>
      </c>
      <c r="H70" s="24">
        <v>2.3456397056579599</v>
      </c>
      <c r="I70" s="18">
        <v>0.58719054042122099</v>
      </c>
    </row>
    <row r="71" spans="1:9" x14ac:dyDescent="0.2">
      <c r="A71" s="3" t="s">
        <v>77</v>
      </c>
      <c r="B71" s="22">
        <v>79</v>
      </c>
      <c r="C71" s="19">
        <v>0.187708020210266</v>
      </c>
      <c r="D71" s="19">
        <v>0.44620352983474698</v>
      </c>
      <c r="E71" s="19">
        <v>0.26346832513809199</v>
      </c>
      <c r="F71" s="19">
        <v>9.0163648128509494E-2</v>
      </c>
      <c r="G71" s="19">
        <v>1.2456472963094699E-2</v>
      </c>
      <c r="H71" s="25">
        <v>2.29345703125</v>
      </c>
      <c r="I71" s="19">
        <v>0.63391155240651798</v>
      </c>
    </row>
    <row r="73" spans="1:9" x14ac:dyDescent="0.2">
      <c r="A73" t="s">
        <v>86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235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66" t="s">
        <v>1</v>
      </c>
      <c r="C6" s="263" t="s">
        <v>1</v>
      </c>
      <c r="D6" s="263" t="s">
        <v>1</v>
      </c>
      <c r="E6" s="263" t="s">
        <v>1</v>
      </c>
      <c r="F6" s="263" t="s">
        <v>1</v>
      </c>
      <c r="G6" s="263" t="s">
        <v>1</v>
      </c>
      <c r="H6" s="263" t="s">
        <v>1</v>
      </c>
      <c r="I6" s="263" t="s">
        <v>1</v>
      </c>
    </row>
    <row r="7" spans="1:9" x14ac:dyDescent="0.2">
      <c r="A7" s="2" t="s">
        <v>13</v>
      </c>
      <c r="B7" s="267">
        <v>5998</v>
      </c>
      <c r="C7" s="264">
        <v>0.15422852337360399</v>
      </c>
      <c r="D7" s="264">
        <v>0.16942913830280301</v>
      </c>
      <c r="E7" s="264">
        <v>0.25508308410644498</v>
      </c>
      <c r="F7" s="264">
        <v>0.223998367786407</v>
      </c>
      <c r="G7" s="264">
        <v>8.6061403155326802E-2</v>
      </c>
      <c r="H7" s="264">
        <v>0.111199483275414</v>
      </c>
      <c r="I7" s="264">
        <v>0.36415107280669901</v>
      </c>
    </row>
    <row r="8" spans="1:9" x14ac:dyDescent="0.2">
      <c r="A8" s="5" t="s">
        <v>14</v>
      </c>
      <c r="B8" s="266" t="s">
        <v>1</v>
      </c>
      <c r="C8" s="263" t="s">
        <v>1</v>
      </c>
      <c r="D8" s="263" t="s">
        <v>1</v>
      </c>
      <c r="E8" s="263" t="s">
        <v>1</v>
      </c>
      <c r="F8" s="263" t="s">
        <v>1</v>
      </c>
      <c r="G8" s="263" t="s">
        <v>1</v>
      </c>
      <c r="H8" s="263" t="s">
        <v>1</v>
      </c>
      <c r="I8" s="263" t="s">
        <v>1</v>
      </c>
    </row>
    <row r="9" spans="1:9" x14ac:dyDescent="0.2">
      <c r="A9" s="2" t="s">
        <v>15</v>
      </c>
      <c r="B9" s="267">
        <v>105</v>
      </c>
      <c r="C9" s="264">
        <v>0.22043623030185699</v>
      </c>
      <c r="D9" s="264">
        <v>0.18283522129058799</v>
      </c>
      <c r="E9" s="264">
        <v>0.233135536313057</v>
      </c>
      <c r="F9" s="264">
        <v>0.21184116601944</v>
      </c>
      <c r="G9" s="264">
        <v>6.8890087306499495E-2</v>
      </c>
      <c r="H9" s="264">
        <v>8.2861766219139099E-2</v>
      </c>
      <c r="I9" s="264">
        <v>0.43970628795389999</v>
      </c>
    </row>
    <row r="10" spans="1:9" x14ac:dyDescent="0.2">
      <c r="A10" s="2" t="s">
        <v>16</v>
      </c>
      <c r="B10" s="267">
        <v>106</v>
      </c>
      <c r="C10" s="264">
        <v>0.11886852979659999</v>
      </c>
      <c r="D10" s="264">
        <v>0.10887680947780599</v>
      </c>
      <c r="E10" s="264">
        <v>0.32536214590072599</v>
      </c>
      <c r="F10" s="264">
        <v>0.28311339020729098</v>
      </c>
      <c r="G10" s="264">
        <v>0.103697657585144</v>
      </c>
      <c r="H10" s="264">
        <v>6.0081481933593799E-2</v>
      </c>
      <c r="I10" s="264">
        <v>0.24230327553533301</v>
      </c>
    </row>
    <row r="11" spans="1:9" x14ac:dyDescent="0.2">
      <c r="A11" s="2" t="s">
        <v>17</v>
      </c>
      <c r="B11" s="267">
        <v>123</v>
      </c>
      <c r="C11" s="264">
        <v>9.1089844703674303E-2</v>
      </c>
      <c r="D11" s="264">
        <v>0.107673741877079</v>
      </c>
      <c r="E11" s="264">
        <v>0.26976093649864202</v>
      </c>
      <c r="F11" s="264">
        <v>0.30980584025383001</v>
      </c>
      <c r="G11" s="264">
        <v>0.12292812019586601</v>
      </c>
      <c r="H11" s="264">
        <v>9.8741538822650896E-2</v>
      </c>
      <c r="I11" s="264">
        <v>0.220540045073914</v>
      </c>
    </row>
    <row r="12" spans="1:9" x14ac:dyDescent="0.2">
      <c r="A12" s="2" t="s">
        <v>18</v>
      </c>
      <c r="B12" s="267">
        <v>106</v>
      </c>
      <c r="C12" s="264">
        <v>0.18998321890830999</v>
      </c>
      <c r="D12" s="264">
        <v>0.10056509822607</v>
      </c>
      <c r="E12" s="264">
        <v>0.29524564743041998</v>
      </c>
      <c r="F12" s="264">
        <v>0.282631546258926</v>
      </c>
      <c r="G12" s="264">
        <v>0.115994513034821</v>
      </c>
      <c r="H12" s="264">
        <v>1.55799780040979E-2</v>
      </c>
      <c r="I12" s="264">
        <v>0.295146695610216</v>
      </c>
    </row>
    <row r="13" spans="1:9" x14ac:dyDescent="0.2">
      <c r="A13" s="2" t="s">
        <v>19</v>
      </c>
      <c r="B13" s="267">
        <v>108</v>
      </c>
      <c r="C13" s="264">
        <v>0.103997990489006</v>
      </c>
      <c r="D13" s="264">
        <v>0.138805851340294</v>
      </c>
      <c r="E13" s="264">
        <v>0.258218884468079</v>
      </c>
      <c r="F13" s="264">
        <v>0.38110870122909501</v>
      </c>
      <c r="G13" s="264">
        <v>7.4241563677787795E-2</v>
      </c>
      <c r="H13" s="264">
        <v>4.3626986443996402E-2</v>
      </c>
      <c r="I13" s="264">
        <v>0.253879860747178</v>
      </c>
    </row>
    <row r="14" spans="1:9" x14ac:dyDescent="0.2">
      <c r="A14" s="2" t="s">
        <v>20</v>
      </c>
      <c r="B14" s="267">
        <v>97</v>
      </c>
      <c r="C14" s="264">
        <v>4.2781740427017198E-2</v>
      </c>
      <c r="D14" s="264">
        <v>0.15552189946174599</v>
      </c>
      <c r="E14" s="264">
        <v>0.2419773042202</v>
      </c>
      <c r="F14" s="264">
        <v>0.35498899221420299</v>
      </c>
      <c r="G14" s="264">
        <v>0.13911961019039201</v>
      </c>
      <c r="H14" s="264">
        <v>6.5610446035861997E-2</v>
      </c>
      <c r="I14" s="264">
        <v>0.21222801627938201</v>
      </c>
    </row>
    <row r="15" spans="1:9" x14ac:dyDescent="0.2">
      <c r="A15" s="2" t="s">
        <v>21</v>
      </c>
      <c r="B15" s="267">
        <v>93</v>
      </c>
      <c r="C15" s="264">
        <v>0.12438355386257199</v>
      </c>
      <c r="D15" s="264">
        <v>0.14763627946376801</v>
      </c>
      <c r="E15" s="264">
        <v>0.304152071475983</v>
      </c>
      <c r="F15" s="264">
        <v>0.285064786672592</v>
      </c>
      <c r="G15" s="264">
        <v>6.8487569689750699E-2</v>
      </c>
      <c r="H15" s="264">
        <v>7.0275738835334806E-2</v>
      </c>
      <c r="I15" s="264">
        <v>0.29258119282117101</v>
      </c>
    </row>
    <row r="16" spans="1:9" x14ac:dyDescent="0.2">
      <c r="A16" s="2" t="s">
        <v>22</v>
      </c>
      <c r="B16" s="267">
        <v>103</v>
      </c>
      <c r="C16" s="264">
        <v>0.131554245948792</v>
      </c>
      <c r="D16" s="264">
        <v>0.12547457218170199</v>
      </c>
      <c r="E16" s="264">
        <v>0.31030037999153098</v>
      </c>
      <c r="F16" s="264">
        <v>0.230339676141739</v>
      </c>
      <c r="G16" s="264">
        <v>0.123570829629898</v>
      </c>
      <c r="H16" s="264">
        <v>7.8760296106338501E-2</v>
      </c>
      <c r="I16" s="264">
        <v>0.27900319215959701</v>
      </c>
    </row>
    <row r="17" spans="1:9" x14ac:dyDescent="0.2">
      <c r="A17" s="2" t="s">
        <v>23</v>
      </c>
      <c r="B17" s="267">
        <v>71</v>
      </c>
      <c r="C17" s="264">
        <v>0.26893246173858598</v>
      </c>
      <c r="D17" s="264">
        <v>0.26579168438911399</v>
      </c>
      <c r="E17" s="264">
        <v>0.16030441224575001</v>
      </c>
      <c r="F17" s="264">
        <v>0.187344551086426</v>
      </c>
      <c r="G17" s="264">
        <v>1.9264940172433902E-2</v>
      </c>
      <c r="H17" s="264">
        <v>9.8361946642398806E-2</v>
      </c>
      <c r="I17" s="264">
        <v>0.59305854089206</v>
      </c>
    </row>
    <row r="18" spans="1:9" x14ac:dyDescent="0.2">
      <c r="A18" s="2" t="s">
        <v>24</v>
      </c>
      <c r="B18" s="267">
        <v>74</v>
      </c>
      <c r="C18" s="264">
        <v>0.14645151793956801</v>
      </c>
      <c r="D18" s="264">
        <v>0.24461038410663599</v>
      </c>
      <c r="E18" s="264">
        <v>0.26503804326057401</v>
      </c>
      <c r="F18" s="264">
        <v>0.130553469061852</v>
      </c>
      <c r="G18" s="264">
        <v>5.9660904109477997E-2</v>
      </c>
      <c r="H18" s="264">
        <v>0.15368567407131201</v>
      </c>
      <c r="I18" s="264">
        <v>0.46207643366998002</v>
      </c>
    </row>
    <row r="19" spans="1:9" x14ac:dyDescent="0.2">
      <c r="A19" s="2" t="s">
        <v>25</v>
      </c>
      <c r="B19" s="267">
        <v>93</v>
      </c>
      <c r="C19" s="264">
        <v>0.28371307253837602</v>
      </c>
      <c r="D19" s="264">
        <v>0.194597467780113</v>
      </c>
      <c r="E19" s="264">
        <v>0.23215706646442399</v>
      </c>
      <c r="F19" s="264">
        <v>0.140798449516296</v>
      </c>
      <c r="G19" s="264">
        <v>6.3797049224376706E-2</v>
      </c>
      <c r="H19" s="264">
        <v>8.4936894476413699E-2</v>
      </c>
      <c r="I19" s="264">
        <v>0.52270770991778404</v>
      </c>
    </row>
    <row r="20" spans="1:9" x14ac:dyDescent="0.2">
      <c r="A20" s="2" t="s">
        <v>26</v>
      </c>
      <c r="B20" s="267">
        <v>100</v>
      </c>
      <c r="C20" s="264">
        <v>0.23443846404552501</v>
      </c>
      <c r="D20" s="264">
        <v>0.22587767243385301</v>
      </c>
      <c r="E20" s="264">
        <v>0.261101484298706</v>
      </c>
      <c r="F20" s="264">
        <v>0.10700593143701601</v>
      </c>
      <c r="G20" s="264">
        <v>6.4958579838275896E-2</v>
      </c>
      <c r="H20" s="264">
        <v>0.10661786049604401</v>
      </c>
      <c r="I20" s="264">
        <v>0.51525111143802904</v>
      </c>
    </row>
    <row r="21" spans="1:9" x14ac:dyDescent="0.2">
      <c r="A21" s="2" t="s">
        <v>27</v>
      </c>
      <c r="B21" s="267">
        <v>85</v>
      </c>
      <c r="C21" s="264">
        <v>0.23221741616725899</v>
      </c>
      <c r="D21" s="264">
        <v>0.221188694238663</v>
      </c>
      <c r="E21" s="264">
        <v>0.15519812703132599</v>
      </c>
      <c r="F21" s="264">
        <v>0.15340824425220501</v>
      </c>
      <c r="G21" s="264">
        <v>8.8479034602642101E-2</v>
      </c>
      <c r="H21" s="264">
        <v>0.149508476257324</v>
      </c>
      <c r="I21" s="264">
        <v>0.53311067978978299</v>
      </c>
    </row>
    <row r="22" spans="1:9" x14ac:dyDescent="0.2">
      <c r="A22" s="2" t="s">
        <v>28</v>
      </c>
      <c r="B22" s="267">
        <v>106</v>
      </c>
      <c r="C22" s="264">
        <v>9.7822189331054701E-2</v>
      </c>
      <c r="D22" s="264">
        <v>0.109896287322044</v>
      </c>
      <c r="E22" s="264">
        <v>0.21993833780288699</v>
      </c>
      <c r="F22" s="264">
        <v>0.25924777984619102</v>
      </c>
      <c r="G22" s="264">
        <v>0.22270679473877</v>
      </c>
      <c r="H22" s="264">
        <v>9.0388610959052998E-2</v>
      </c>
      <c r="I22" s="264">
        <v>0.22835958207615201</v>
      </c>
    </row>
    <row r="23" spans="1:9" x14ac:dyDescent="0.2">
      <c r="A23" s="2" t="s">
        <v>29</v>
      </c>
      <c r="B23" s="267">
        <v>102</v>
      </c>
      <c r="C23" s="264">
        <v>0.110648676753044</v>
      </c>
      <c r="D23" s="264">
        <v>7.6222933828830705E-2</v>
      </c>
      <c r="E23" s="264">
        <v>0.207731664180756</v>
      </c>
      <c r="F23" s="264">
        <v>0.34829890727996798</v>
      </c>
      <c r="G23" s="264">
        <v>0.14751464128494299</v>
      </c>
      <c r="H23" s="264">
        <v>0.10958319157362</v>
      </c>
      <c r="I23" s="264">
        <v>0.20986981117845999</v>
      </c>
    </row>
    <row r="24" spans="1:9" x14ac:dyDescent="0.2">
      <c r="A24" s="2" t="s">
        <v>30</v>
      </c>
      <c r="B24" s="267">
        <v>97</v>
      </c>
      <c r="C24" s="264">
        <v>0.1290622651577</v>
      </c>
      <c r="D24" s="264">
        <v>7.2590105235576602E-2</v>
      </c>
      <c r="E24" s="264">
        <v>0.19944153726100899</v>
      </c>
      <c r="F24" s="264">
        <v>0.30970525741577098</v>
      </c>
      <c r="G24" s="264">
        <v>0.17453058063983901</v>
      </c>
      <c r="H24" s="264">
        <v>0.114670239388943</v>
      </c>
      <c r="I24" s="264">
        <v>0.22777091967194901</v>
      </c>
    </row>
    <row r="25" spans="1:9" x14ac:dyDescent="0.2">
      <c r="A25" s="2" t="s">
        <v>31</v>
      </c>
      <c r="B25" s="267">
        <v>98</v>
      </c>
      <c r="C25" s="264">
        <v>0.202724024653435</v>
      </c>
      <c r="D25" s="264">
        <v>0.163991749286652</v>
      </c>
      <c r="E25" s="264">
        <v>0.23336146771907801</v>
      </c>
      <c r="F25" s="264">
        <v>0.20984400808811199</v>
      </c>
      <c r="G25" s="264">
        <v>7.5262568891048404E-2</v>
      </c>
      <c r="H25" s="264">
        <v>0.114816196262836</v>
      </c>
      <c r="I25" s="264">
        <v>0.41428205782636701</v>
      </c>
    </row>
    <row r="26" spans="1:9" x14ac:dyDescent="0.2">
      <c r="A26" s="2" t="s">
        <v>32</v>
      </c>
      <c r="B26" s="267">
        <v>89</v>
      </c>
      <c r="C26" s="264">
        <v>0.21471914649009699</v>
      </c>
      <c r="D26" s="264">
        <v>0.17373351752758001</v>
      </c>
      <c r="E26" s="264">
        <v>0.32222980260848999</v>
      </c>
      <c r="F26" s="264">
        <v>8.5043221712112399E-2</v>
      </c>
      <c r="G26" s="264">
        <v>5.6459475308656699E-2</v>
      </c>
      <c r="H26" s="264">
        <v>0.14781484007835399</v>
      </c>
      <c r="I26" s="264">
        <v>0.45583129182311699</v>
      </c>
    </row>
    <row r="27" spans="1:9" x14ac:dyDescent="0.2">
      <c r="A27" s="2" t="s">
        <v>33</v>
      </c>
      <c r="B27" s="267">
        <v>85</v>
      </c>
      <c r="C27" s="264">
        <v>0.31272679567336997</v>
      </c>
      <c r="D27" s="264">
        <v>0.356438428163528</v>
      </c>
      <c r="E27" s="264">
        <v>0.11122146993875499</v>
      </c>
      <c r="F27" s="264">
        <v>0.13346624374389601</v>
      </c>
      <c r="G27" s="264">
        <v>0</v>
      </c>
      <c r="H27" s="264">
        <v>8.6147047579288497E-2</v>
      </c>
      <c r="I27" s="264">
        <v>0.73224607194807301</v>
      </c>
    </row>
    <row r="28" spans="1:9" x14ac:dyDescent="0.2">
      <c r="A28" s="2" t="s">
        <v>34</v>
      </c>
      <c r="B28" s="267">
        <v>101</v>
      </c>
      <c r="C28" s="264">
        <v>0.20879535377025599</v>
      </c>
      <c r="D28" s="264">
        <v>0.25558614730835</v>
      </c>
      <c r="E28" s="264">
        <v>0.230111613869667</v>
      </c>
      <c r="F28" s="264">
        <v>0.15077379345893899</v>
      </c>
      <c r="G28" s="264">
        <v>7.65092968940735E-2</v>
      </c>
      <c r="H28" s="264">
        <v>7.8223787248134599E-2</v>
      </c>
      <c r="I28" s="264">
        <v>0.503789855290115</v>
      </c>
    </row>
    <row r="29" spans="1:9" x14ac:dyDescent="0.2">
      <c r="A29" s="2" t="s">
        <v>35</v>
      </c>
      <c r="B29" s="267">
        <v>95</v>
      </c>
      <c r="C29" s="264">
        <v>0.25875639915466297</v>
      </c>
      <c r="D29" s="264">
        <v>0.19654324650764499</v>
      </c>
      <c r="E29" s="264">
        <v>0.16879598796367601</v>
      </c>
      <c r="F29" s="264">
        <v>0.219929769635201</v>
      </c>
      <c r="G29" s="264">
        <v>7.2469264268875094E-2</v>
      </c>
      <c r="H29" s="264">
        <v>8.3505317568779006E-2</v>
      </c>
      <c r="I29" s="264">
        <v>0.49678373676666798</v>
      </c>
    </row>
    <row r="30" spans="1:9" x14ac:dyDescent="0.2">
      <c r="A30" s="2" t="s">
        <v>36</v>
      </c>
      <c r="B30" s="267">
        <v>90</v>
      </c>
      <c r="C30" s="264">
        <v>0.25956988334655801</v>
      </c>
      <c r="D30" s="264">
        <v>0.16150285303592701</v>
      </c>
      <c r="E30" s="264">
        <v>0.18969255685806299</v>
      </c>
      <c r="F30" s="264">
        <v>0.241793498396873</v>
      </c>
      <c r="G30" s="264">
        <v>6.9975383579731001E-2</v>
      </c>
      <c r="H30" s="264">
        <v>7.74658247828484E-2</v>
      </c>
      <c r="I30" s="264">
        <v>0.45643050164875398</v>
      </c>
    </row>
    <row r="31" spans="1:9" x14ac:dyDescent="0.2">
      <c r="A31" s="2" t="s">
        <v>37</v>
      </c>
      <c r="B31" s="267">
        <v>80</v>
      </c>
      <c r="C31" s="264">
        <v>0.26961401104927102</v>
      </c>
      <c r="D31" s="264">
        <v>0.28852164745330799</v>
      </c>
      <c r="E31" s="264">
        <v>7.7260114252567305E-2</v>
      </c>
      <c r="F31" s="264">
        <v>0.16242718696594199</v>
      </c>
      <c r="G31" s="264">
        <v>2.5636859238147701E-2</v>
      </c>
      <c r="H31" s="264">
        <v>0.176540151238441</v>
      </c>
      <c r="I31" s="264">
        <v>0.67779343405972303</v>
      </c>
    </row>
    <row r="32" spans="1:9" x14ac:dyDescent="0.2">
      <c r="A32" s="2" t="s">
        <v>38</v>
      </c>
      <c r="B32" s="267">
        <v>105</v>
      </c>
      <c r="C32" s="264">
        <v>0.106827564537525</v>
      </c>
      <c r="D32" s="264">
        <v>9.2499688267707797E-2</v>
      </c>
      <c r="E32" s="264">
        <v>0.21214523911476099</v>
      </c>
      <c r="F32" s="264">
        <v>0.30670815706253102</v>
      </c>
      <c r="G32" s="264">
        <v>0.189495489001274</v>
      </c>
      <c r="H32" s="264">
        <v>9.2323862016201005E-2</v>
      </c>
      <c r="I32" s="264">
        <v>0.219601732891199</v>
      </c>
    </row>
    <row r="33" spans="1:9" x14ac:dyDescent="0.2">
      <c r="A33" s="2" t="s">
        <v>39</v>
      </c>
      <c r="B33" s="267">
        <v>93</v>
      </c>
      <c r="C33" s="264">
        <v>0.16797456145286599</v>
      </c>
      <c r="D33" s="264">
        <v>0.221458435058594</v>
      </c>
      <c r="E33" s="264">
        <v>0.23219139873981501</v>
      </c>
      <c r="F33" s="264">
        <v>0.20823000371456099</v>
      </c>
      <c r="G33" s="264">
        <v>7.4878677725791903E-2</v>
      </c>
      <c r="H33" s="264">
        <v>9.5266923308372498E-2</v>
      </c>
      <c r="I33" s="264">
        <v>0.43043965844104398</v>
      </c>
    </row>
    <row r="34" spans="1:9" x14ac:dyDescent="0.2">
      <c r="A34" s="2" t="s">
        <v>40</v>
      </c>
      <c r="B34" s="267">
        <v>95</v>
      </c>
      <c r="C34" s="264">
        <v>0.215026170015335</v>
      </c>
      <c r="D34" s="264">
        <v>0.19626709818839999</v>
      </c>
      <c r="E34" s="264">
        <v>0.212347596883774</v>
      </c>
      <c r="F34" s="264">
        <v>0.20182538032531699</v>
      </c>
      <c r="G34" s="264">
        <v>3.8111608475446701E-2</v>
      </c>
      <c r="H34" s="264">
        <v>0.13642214238643599</v>
      </c>
      <c r="I34" s="264">
        <v>0.47626657672134698</v>
      </c>
    </row>
    <row r="35" spans="1:9" x14ac:dyDescent="0.2">
      <c r="A35" s="2" t="s">
        <v>41</v>
      </c>
      <c r="B35" s="267">
        <v>102</v>
      </c>
      <c r="C35" s="264">
        <v>0.28583374619483898</v>
      </c>
      <c r="D35" s="264">
        <v>0.15426307916641199</v>
      </c>
      <c r="E35" s="264">
        <v>0.17348149418830899</v>
      </c>
      <c r="F35" s="264">
        <v>0.14996775984764099</v>
      </c>
      <c r="G35" s="264">
        <v>6.3921913504600497E-2</v>
      </c>
      <c r="H35" s="264">
        <v>0.17253202199935899</v>
      </c>
      <c r="I35" s="264">
        <v>0.53185963582458395</v>
      </c>
    </row>
    <row r="36" spans="1:9" x14ac:dyDescent="0.2">
      <c r="A36" s="2" t="s">
        <v>42</v>
      </c>
      <c r="B36" s="267">
        <v>86</v>
      </c>
      <c r="C36" s="264">
        <v>0.29242253303527799</v>
      </c>
      <c r="D36" s="264">
        <v>0.20490378141403201</v>
      </c>
      <c r="E36" s="264">
        <v>0.17821308970451399</v>
      </c>
      <c r="F36" s="264">
        <v>0.13049028813839</v>
      </c>
      <c r="G36" s="264">
        <v>6.0130361467599903E-2</v>
      </c>
      <c r="H36" s="264">
        <v>0.13383993506431599</v>
      </c>
      <c r="I36" s="264">
        <v>0.57417369029029297</v>
      </c>
    </row>
    <row r="37" spans="1:9" x14ac:dyDescent="0.2">
      <c r="A37" s="2" t="s">
        <v>43</v>
      </c>
      <c r="B37" s="267">
        <v>88</v>
      </c>
      <c r="C37" s="264">
        <v>0.251277655363083</v>
      </c>
      <c r="D37" s="264">
        <v>0.24973101913928999</v>
      </c>
      <c r="E37" s="264">
        <v>0.18991065025329601</v>
      </c>
      <c r="F37" s="264">
        <v>0.13480561971664401</v>
      </c>
      <c r="G37" s="264">
        <v>1.3760284520685701E-2</v>
      </c>
      <c r="H37" s="264">
        <v>0.160514771938324</v>
      </c>
      <c r="I37" s="264">
        <v>0.59680463360070801</v>
      </c>
    </row>
    <row r="38" spans="1:9" x14ac:dyDescent="0.2">
      <c r="A38" s="2" t="s">
        <v>44</v>
      </c>
      <c r="B38" s="267">
        <v>105</v>
      </c>
      <c r="C38" s="264">
        <v>7.6018154621124295E-2</v>
      </c>
      <c r="D38" s="264">
        <v>0.124555826187134</v>
      </c>
      <c r="E38" s="264">
        <v>0.253057181835175</v>
      </c>
      <c r="F38" s="264">
        <v>0.34448406100273099</v>
      </c>
      <c r="G38" s="264">
        <v>0.166551023721695</v>
      </c>
      <c r="H38" s="264">
        <v>3.53337675333023E-2</v>
      </c>
      <c r="I38" s="264">
        <v>0.20792059570398999</v>
      </c>
    </row>
    <row r="39" spans="1:9" x14ac:dyDescent="0.2">
      <c r="A39" s="2" t="s">
        <v>45</v>
      </c>
      <c r="B39" s="267">
        <v>104</v>
      </c>
      <c r="C39" s="264">
        <v>6.3982918858528096E-2</v>
      </c>
      <c r="D39" s="264">
        <v>0.14620448648929599</v>
      </c>
      <c r="E39" s="264">
        <v>0.19466552138328599</v>
      </c>
      <c r="F39" s="264">
        <v>0.390887290239334</v>
      </c>
      <c r="G39" s="264">
        <v>0.10602001100778601</v>
      </c>
      <c r="H39" s="264">
        <v>9.8239772021770505E-2</v>
      </c>
      <c r="I39" s="264">
        <v>0.23308569043798899</v>
      </c>
    </row>
    <row r="40" spans="1:9" x14ac:dyDescent="0.2">
      <c r="A40" s="2" t="s">
        <v>46</v>
      </c>
      <c r="B40" s="267">
        <v>100</v>
      </c>
      <c r="C40" s="264">
        <v>0.13627949357032801</v>
      </c>
      <c r="D40" s="264">
        <v>0.190253540873528</v>
      </c>
      <c r="E40" s="264">
        <v>0.27025613188743602</v>
      </c>
      <c r="F40" s="264">
        <v>0.21750254929065699</v>
      </c>
      <c r="G40" s="264">
        <v>9.7421042621135698E-2</v>
      </c>
      <c r="H40" s="264">
        <v>8.8287234306335394E-2</v>
      </c>
      <c r="I40" s="264">
        <v>0.35815341124884598</v>
      </c>
    </row>
    <row r="41" spans="1:9" x14ac:dyDescent="0.2">
      <c r="A41" s="2" t="s">
        <v>47</v>
      </c>
      <c r="B41" s="267">
        <v>91</v>
      </c>
      <c r="C41" s="264">
        <v>0.25196185708045998</v>
      </c>
      <c r="D41" s="264">
        <v>8.7659440934658106E-2</v>
      </c>
      <c r="E41" s="264">
        <v>0.27065652608871499</v>
      </c>
      <c r="F41" s="264">
        <v>0.185563400387764</v>
      </c>
      <c r="G41" s="264">
        <v>5.8835815638303798E-2</v>
      </c>
      <c r="H41" s="264">
        <v>0.14532296359538999</v>
      </c>
      <c r="I41" s="264">
        <v>0.39736799056108901</v>
      </c>
    </row>
    <row r="42" spans="1:9" x14ac:dyDescent="0.2">
      <c r="A42" s="2" t="s">
        <v>48</v>
      </c>
      <c r="B42" s="267">
        <v>101</v>
      </c>
      <c r="C42" s="264">
        <v>0.24599190056324</v>
      </c>
      <c r="D42" s="264">
        <v>0.160965546965599</v>
      </c>
      <c r="E42" s="264">
        <v>0.291631579399109</v>
      </c>
      <c r="F42" s="264">
        <v>0.150824010372162</v>
      </c>
      <c r="G42" s="264">
        <v>8.4167718887329102E-2</v>
      </c>
      <c r="H42" s="264">
        <v>6.6419251263141604E-2</v>
      </c>
      <c r="I42" s="264">
        <v>0.43591027860382803</v>
      </c>
    </row>
    <row r="43" spans="1:9" x14ac:dyDescent="0.2">
      <c r="A43" s="2" t="s">
        <v>49</v>
      </c>
      <c r="B43" s="267">
        <v>92</v>
      </c>
      <c r="C43" s="264">
        <v>7.7282831072807298E-2</v>
      </c>
      <c r="D43" s="264">
        <v>0.12715093791484799</v>
      </c>
      <c r="E43" s="264">
        <v>0.17539536952972401</v>
      </c>
      <c r="F43" s="264">
        <v>0.42401003837585399</v>
      </c>
      <c r="G43" s="264">
        <v>0.168638810515404</v>
      </c>
      <c r="H43" s="264">
        <v>2.7522008866071701E-2</v>
      </c>
      <c r="I43" s="264">
        <v>0.210219430809339</v>
      </c>
    </row>
    <row r="44" spans="1:9" x14ac:dyDescent="0.2">
      <c r="A44" s="2" t="s">
        <v>50</v>
      </c>
      <c r="B44" s="267">
        <v>96</v>
      </c>
      <c r="C44" s="264">
        <v>2.4800335988402401E-2</v>
      </c>
      <c r="D44" s="264">
        <v>7.8795544803142506E-2</v>
      </c>
      <c r="E44" s="264">
        <v>0.20563402771949801</v>
      </c>
      <c r="F44" s="264">
        <v>0.43328741192817699</v>
      </c>
      <c r="G44" s="264">
        <v>0.201175943017006</v>
      </c>
      <c r="H44" s="264">
        <v>5.6306742131710101E-2</v>
      </c>
      <c r="I44" s="264">
        <v>0.10977706931183399</v>
      </c>
    </row>
    <row r="45" spans="1:9" x14ac:dyDescent="0.2">
      <c r="A45" s="2" t="s">
        <v>51</v>
      </c>
      <c r="B45" s="267">
        <v>98</v>
      </c>
      <c r="C45" s="264">
        <v>0.141552999615669</v>
      </c>
      <c r="D45" s="264">
        <v>0.13349482417106601</v>
      </c>
      <c r="E45" s="264">
        <v>0.207395419478416</v>
      </c>
      <c r="F45" s="264">
        <v>0.25137782096862799</v>
      </c>
      <c r="G45" s="264">
        <v>0.189452365040779</v>
      </c>
      <c r="H45" s="264">
        <v>7.6726570725441007E-2</v>
      </c>
      <c r="I45" s="264">
        <v>0.29790505722973998</v>
      </c>
    </row>
    <row r="46" spans="1:9" x14ac:dyDescent="0.2">
      <c r="A46" s="2" t="s">
        <v>52</v>
      </c>
      <c r="B46" s="267">
        <v>102</v>
      </c>
      <c r="C46" s="264">
        <v>0.16210550069808999</v>
      </c>
      <c r="D46" s="264">
        <v>0.22283923625946001</v>
      </c>
      <c r="E46" s="264">
        <v>0.21249540150165599</v>
      </c>
      <c r="F46" s="264">
        <v>0.24079754948616</v>
      </c>
      <c r="G46" s="264">
        <v>7.2438240051269503E-2</v>
      </c>
      <c r="H46" s="264">
        <v>8.9324072003364605E-2</v>
      </c>
      <c r="I46" s="264">
        <v>0.42270222054114998</v>
      </c>
    </row>
    <row r="47" spans="1:9" x14ac:dyDescent="0.2">
      <c r="A47" s="2" t="s">
        <v>53</v>
      </c>
      <c r="B47" s="267">
        <v>104</v>
      </c>
      <c r="C47" s="264">
        <v>0.21211013197898901</v>
      </c>
      <c r="D47" s="264">
        <v>0.29568260908126798</v>
      </c>
      <c r="E47" s="264">
        <v>0.120092518627644</v>
      </c>
      <c r="F47" s="264">
        <v>0.227617457509041</v>
      </c>
      <c r="G47" s="264">
        <v>7.3239855468273204E-2</v>
      </c>
      <c r="H47" s="264">
        <v>7.12574347853661E-2</v>
      </c>
      <c r="I47" s="264">
        <v>0.54675294963925603</v>
      </c>
    </row>
    <row r="48" spans="1:9" x14ac:dyDescent="0.2">
      <c r="A48" s="2" t="s">
        <v>54</v>
      </c>
      <c r="B48" s="267">
        <v>89</v>
      </c>
      <c r="C48" s="264">
        <v>0.29452675580978399</v>
      </c>
      <c r="D48" s="264">
        <v>0.22755166888237</v>
      </c>
      <c r="E48" s="264">
        <v>9.0629346668720204E-2</v>
      </c>
      <c r="F48" s="264">
        <v>0.23507919907569899</v>
      </c>
      <c r="G48" s="264">
        <v>8.2565821707248702E-2</v>
      </c>
      <c r="H48" s="264">
        <v>6.9647192955017104E-2</v>
      </c>
      <c r="I48" s="264">
        <v>0.56116177551219404</v>
      </c>
    </row>
    <row r="49" spans="1:9" x14ac:dyDescent="0.2">
      <c r="A49" s="2" t="s">
        <v>55</v>
      </c>
      <c r="B49" s="267">
        <v>87</v>
      </c>
      <c r="C49" s="264">
        <v>0.26669672131538402</v>
      </c>
      <c r="D49" s="264">
        <v>0.21703939139843001</v>
      </c>
      <c r="E49" s="264">
        <v>0.149746358394623</v>
      </c>
      <c r="F49" s="264">
        <v>0.19401937723159801</v>
      </c>
      <c r="G49" s="264">
        <v>6.3351407647132901E-2</v>
      </c>
      <c r="H49" s="264">
        <v>0.109146736562252</v>
      </c>
      <c r="I49" s="264">
        <v>0.54300313711911896</v>
      </c>
    </row>
    <row r="50" spans="1:9" x14ac:dyDescent="0.2">
      <c r="A50" s="2" t="s">
        <v>56</v>
      </c>
      <c r="B50" s="267">
        <v>66</v>
      </c>
      <c r="C50" s="264">
        <v>0.22703923285007499</v>
      </c>
      <c r="D50" s="264">
        <v>0.14778107404708901</v>
      </c>
      <c r="E50" s="264">
        <v>0.24323034286499001</v>
      </c>
      <c r="F50" s="264">
        <v>0.16045130789279899</v>
      </c>
      <c r="G50" s="264">
        <v>7.1023143827915206E-2</v>
      </c>
      <c r="H50" s="264">
        <v>0.15047490596771201</v>
      </c>
      <c r="I50" s="264">
        <v>0.44121157366969499</v>
      </c>
    </row>
    <row r="51" spans="1:9" x14ac:dyDescent="0.2">
      <c r="A51" s="2" t="s">
        <v>57</v>
      </c>
      <c r="B51" s="267">
        <v>100</v>
      </c>
      <c r="C51" s="264">
        <v>0.144402876496315</v>
      </c>
      <c r="D51" s="264">
        <v>0.160468280315399</v>
      </c>
      <c r="E51" s="264">
        <v>0.36901968717575101</v>
      </c>
      <c r="F51" s="264">
        <v>0.167918771505356</v>
      </c>
      <c r="G51" s="264">
        <v>1.59241240471601E-2</v>
      </c>
      <c r="H51" s="264">
        <v>0.14226627349853499</v>
      </c>
      <c r="I51" s="264">
        <v>0.35543799055313202</v>
      </c>
    </row>
    <row r="52" spans="1:9" x14ac:dyDescent="0.2">
      <c r="A52" s="2" t="s">
        <v>58</v>
      </c>
      <c r="B52" s="267">
        <v>80</v>
      </c>
      <c r="C52" s="264">
        <v>0.238593310117722</v>
      </c>
      <c r="D52" s="264">
        <v>0.234679505228996</v>
      </c>
      <c r="E52" s="264">
        <v>0.21187774837017101</v>
      </c>
      <c r="F52" s="264">
        <v>0.12145608663559</v>
      </c>
      <c r="G52" s="264">
        <v>0.10286489874124501</v>
      </c>
      <c r="H52" s="264">
        <v>9.0528443455696106E-2</v>
      </c>
      <c r="I52" s="264">
        <v>0.52038221076660196</v>
      </c>
    </row>
    <row r="53" spans="1:9" x14ac:dyDescent="0.2">
      <c r="A53" s="2" t="s">
        <v>59</v>
      </c>
      <c r="B53" s="267">
        <v>97</v>
      </c>
      <c r="C53" s="264">
        <v>0.150274112820625</v>
      </c>
      <c r="D53" s="264">
        <v>0.160163819789886</v>
      </c>
      <c r="E53" s="264">
        <v>0.372805625200272</v>
      </c>
      <c r="F53" s="264">
        <v>0.126615986227989</v>
      </c>
      <c r="G53" s="264">
        <v>6.40721572563052E-3</v>
      </c>
      <c r="H53" s="264">
        <v>0.183733254671097</v>
      </c>
      <c r="I53" s="264">
        <v>0.38031431379137898</v>
      </c>
    </row>
    <row r="54" spans="1:9" x14ac:dyDescent="0.2">
      <c r="A54" s="2" t="s">
        <v>60</v>
      </c>
      <c r="B54" s="267">
        <v>92</v>
      </c>
      <c r="C54" s="264">
        <v>0.141998961567879</v>
      </c>
      <c r="D54" s="264">
        <v>0.18806545436382299</v>
      </c>
      <c r="E54" s="264">
        <v>0.20817431807518</v>
      </c>
      <c r="F54" s="264">
        <v>0.22860556840896601</v>
      </c>
      <c r="G54" s="264">
        <v>4.0476117283105899E-2</v>
      </c>
      <c r="H54" s="264">
        <v>0.192679569125175</v>
      </c>
      <c r="I54" s="264">
        <v>0.40883942469184797</v>
      </c>
    </row>
    <row r="55" spans="1:9" x14ac:dyDescent="0.2">
      <c r="A55" s="2" t="s">
        <v>61</v>
      </c>
      <c r="B55" s="267">
        <v>93</v>
      </c>
      <c r="C55" s="264">
        <v>0.23712857067585</v>
      </c>
      <c r="D55" s="264">
        <v>0.19218744337558699</v>
      </c>
      <c r="E55" s="264">
        <v>0.15605115890502899</v>
      </c>
      <c r="F55" s="264">
        <v>0.233282029628754</v>
      </c>
      <c r="G55" s="264">
        <v>3.9699614048004199E-2</v>
      </c>
      <c r="H55" s="264">
        <v>0.14165118336677601</v>
      </c>
      <c r="I55" s="264">
        <v>0.50016497457919296</v>
      </c>
    </row>
    <row r="56" spans="1:9" x14ac:dyDescent="0.2">
      <c r="A56" s="2" t="s">
        <v>62</v>
      </c>
      <c r="B56" s="267">
        <v>105</v>
      </c>
      <c r="C56" s="264">
        <v>3.86778973042965E-2</v>
      </c>
      <c r="D56" s="264">
        <v>8.5644289851188701E-2</v>
      </c>
      <c r="E56" s="264">
        <v>0.24298481643199901</v>
      </c>
      <c r="F56" s="264">
        <v>0.30494251847267201</v>
      </c>
      <c r="G56" s="264">
        <v>0.253545552492142</v>
      </c>
      <c r="H56" s="264">
        <v>7.4204906821250902E-2</v>
      </c>
      <c r="I56" s="264">
        <v>0.13428693948885601</v>
      </c>
    </row>
    <row r="57" spans="1:9" x14ac:dyDescent="0.2">
      <c r="A57" s="2" t="s">
        <v>63</v>
      </c>
      <c r="B57" s="267">
        <v>96</v>
      </c>
      <c r="C57" s="264">
        <v>8.9015543460845906E-2</v>
      </c>
      <c r="D57" s="264">
        <v>0.14173565804958299</v>
      </c>
      <c r="E57" s="264">
        <v>0.21059465408325201</v>
      </c>
      <c r="F57" s="264">
        <v>0.36778584122657798</v>
      </c>
      <c r="G57" s="264">
        <v>0.13428513705730399</v>
      </c>
      <c r="H57" s="264">
        <v>5.6583169847726801E-2</v>
      </c>
      <c r="I57" s="264">
        <v>0.24459093077872299</v>
      </c>
    </row>
    <row r="58" spans="1:9" x14ac:dyDescent="0.2">
      <c r="A58" s="2" t="s">
        <v>64</v>
      </c>
      <c r="B58" s="267">
        <v>100</v>
      </c>
      <c r="C58" s="264">
        <v>0.17156928777694699</v>
      </c>
      <c r="D58" s="264">
        <v>0.16590304672718001</v>
      </c>
      <c r="E58" s="264">
        <v>0.17841798067092901</v>
      </c>
      <c r="F58" s="264">
        <v>0.26081758737564098</v>
      </c>
      <c r="G58" s="264">
        <v>9.05909463763237E-2</v>
      </c>
      <c r="H58" s="264">
        <v>0.13270115852355999</v>
      </c>
      <c r="I58" s="264">
        <v>0.38910732433420298</v>
      </c>
    </row>
    <row r="59" spans="1:9" x14ac:dyDescent="0.2">
      <c r="A59" s="2" t="s">
        <v>65</v>
      </c>
      <c r="B59" s="267">
        <v>90</v>
      </c>
      <c r="C59" s="264">
        <v>0.15425267815589899</v>
      </c>
      <c r="D59" s="264">
        <v>0.15255445241928101</v>
      </c>
      <c r="E59" s="264">
        <v>0.198476001620293</v>
      </c>
      <c r="F59" s="264">
        <v>0.274156004190445</v>
      </c>
      <c r="G59" s="264">
        <v>0.12504829466342901</v>
      </c>
      <c r="H59" s="264">
        <v>9.5512554049491896E-2</v>
      </c>
      <c r="I59" s="264">
        <v>0.33920552131856102</v>
      </c>
    </row>
    <row r="60" spans="1:9" x14ac:dyDescent="0.2">
      <c r="A60" s="2" t="s">
        <v>66</v>
      </c>
      <c r="B60" s="267">
        <v>88</v>
      </c>
      <c r="C60" s="264">
        <v>0.174261644482613</v>
      </c>
      <c r="D60" s="264">
        <v>0.27673798799514798</v>
      </c>
      <c r="E60" s="264">
        <v>0.24537692964076999</v>
      </c>
      <c r="F60" s="264">
        <v>0.143760770559311</v>
      </c>
      <c r="G60" s="264">
        <v>5.0411216914653799E-2</v>
      </c>
      <c r="H60" s="264">
        <v>0.10945146530866599</v>
      </c>
      <c r="I60" s="264">
        <v>0.50642902364405895</v>
      </c>
    </row>
    <row r="61" spans="1:9" x14ac:dyDescent="0.2">
      <c r="A61" s="2" t="s">
        <v>67</v>
      </c>
      <c r="B61" s="267">
        <v>89</v>
      </c>
      <c r="C61" s="264">
        <v>0.20379059016704601</v>
      </c>
      <c r="D61" s="264">
        <v>0.25255399942398099</v>
      </c>
      <c r="E61" s="264">
        <v>0.17276719212531999</v>
      </c>
      <c r="F61" s="264">
        <v>0.18964357674121901</v>
      </c>
      <c r="G61" s="264">
        <v>6.3670754432678195E-2</v>
      </c>
      <c r="H61" s="264">
        <v>0.117573887109756</v>
      </c>
      <c r="I61" s="264">
        <v>0.51714764887945497</v>
      </c>
    </row>
    <row r="62" spans="1:9" x14ac:dyDescent="0.2">
      <c r="A62" s="2" t="s">
        <v>68</v>
      </c>
      <c r="B62" s="267">
        <v>119</v>
      </c>
      <c r="C62" s="264">
        <v>0.131643787026405</v>
      </c>
      <c r="D62" s="264">
        <v>0.21717855334281899</v>
      </c>
      <c r="E62" s="264">
        <v>0.29430541396141102</v>
      </c>
      <c r="F62" s="264">
        <v>0.18295164406299599</v>
      </c>
      <c r="G62" s="264">
        <v>5.6704144924879102E-2</v>
      </c>
      <c r="H62" s="264">
        <v>0.11721646040677999</v>
      </c>
      <c r="I62" s="264">
        <v>0.39513915161801899</v>
      </c>
    </row>
    <row r="63" spans="1:9" x14ac:dyDescent="0.2">
      <c r="A63" s="2" t="s">
        <v>69</v>
      </c>
      <c r="B63" s="267">
        <v>89</v>
      </c>
      <c r="C63" s="264">
        <v>0.22426038980484</v>
      </c>
      <c r="D63" s="264">
        <v>0.204237475991249</v>
      </c>
      <c r="E63" s="264">
        <v>0.162738502025604</v>
      </c>
      <c r="F63" s="264">
        <v>0.20184904336929299</v>
      </c>
      <c r="G63" s="264">
        <v>6.08874298632145E-2</v>
      </c>
      <c r="H63" s="264">
        <v>0.14602714776992801</v>
      </c>
      <c r="I63" s="264">
        <v>0.50176989852174103</v>
      </c>
    </row>
    <row r="64" spans="1:9" x14ac:dyDescent="0.2">
      <c r="A64" s="2" t="s">
        <v>70</v>
      </c>
      <c r="B64" s="267">
        <v>96</v>
      </c>
      <c r="C64" s="264">
        <v>0.19814895093441001</v>
      </c>
      <c r="D64" s="264">
        <v>0.18458236753940599</v>
      </c>
      <c r="E64" s="264">
        <v>0.292214125394821</v>
      </c>
      <c r="F64" s="264">
        <v>0.21760037541389499</v>
      </c>
      <c r="G64" s="264">
        <v>1.55828082934022E-2</v>
      </c>
      <c r="H64" s="264">
        <v>9.1871365904808003E-2</v>
      </c>
      <c r="I64" s="264">
        <v>0.42145055981270002</v>
      </c>
    </row>
    <row r="65" spans="1:9" x14ac:dyDescent="0.2">
      <c r="A65" s="2" t="s">
        <v>71</v>
      </c>
      <c r="B65" s="267">
        <v>82</v>
      </c>
      <c r="C65" s="264">
        <v>0.217910006642342</v>
      </c>
      <c r="D65" s="264">
        <v>0.20889401435852101</v>
      </c>
      <c r="E65" s="264">
        <v>0.27357697486877403</v>
      </c>
      <c r="F65" s="264">
        <v>0.15836565196514099</v>
      </c>
      <c r="G65" s="264">
        <v>3.78317646682262E-2</v>
      </c>
      <c r="H65" s="264">
        <v>0.103421591222286</v>
      </c>
      <c r="I65" s="264">
        <v>0.47603646825417201</v>
      </c>
    </row>
    <row r="66" spans="1:9" x14ac:dyDescent="0.2">
      <c r="A66" s="2" t="s">
        <v>72</v>
      </c>
      <c r="B66" s="267">
        <v>95</v>
      </c>
      <c r="C66" s="264">
        <v>0.120991073548794</v>
      </c>
      <c r="D66" s="264">
        <v>0.14707058668136599</v>
      </c>
      <c r="E66" s="264">
        <v>0.25828203558921797</v>
      </c>
      <c r="F66" s="264">
        <v>0.308811545372009</v>
      </c>
      <c r="G66" s="264">
        <v>6.1744626611471197E-2</v>
      </c>
      <c r="H66" s="264">
        <v>0.103100121021271</v>
      </c>
      <c r="I66" s="264">
        <v>0.29887579411381998</v>
      </c>
    </row>
    <row r="67" spans="1:9" x14ac:dyDescent="0.2">
      <c r="A67" s="2" t="s">
        <v>73</v>
      </c>
      <c r="B67" s="267">
        <v>101</v>
      </c>
      <c r="C67" s="264">
        <v>0.10187203437089901</v>
      </c>
      <c r="D67" s="264">
        <v>0.19498836994171101</v>
      </c>
      <c r="E67" s="264">
        <v>0.257467091083527</v>
      </c>
      <c r="F67" s="264">
        <v>0.29285383224487299</v>
      </c>
      <c r="G67" s="264">
        <v>8.6748257279396099E-2</v>
      </c>
      <c r="H67" s="264">
        <v>6.6070422530174297E-2</v>
      </c>
      <c r="I67" s="264">
        <v>0.317861655852684</v>
      </c>
    </row>
    <row r="68" spans="1:9" x14ac:dyDescent="0.2">
      <c r="A68" s="2" t="s">
        <v>74</v>
      </c>
      <c r="B68" s="267">
        <v>89</v>
      </c>
      <c r="C68" s="264">
        <v>0.133770227432251</v>
      </c>
      <c r="D68" s="264">
        <v>0.222344160079956</v>
      </c>
      <c r="E68" s="264">
        <v>0.22534002363681799</v>
      </c>
      <c r="F68" s="264">
        <v>0.18802060186862901</v>
      </c>
      <c r="G68" s="264">
        <v>7.2362497448921204E-2</v>
      </c>
      <c r="H68" s="264">
        <v>0.15816248953342399</v>
      </c>
      <c r="I68" s="264">
        <v>0.42302033716083298</v>
      </c>
    </row>
    <row r="69" spans="1:9" x14ac:dyDescent="0.2">
      <c r="A69" s="2" t="s">
        <v>75</v>
      </c>
      <c r="B69" s="267">
        <v>109</v>
      </c>
      <c r="C69" s="264">
        <v>0.21467828750610399</v>
      </c>
      <c r="D69" s="264">
        <v>0.22532340884208699</v>
      </c>
      <c r="E69" s="264">
        <v>0.27484670281410201</v>
      </c>
      <c r="F69" s="264">
        <v>0.156587705016136</v>
      </c>
      <c r="G69" s="264">
        <v>4.5998763293027899E-2</v>
      </c>
      <c r="H69" s="264">
        <v>8.2565143704414395E-2</v>
      </c>
      <c r="I69" s="264">
        <v>0.47959992796096801</v>
      </c>
    </row>
    <row r="70" spans="1:9" x14ac:dyDescent="0.2">
      <c r="A70" s="2" t="s">
        <v>76</v>
      </c>
      <c r="B70" s="267">
        <v>98</v>
      </c>
      <c r="C70" s="264">
        <v>0.231311500072479</v>
      </c>
      <c r="D70" s="264">
        <v>0.35203242301940901</v>
      </c>
      <c r="E70" s="264">
        <v>0.19186489284038499</v>
      </c>
      <c r="F70" s="264">
        <v>0.159799695014954</v>
      </c>
      <c r="G70" s="264">
        <v>1.9092112779617299E-2</v>
      </c>
      <c r="H70" s="264">
        <v>4.5899376273155199E-2</v>
      </c>
      <c r="I70" s="264">
        <v>0.61140712896011795</v>
      </c>
    </row>
    <row r="71" spans="1:9" x14ac:dyDescent="0.2">
      <c r="A71" s="3" t="s">
        <v>77</v>
      </c>
      <c r="B71" s="268">
        <v>79</v>
      </c>
      <c r="C71" s="265">
        <v>0.16700091958046001</v>
      </c>
      <c r="D71" s="265">
        <v>0.26210746169090299</v>
      </c>
      <c r="E71" s="265">
        <v>0.20560625195503199</v>
      </c>
      <c r="F71" s="265">
        <v>0.17234122753143299</v>
      </c>
      <c r="G71" s="265">
        <v>5.6817565113305997E-2</v>
      </c>
      <c r="H71" s="265">
        <v>0.13612656295299499</v>
      </c>
      <c r="I71" s="265">
        <v>0.49672598834562798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236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72" t="s">
        <v>1</v>
      </c>
      <c r="C6" s="269" t="s">
        <v>1</v>
      </c>
      <c r="D6" s="269" t="s">
        <v>1</v>
      </c>
      <c r="E6" s="269" t="s">
        <v>1</v>
      </c>
      <c r="F6" s="269" t="s">
        <v>1</v>
      </c>
      <c r="G6" s="269" t="s">
        <v>1</v>
      </c>
      <c r="H6" s="269" t="s">
        <v>1</v>
      </c>
      <c r="I6" s="269" t="s">
        <v>1</v>
      </c>
    </row>
    <row r="7" spans="1:9" x14ac:dyDescent="0.2">
      <c r="A7" s="2" t="s">
        <v>13</v>
      </c>
      <c r="B7" s="273">
        <v>5871</v>
      </c>
      <c r="C7" s="270">
        <v>1.1131842620670801E-2</v>
      </c>
      <c r="D7" s="270">
        <v>2.3536976426839801E-2</v>
      </c>
      <c r="E7" s="270">
        <v>0.42656841874122597</v>
      </c>
      <c r="F7" s="270">
        <v>0.30826398730277998</v>
      </c>
      <c r="G7" s="270">
        <v>7.8651256859302507E-2</v>
      </c>
      <c r="H7" s="270">
        <v>0.15184754133224501</v>
      </c>
      <c r="I7" s="270">
        <v>4.0875691323533601E-2</v>
      </c>
    </row>
    <row r="8" spans="1:9" x14ac:dyDescent="0.2">
      <c r="A8" s="5" t="s">
        <v>14</v>
      </c>
      <c r="B8" s="272" t="s">
        <v>1</v>
      </c>
      <c r="C8" s="269" t="s">
        <v>1</v>
      </c>
      <c r="D8" s="269" t="s">
        <v>1</v>
      </c>
      <c r="E8" s="269" t="s">
        <v>1</v>
      </c>
      <c r="F8" s="269" t="s">
        <v>1</v>
      </c>
      <c r="G8" s="269" t="s">
        <v>1</v>
      </c>
      <c r="H8" s="269" t="s">
        <v>1</v>
      </c>
      <c r="I8" s="269" t="s">
        <v>1</v>
      </c>
    </row>
    <row r="9" spans="1:9" x14ac:dyDescent="0.2">
      <c r="A9" s="2" t="s">
        <v>15</v>
      </c>
      <c r="B9" s="273">
        <v>105</v>
      </c>
      <c r="C9" s="270">
        <v>3.01080718636513E-2</v>
      </c>
      <c r="D9" s="270">
        <v>3.09437625110149E-2</v>
      </c>
      <c r="E9" s="270">
        <v>0.42316338419914201</v>
      </c>
      <c r="F9" s="270">
        <v>0.29311558604240401</v>
      </c>
      <c r="G9" s="270">
        <v>0.108516335487366</v>
      </c>
      <c r="H9" s="270">
        <v>0.11415284126997</v>
      </c>
      <c r="I9" s="270">
        <v>6.8919152764355798E-2</v>
      </c>
    </row>
    <row r="10" spans="1:9" x14ac:dyDescent="0.2">
      <c r="A10" s="2" t="s">
        <v>16</v>
      </c>
      <c r="B10" s="273">
        <v>102</v>
      </c>
      <c r="C10" s="270">
        <v>0</v>
      </c>
      <c r="D10" s="270">
        <v>0</v>
      </c>
      <c r="E10" s="270">
        <v>0.459338068962097</v>
      </c>
      <c r="F10" s="270">
        <v>0.33544129133224498</v>
      </c>
      <c r="G10" s="270">
        <v>0.12229038029909101</v>
      </c>
      <c r="H10" s="270">
        <v>8.2930259406566606E-2</v>
      </c>
      <c r="I10" s="270">
        <v>0</v>
      </c>
    </row>
    <row r="11" spans="1:9" x14ac:dyDescent="0.2">
      <c r="A11" s="2" t="s">
        <v>17</v>
      </c>
      <c r="B11" s="273">
        <v>124</v>
      </c>
      <c r="C11" s="270">
        <v>1.2505820021033299E-2</v>
      </c>
      <c r="D11" s="270">
        <v>1.83951053768396E-2</v>
      </c>
      <c r="E11" s="270">
        <v>0.361888527870178</v>
      </c>
      <c r="F11" s="270">
        <v>0.41150161623954801</v>
      </c>
      <c r="G11" s="270">
        <v>9.14415642619133E-2</v>
      </c>
      <c r="H11" s="270">
        <v>0.104267351329327</v>
      </c>
      <c r="I11" s="270">
        <v>3.4497934130000997E-2</v>
      </c>
    </row>
    <row r="12" spans="1:9" x14ac:dyDescent="0.2">
      <c r="A12" s="2" t="s">
        <v>18</v>
      </c>
      <c r="B12" s="273">
        <v>106</v>
      </c>
      <c r="C12" s="270">
        <v>0</v>
      </c>
      <c r="D12" s="270">
        <v>6.6526378504931901E-3</v>
      </c>
      <c r="E12" s="270">
        <v>0.352100819349289</v>
      </c>
      <c r="F12" s="270">
        <v>0.45841822028160101</v>
      </c>
      <c r="G12" s="270">
        <v>0.107765831053257</v>
      </c>
      <c r="H12" s="270">
        <v>7.5062505900859805E-2</v>
      </c>
      <c r="I12" s="270">
        <v>7.1925268346321397E-3</v>
      </c>
    </row>
    <row r="13" spans="1:9" x14ac:dyDescent="0.2">
      <c r="A13" s="2" t="s">
        <v>19</v>
      </c>
      <c r="B13" s="273">
        <v>108</v>
      </c>
      <c r="C13" s="270">
        <v>0</v>
      </c>
      <c r="D13" s="270">
        <v>0</v>
      </c>
      <c r="E13" s="270">
        <v>0.44404032826423601</v>
      </c>
      <c r="F13" s="270">
        <v>0.38635495305061301</v>
      </c>
      <c r="G13" s="270">
        <v>9.5389626920223194E-2</v>
      </c>
      <c r="H13" s="270">
        <v>7.4215106666088104E-2</v>
      </c>
      <c r="I13" s="270">
        <v>0</v>
      </c>
    </row>
    <row r="14" spans="1:9" x14ac:dyDescent="0.2">
      <c r="A14" s="2" t="s">
        <v>20</v>
      </c>
      <c r="B14" s="273">
        <v>96</v>
      </c>
      <c r="C14" s="270">
        <v>0</v>
      </c>
      <c r="D14" s="270">
        <v>0</v>
      </c>
      <c r="E14" s="270">
        <v>0.37314993143081698</v>
      </c>
      <c r="F14" s="270">
        <v>0.409497320652008</v>
      </c>
      <c r="G14" s="270">
        <v>0.10577265918254899</v>
      </c>
      <c r="H14" s="270">
        <v>0.11158008128404601</v>
      </c>
      <c r="I14" s="270">
        <v>0</v>
      </c>
    </row>
    <row r="15" spans="1:9" x14ac:dyDescent="0.2">
      <c r="A15" s="2" t="s">
        <v>21</v>
      </c>
      <c r="B15" s="273">
        <v>93</v>
      </c>
      <c r="C15" s="270">
        <v>0</v>
      </c>
      <c r="D15" s="270">
        <v>0</v>
      </c>
      <c r="E15" s="270">
        <v>0.50028407573699996</v>
      </c>
      <c r="F15" s="270">
        <v>0.30735319852829002</v>
      </c>
      <c r="G15" s="270">
        <v>8.5505060851573902E-2</v>
      </c>
      <c r="H15" s="270">
        <v>0.106857664883137</v>
      </c>
      <c r="I15" s="270">
        <v>0</v>
      </c>
    </row>
    <row r="16" spans="1:9" x14ac:dyDescent="0.2">
      <c r="A16" s="2" t="s">
        <v>22</v>
      </c>
      <c r="B16" s="273">
        <v>103</v>
      </c>
      <c r="C16" s="270">
        <v>3.0980335548520099E-2</v>
      </c>
      <c r="D16" s="270">
        <v>8.6242230609059299E-3</v>
      </c>
      <c r="E16" s="270">
        <v>0.42949420213699302</v>
      </c>
      <c r="F16" s="270">
        <v>0.35297164320945701</v>
      </c>
      <c r="G16" s="270">
        <v>8.1416785717010498E-2</v>
      </c>
      <c r="H16" s="270">
        <v>9.6512816846370697E-2</v>
      </c>
      <c r="I16" s="270">
        <v>4.3835218763605403E-2</v>
      </c>
    </row>
    <row r="17" spans="1:9" x14ac:dyDescent="0.2">
      <c r="A17" s="2" t="s">
        <v>23</v>
      </c>
      <c r="B17" s="273">
        <v>71</v>
      </c>
      <c r="C17" s="270">
        <v>0</v>
      </c>
      <c r="D17" s="270">
        <v>1.9399050623178499E-2</v>
      </c>
      <c r="E17" s="270">
        <v>0.54847812652587902</v>
      </c>
      <c r="F17" s="270">
        <v>0.27185240387916598</v>
      </c>
      <c r="G17" s="270">
        <v>3.7128686904907199E-2</v>
      </c>
      <c r="H17" s="270">
        <v>0.12314170598983799</v>
      </c>
      <c r="I17" s="270">
        <v>2.2123359421477098E-2</v>
      </c>
    </row>
    <row r="18" spans="1:9" x14ac:dyDescent="0.2">
      <c r="A18" s="2" t="s">
        <v>24</v>
      </c>
      <c r="B18" s="273">
        <v>70</v>
      </c>
      <c r="C18" s="270">
        <v>3.1367257237434401E-2</v>
      </c>
      <c r="D18" s="270">
        <v>0</v>
      </c>
      <c r="E18" s="270">
        <v>0.42121136188507102</v>
      </c>
      <c r="F18" s="270">
        <v>0.26935577392578097</v>
      </c>
      <c r="G18" s="270">
        <v>9.0249121189117404E-2</v>
      </c>
      <c r="H18" s="270">
        <v>0.18781648576259599</v>
      </c>
      <c r="I18" s="270">
        <v>3.8620898710172102E-2</v>
      </c>
    </row>
    <row r="19" spans="1:9" x14ac:dyDescent="0.2">
      <c r="A19" s="2" t="s">
        <v>25</v>
      </c>
      <c r="B19" s="273">
        <v>90</v>
      </c>
      <c r="C19" s="270">
        <v>2.6923973113298399E-2</v>
      </c>
      <c r="D19" s="270">
        <v>2.3811701685190201E-2</v>
      </c>
      <c r="E19" s="270">
        <v>0.48427906632423401</v>
      </c>
      <c r="F19" s="270">
        <v>0.230835050344467</v>
      </c>
      <c r="G19" s="270">
        <v>4.1465956717729603E-2</v>
      </c>
      <c r="H19" s="270">
        <v>0.19268426299095201</v>
      </c>
      <c r="I19" s="270">
        <v>6.2844896699410596E-2</v>
      </c>
    </row>
    <row r="20" spans="1:9" x14ac:dyDescent="0.2">
      <c r="A20" s="2" t="s">
        <v>26</v>
      </c>
      <c r="B20" s="273">
        <v>99</v>
      </c>
      <c r="C20" s="270">
        <v>8.8106933981180208E-3</v>
      </c>
      <c r="D20" s="270">
        <v>1.16998059675097E-2</v>
      </c>
      <c r="E20" s="270">
        <v>0.47270274162292503</v>
      </c>
      <c r="F20" s="270">
        <v>0.28315761685371399</v>
      </c>
      <c r="G20" s="270">
        <v>0.10090097784995999</v>
      </c>
      <c r="H20" s="270">
        <v>0.122728168964386</v>
      </c>
      <c r="I20" s="270">
        <v>2.3379867597645598E-2</v>
      </c>
    </row>
    <row r="21" spans="1:9" x14ac:dyDescent="0.2">
      <c r="A21" s="2" t="s">
        <v>27</v>
      </c>
      <c r="B21" s="273">
        <v>81</v>
      </c>
      <c r="C21" s="270">
        <v>0</v>
      </c>
      <c r="D21" s="270">
        <v>0</v>
      </c>
      <c r="E21" s="270">
        <v>0.45391663908958402</v>
      </c>
      <c r="F21" s="270">
        <v>0.32965129613876298</v>
      </c>
      <c r="G21" s="270">
        <v>4.0757048875093502E-2</v>
      </c>
      <c r="H21" s="270">
        <v>0.17567503452301</v>
      </c>
      <c r="I21" s="270">
        <v>0</v>
      </c>
    </row>
    <row r="22" spans="1:9" x14ac:dyDescent="0.2">
      <c r="A22" s="2" t="s">
        <v>28</v>
      </c>
      <c r="B22" s="273">
        <v>104</v>
      </c>
      <c r="C22" s="270">
        <v>2.64790430665016E-2</v>
      </c>
      <c r="D22" s="270">
        <v>2.18565780669451E-2</v>
      </c>
      <c r="E22" s="270">
        <v>0.27764415740966802</v>
      </c>
      <c r="F22" s="270">
        <v>0.49524402618408198</v>
      </c>
      <c r="G22" s="270">
        <v>0.105786718428135</v>
      </c>
      <c r="H22" s="270">
        <v>7.2989463806152302E-2</v>
      </c>
      <c r="I22" s="270">
        <v>5.2141394219477999E-2</v>
      </c>
    </row>
    <row r="23" spans="1:9" x14ac:dyDescent="0.2">
      <c r="A23" s="2" t="s">
        <v>29</v>
      </c>
      <c r="B23" s="273">
        <v>101</v>
      </c>
      <c r="C23" s="270">
        <v>7.1992371231317503E-3</v>
      </c>
      <c r="D23" s="270">
        <v>2.8189510107040398E-2</v>
      </c>
      <c r="E23" s="270">
        <v>0.30010896921157798</v>
      </c>
      <c r="F23" s="270">
        <v>0.40361401438713101</v>
      </c>
      <c r="G23" s="270">
        <v>9.5979854464530903E-2</v>
      </c>
      <c r="H23" s="270">
        <v>0.16490842401981401</v>
      </c>
      <c r="I23" s="270">
        <v>4.2377085164542999E-2</v>
      </c>
    </row>
    <row r="24" spans="1:9" x14ac:dyDescent="0.2">
      <c r="A24" s="2" t="s">
        <v>30</v>
      </c>
      <c r="B24" s="273">
        <v>99</v>
      </c>
      <c r="C24" s="270">
        <v>3.0630564317107201E-2</v>
      </c>
      <c r="D24" s="270">
        <v>0</v>
      </c>
      <c r="E24" s="270">
        <v>0.34722602367401101</v>
      </c>
      <c r="F24" s="270">
        <v>0.31500205397605902</v>
      </c>
      <c r="G24" s="270">
        <v>0.122035667300224</v>
      </c>
      <c r="H24" s="270">
        <v>0.185105666518211</v>
      </c>
      <c r="I24" s="270">
        <v>3.75883890324923E-2</v>
      </c>
    </row>
    <row r="25" spans="1:9" x14ac:dyDescent="0.2">
      <c r="A25" s="2" t="s">
        <v>31</v>
      </c>
      <c r="B25" s="273">
        <v>95</v>
      </c>
      <c r="C25" s="270">
        <v>6.2582241371274003E-3</v>
      </c>
      <c r="D25" s="270">
        <v>8.6343018338084204E-3</v>
      </c>
      <c r="E25" s="270">
        <v>0.426577508449554</v>
      </c>
      <c r="F25" s="270">
        <v>0.273341745138168</v>
      </c>
      <c r="G25" s="270">
        <v>0.111947879195213</v>
      </c>
      <c r="H25" s="270">
        <v>0.17324033379554701</v>
      </c>
      <c r="I25" s="270">
        <v>1.8013126079932901E-2</v>
      </c>
    </row>
    <row r="26" spans="1:9" x14ac:dyDescent="0.2">
      <c r="A26" s="2" t="s">
        <v>32</v>
      </c>
      <c r="B26" s="273">
        <v>86</v>
      </c>
      <c r="C26" s="270">
        <v>3.8215328007936498E-2</v>
      </c>
      <c r="D26" s="270">
        <v>6.9419578649103598E-3</v>
      </c>
      <c r="E26" s="270">
        <v>0.54495382308960005</v>
      </c>
      <c r="F26" s="270">
        <v>0.20599137246608701</v>
      </c>
      <c r="G26" s="270">
        <v>6.5350688993930803E-2</v>
      </c>
      <c r="H26" s="270">
        <v>0.13854683935642201</v>
      </c>
      <c r="I26" s="270">
        <v>5.24198963139242E-2</v>
      </c>
    </row>
    <row r="27" spans="1:9" x14ac:dyDescent="0.2">
      <c r="A27" s="2" t="s">
        <v>33</v>
      </c>
      <c r="B27" s="273">
        <v>84</v>
      </c>
      <c r="C27" s="270">
        <v>0</v>
      </c>
      <c r="D27" s="270">
        <v>4.5531645417213398E-2</v>
      </c>
      <c r="E27" s="270">
        <v>0.52478879690170299</v>
      </c>
      <c r="F27" s="270">
        <v>0.25754284858703602</v>
      </c>
      <c r="G27" s="270">
        <v>1.2312146835029099E-2</v>
      </c>
      <c r="H27" s="270">
        <v>0.15982455015182501</v>
      </c>
      <c r="I27" s="270">
        <v>5.4193021328541202E-2</v>
      </c>
    </row>
    <row r="28" spans="1:9" x14ac:dyDescent="0.2">
      <c r="A28" s="2" t="s">
        <v>34</v>
      </c>
      <c r="B28" s="273">
        <v>98</v>
      </c>
      <c r="C28" s="270">
        <v>0</v>
      </c>
      <c r="D28" s="270">
        <v>5.0495278090238599E-2</v>
      </c>
      <c r="E28" s="270">
        <v>0.361437797546387</v>
      </c>
      <c r="F28" s="270">
        <v>0.34981557726860002</v>
      </c>
      <c r="G28" s="270">
        <v>8.7578698992729201E-2</v>
      </c>
      <c r="H28" s="270">
        <v>0.15067262947559401</v>
      </c>
      <c r="I28" s="270">
        <v>5.9453257895673503E-2</v>
      </c>
    </row>
    <row r="29" spans="1:9" x14ac:dyDescent="0.2">
      <c r="A29" s="2" t="s">
        <v>35</v>
      </c>
      <c r="B29" s="273">
        <v>91</v>
      </c>
      <c r="C29" s="270">
        <v>0</v>
      </c>
      <c r="D29" s="270">
        <v>4.8325307667255402E-2</v>
      </c>
      <c r="E29" s="270">
        <v>0.38147711753845198</v>
      </c>
      <c r="F29" s="270">
        <v>0.35596892237663302</v>
      </c>
      <c r="G29" s="270">
        <v>7.9917885363102001E-2</v>
      </c>
      <c r="H29" s="270">
        <v>0.13431076705455799</v>
      </c>
      <c r="I29" s="270">
        <v>5.5822927937814598E-2</v>
      </c>
    </row>
    <row r="30" spans="1:9" x14ac:dyDescent="0.2">
      <c r="A30" s="2" t="s">
        <v>36</v>
      </c>
      <c r="B30" s="273">
        <v>84</v>
      </c>
      <c r="C30" s="270">
        <v>0</v>
      </c>
      <c r="D30" s="270">
        <v>0</v>
      </c>
      <c r="E30" s="270">
        <v>0.438199132680893</v>
      </c>
      <c r="F30" s="270">
        <v>0.25918740034103399</v>
      </c>
      <c r="G30" s="270">
        <v>8.7495930492878002E-2</v>
      </c>
      <c r="H30" s="270">
        <v>0.21511751413345301</v>
      </c>
      <c r="I30" s="270">
        <v>0</v>
      </c>
    </row>
    <row r="31" spans="1:9" x14ac:dyDescent="0.2">
      <c r="A31" s="2" t="s">
        <v>37</v>
      </c>
      <c r="B31" s="273">
        <v>78</v>
      </c>
      <c r="C31" s="270">
        <v>0</v>
      </c>
      <c r="D31" s="270">
        <v>2.4228753522038501E-2</v>
      </c>
      <c r="E31" s="270">
        <v>0.41228035092353799</v>
      </c>
      <c r="F31" s="270">
        <v>0.237444117665291</v>
      </c>
      <c r="G31" s="270">
        <v>3.6434851586818702E-2</v>
      </c>
      <c r="H31" s="270">
        <v>0.289611905813217</v>
      </c>
      <c r="I31" s="270">
        <v>3.4106363013562201E-2</v>
      </c>
    </row>
    <row r="32" spans="1:9" x14ac:dyDescent="0.2">
      <c r="A32" s="2" t="s">
        <v>38</v>
      </c>
      <c r="B32" s="273">
        <v>103</v>
      </c>
      <c r="C32" s="270">
        <v>1.2381810694932899E-2</v>
      </c>
      <c r="D32" s="270">
        <v>0</v>
      </c>
      <c r="E32" s="270">
        <v>0.35656115412712103</v>
      </c>
      <c r="F32" s="270">
        <v>0.351473599672318</v>
      </c>
      <c r="G32" s="270">
        <v>9.8341912031173706E-2</v>
      </c>
      <c r="H32" s="270">
        <v>0.18124152719974501</v>
      </c>
      <c r="I32" s="270">
        <v>1.51226656577358E-2</v>
      </c>
    </row>
    <row r="33" spans="1:9" x14ac:dyDescent="0.2">
      <c r="A33" s="2" t="s">
        <v>39</v>
      </c>
      <c r="B33" s="273">
        <v>93</v>
      </c>
      <c r="C33" s="270">
        <v>7.5711966492235704E-3</v>
      </c>
      <c r="D33" s="270">
        <v>9.2698382213711704E-3</v>
      </c>
      <c r="E33" s="270">
        <v>0.36092329025268599</v>
      </c>
      <c r="F33" s="270">
        <v>0.378823101520538</v>
      </c>
      <c r="G33" s="270">
        <v>9.9305428564548506E-2</v>
      </c>
      <c r="H33" s="270">
        <v>0.14410714805126201</v>
      </c>
      <c r="I33" s="270">
        <v>1.96765690566429E-2</v>
      </c>
    </row>
    <row r="34" spans="1:9" x14ac:dyDescent="0.2">
      <c r="A34" s="2" t="s">
        <v>40</v>
      </c>
      <c r="B34" s="273">
        <v>94</v>
      </c>
      <c r="C34" s="270">
        <v>1.95429101586342E-2</v>
      </c>
      <c r="D34" s="270">
        <v>8.3986511453986203E-3</v>
      </c>
      <c r="E34" s="270">
        <v>0.47847732901573198</v>
      </c>
      <c r="F34" s="270">
        <v>0.25057229399681102</v>
      </c>
      <c r="G34" s="270">
        <v>2.8969982638955099E-2</v>
      </c>
      <c r="H34" s="270">
        <v>0.21403881907463099</v>
      </c>
      <c r="I34" s="270">
        <v>3.5550816603657602E-2</v>
      </c>
    </row>
    <row r="35" spans="1:9" x14ac:dyDescent="0.2">
      <c r="A35" s="2" t="s">
        <v>41</v>
      </c>
      <c r="B35" s="273">
        <v>98</v>
      </c>
      <c r="C35" s="270">
        <v>3.3271126449108103E-2</v>
      </c>
      <c r="D35" s="270">
        <v>4.1355364024639102E-2</v>
      </c>
      <c r="E35" s="270">
        <v>0.33899724483490001</v>
      </c>
      <c r="F35" s="270">
        <v>0.33742105960845897</v>
      </c>
      <c r="G35" s="270">
        <v>3.4554161131382002E-2</v>
      </c>
      <c r="H35" s="270">
        <v>0.21440103650093101</v>
      </c>
      <c r="I35" s="270">
        <v>9.4993113088023495E-2</v>
      </c>
    </row>
    <row r="36" spans="1:9" x14ac:dyDescent="0.2">
      <c r="A36" s="2" t="s">
        <v>42</v>
      </c>
      <c r="B36" s="273">
        <v>85</v>
      </c>
      <c r="C36" s="270">
        <v>3.8761004805564901E-2</v>
      </c>
      <c r="D36" s="270">
        <v>3.9612919092178303E-2</v>
      </c>
      <c r="E36" s="270">
        <v>0.46495458483696001</v>
      </c>
      <c r="F36" s="270">
        <v>0.25697079300880399</v>
      </c>
      <c r="G36" s="270">
        <v>2.0830653607845299E-2</v>
      </c>
      <c r="H36" s="270">
        <v>0.17887003719806699</v>
      </c>
      <c r="I36" s="270">
        <v>9.5446431331576306E-2</v>
      </c>
    </row>
    <row r="37" spans="1:9" x14ac:dyDescent="0.2">
      <c r="A37" s="2" t="s">
        <v>43</v>
      </c>
      <c r="B37" s="273">
        <v>84</v>
      </c>
      <c r="C37" s="270">
        <v>1.98394376784563E-2</v>
      </c>
      <c r="D37" s="270">
        <v>0</v>
      </c>
      <c r="E37" s="270">
        <v>0.42724218964576699</v>
      </c>
      <c r="F37" s="270">
        <v>0.33139345049858099</v>
      </c>
      <c r="G37" s="270">
        <v>2.0517613738775298E-2</v>
      </c>
      <c r="H37" s="270">
        <v>0.20100730657577501</v>
      </c>
      <c r="I37" s="270">
        <v>2.48305621415402E-2</v>
      </c>
    </row>
    <row r="38" spans="1:9" x14ac:dyDescent="0.2">
      <c r="A38" s="2" t="s">
        <v>44</v>
      </c>
      <c r="B38" s="273">
        <v>104</v>
      </c>
      <c r="C38" s="270">
        <v>0</v>
      </c>
      <c r="D38" s="270">
        <v>0</v>
      </c>
      <c r="E38" s="270">
        <v>0.39199087023735002</v>
      </c>
      <c r="F38" s="270">
        <v>0.31590774655342102</v>
      </c>
      <c r="G38" s="270">
        <v>0.166214600205421</v>
      </c>
      <c r="H38" s="270">
        <v>0.12588676810264601</v>
      </c>
      <c r="I38" s="270">
        <v>0</v>
      </c>
    </row>
    <row r="39" spans="1:9" x14ac:dyDescent="0.2">
      <c r="A39" s="2" t="s">
        <v>45</v>
      </c>
      <c r="B39" s="273">
        <v>103</v>
      </c>
      <c r="C39" s="270">
        <v>1.6809400171041499E-2</v>
      </c>
      <c r="D39" s="270">
        <v>1.96296274662018E-2</v>
      </c>
      <c r="E39" s="270">
        <v>0.32366755604744002</v>
      </c>
      <c r="F39" s="270">
        <v>0.364203631877899</v>
      </c>
      <c r="G39" s="270">
        <v>9.2495299875736195E-2</v>
      </c>
      <c r="H39" s="270">
        <v>0.18319447338581099</v>
      </c>
      <c r="I39" s="270">
        <v>4.4611632694092601E-2</v>
      </c>
    </row>
    <row r="40" spans="1:9" x14ac:dyDescent="0.2">
      <c r="A40" s="2" t="s">
        <v>46</v>
      </c>
      <c r="B40" s="273">
        <v>100</v>
      </c>
      <c r="C40" s="270">
        <v>0</v>
      </c>
      <c r="D40" s="270">
        <v>2.6782661676406899E-2</v>
      </c>
      <c r="E40" s="270">
        <v>0.37753328680992099</v>
      </c>
      <c r="F40" s="270">
        <v>0.41801705956459001</v>
      </c>
      <c r="G40" s="270">
        <v>6.3220314681529999E-2</v>
      </c>
      <c r="H40" s="270">
        <v>0.114446692168713</v>
      </c>
      <c r="I40" s="270">
        <v>3.0243985301491201E-2</v>
      </c>
    </row>
    <row r="41" spans="1:9" x14ac:dyDescent="0.2">
      <c r="A41" s="2" t="s">
        <v>47</v>
      </c>
      <c r="B41" s="273">
        <v>88</v>
      </c>
      <c r="C41" s="270">
        <v>0</v>
      </c>
      <c r="D41" s="270">
        <v>1.51845132932067E-2</v>
      </c>
      <c r="E41" s="270">
        <v>0.44569635391235402</v>
      </c>
      <c r="F41" s="270">
        <v>0.27198988199233998</v>
      </c>
      <c r="G41" s="270">
        <v>9.0937972068786593E-2</v>
      </c>
      <c r="H41" s="270">
        <v>0.17619130015373199</v>
      </c>
      <c r="I41" s="270">
        <v>1.8432086115644699E-2</v>
      </c>
    </row>
    <row r="42" spans="1:9" x14ac:dyDescent="0.2">
      <c r="A42" s="2" t="s">
        <v>48</v>
      </c>
      <c r="B42" s="273">
        <v>99</v>
      </c>
      <c r="C42" s="270">
        <v>8.7938839569687809E-3</v>
      </c>
      <c r="D42" s="270">
        <v>1.8644230440259001E-2</v>
      </c>
      <c r="E42" s="270">
        <v>0.46244880557060197</v>
      </c>
      <c r="F42" s="270">
        <v>0.35825541615486101</v>
      </c>
      <c r="G42" s="270">
        <v>8.8302068412303897E-2</v>
      </c>
      <c r="H42" s="270">
        <v>6.3555605709552807E-2</v>
      </c>
      <c r="I42" s="270">
        <v>2.9300313253356001E-2</v>
      </c>
    </row>
    <row r="43" spans="1:9" x14ac:dyDescent="0.2">
      <c r="A43" s="2" t="s">
        <v>49</v>
      </c>
      <c r="B43" s="273">
        <v>90</v>
      </c>
      <c r="C43" s="270">
        <v>0</v>
      </c>
      <c r="D43" s="270">
        <v>3.14670316874981E-2</v>
      </c>
      <c r="E43" s="270">
        <v>0.30762913823127702</v>
      </c>
      <c r="F43" s="270">
        <v>0.40085041522979697</v>
      </c>
      <c r="G43" s="270">
        <v>9.8966993391513797E-2</v>
      </c>
      <c r="H43" s="270">
        <v>0.161086410284042</v>
      </c>
      <c r="I43" s="270">
        <v>3.75092649498633E-2</v>
      </c>
    </row>
    <row r="44" spans="1:9" x14ac:dyDescent="0.2">
      <c r="A44" s="2" t="s">
        <v>50</v>
      </c>
      <c r="B44" s="273">
        <v>97</v>
      </c>
      <c r="C44" s="270">
        <v>0</v>
      </c>
      <c r="D44" s="270">
        <v>0</v>
      </c>
      <c r="E44" s="270">
        <v>0.33623033761978099</v>
      </c>
      <c r="F44" s="270">
        <v>0.39635655283927901</v>
      </c>
      <c r="G44" s="270">
        <v>0.13814081251621199</v>
      </c>
      <c r="H44" s="270">
        <v>0.12927229702472701</v>
      </c>
      <c r="I44" s="270">
        <v>0</v>
      </c>
    </row>
    <row r="45" spans="1:9" x14ac:dyDescent="0.2">
      <c r="A45" s="2" t="s">
        <v>51</v>
      </c>
      <c r="B45" s="273">
        <v>97</v>
      </c>
      <c r="C45" s="270">
        <v>0</v>
      </c>
      <c r="D45" s="270">
        <v>3.2469440251588801E-2</v>
      </c>
      <c r="E45" s="270">
        <v>0.47950565814971902</v>
      </c>
      <c r="F45" s="270">
        <v>0.34681951999664301</v>
      </c>
      <c r="G45" s="270">
        <v>9.5360264182090801E-2</v>
      </c>
      <c r="H45" s="270">
        <v>4.58451360464096E-2</v>
      </c>
      <c r="I45" s="270">
        <v>3.4029527956500299E-2</v>
      </c>
    </row>
    <row r="46" spans="1:9" x14ac:dyDescent="0.2">
      <c r="A46" s="2" t="s">
        <v>52</v>
      </c>
      <c r="B46" s="273">
        <v>100</v>
      </c>
      <c r="C46" s="270">
        <v>7.2520077228546099E-3</v>
      </c>
      <c r="D46" s="270">
        <v>3.2959144562482799E-2</v>
      </c>
      <c r="E46" s="270">
        <v>0.32410281896591198</v>
      </c>
      <c r="F46" s="270">
        <v>0.355551868677139</v>
      </c>
      <c r="G46" s="270">
        <v>0.111124232411385</v>
      </c>
      <c r="H46" s="270">
        <v>0.169009909033775</v>
      </c>
      <c r="I46" s="270">
        <v>4.83894496743109E-2</v>
      </c>
    </row>
    <row r="47" spans="1:9" x14ac:dyDescent="0.2">
      <c r="A47" s="2" t="s">
        <v>53</v>
      </c>
      <c r="B47" s="273">
        <v>100</v>
      </c>
      <c r="C47" s="270">
        <v>6.2427921220660201E-3</v>
      </c>
      <c r="D47" s="270">
        <v>6.3347212970256805E-2</v>
      </c>
      <c r="E47" s="270">
        <v>0.30401986837387102</v>
      </c>
      <c r="F47" s="270">
        <v>0.38010144233703602</v>
      </c>
      <c r="G47" s="270">
        <v>4.2895279824733699E-2</v>
      </c>
      <c r="H47" s="270">
        <v>0.203393414616585</v>
      </c>
      <c r="I47" s="270">
        <v>8.7358057884852403E-2</v>
      </c>
    </row>
    <row r="48" spans="1:9" x14ac:dyDescent="0.2">
      <c r="A48" s="2" t="s">
        <v>54</v>
      </c>
      <c r="B48" s="273">
        <v>86</v>
      </c>
      <c r="C48" s="270">
        <v>2.19413246959448E-2</v>
      </c>
      <c r="D48" s="270">
        <v>2.4867342785000801E-2</v>
      </c>
      <c r="E48" s="270">
        <v>0.44130295515060403</v>
      </c>
      <c r="F48" s="270">
        <v>0.264104634523392</v>
      </c>
      <c r="G48" s="270">
        <v>4.3771356344223002E-2</v>
      </c>
      <c r="H48" s="270">
        <v>0.20401237905025499</v>
      </c>
      <c r="I48" s="270">
        <v>5.8805773716973403E-2</v>
      </c>
    </row>
    <row r="49" spans="1:9" x14ac:dyDescent="0.2">
      <c r="A49" s="2" t="s">
        <v>55</v>
      </c>
      <c r="B49" s="273">
        <v>84</v>
      </c>
      <c r="C49" s="270">
        <v>6.5366439521312696E-3</v>
      </c>
      <c r="D49" s="270">
        <v>1.9010169431567199E-2</v>
      </c>
      <c r="E49" s="270">
        <v>0.45470654964446999</v>
      </c>
      <c r="F49" s="270">
        <v>0.25004351139068598</v>
      </c>
      <c r="G49" s="270">
        <v>7.33043327927589E-2</v>
      </c>
      <c r="H49" s="270">
        <v>0.19639879465103099</v>
      </c>
      <c r="I49" s="270">
        <v>3.17904119038626E-2</v>
      </c>
    </row>
    <row r="50" spans="1:9" x14ac:dyDescent="0.2">
      <c r="A50" s="2" t="s">
        <v>56</v>
      </c>
      <c r="B50" s="273">
        <v>65</v>
      </c>
      <c r="C50" s="270">
        <v>1.13923801109195E-2</v>
      </c>
      <c r="D50" s="270">
        <v>0</v>
      </c>
      <c r="E50" s="270">
        <v>0.48418161273002602</v>
      </c>
      <c r="F50" s="270">
        <v>0.28187051415443398</v>
      </c>
      <c r="G50" s="270">
        <v>2.08282750099897E-2</v>
      </c>
      <c r="H50" s="270">
        <v>0.20172722637653401</v>
      </c>
      <c r="I50" s="270">
        <v>1.42712871686546E-2</v>
      </c>
    </row>
    <row r="51" spans="1:9" x14ac:dyDescent="0.2">
      <c r="A51" s="2" t="s">
        <v>57</v>
      </c>
      <c r="B51" s="273">
        <v>99</v>
      </c>
      <c r="C51" s="270">
        <v>0</v>
      </c>
      <c r="D51" s="270">
        <v>2.6515280827879899E-2</v>
      </c>
      <c r="E51" s="270">
        <v>0.54314810037612904</v>
      </c>
      <c r="F51" s="270">
        <v>0.23920971155166601</v>
      </c>
      <c r="G51" s="270">
        <v>2.38963253796101E-2</v>
      </c>
      <c r="H51" s="270">
        <v>0.16723056137561801</v>
      </c>
      <c r="I51" s="270">
        <v>3.18398829861598E-2</v>
      </c>
    </row>
    <row r="52" spans="1:9" x14ac:dyDescent="0.2">
      <c r="A52" s="2" t="s">
        <v>58</v>
      </c>
      <c r="B52" s="273">
        <v>80</v>
      </c>
      <c r="C52" s="270">
        <v>0</v>
      </c>
      <c r="D52" s="270">
        <v>2.7602855116128901E-2</v>
      </c>
      <c r="E52" s="270">
        <v>0.53926730155944802</v>
      </c>
      <c r="F52" s="270">
        <v>0.205765545368195</v>
      </c>
      <c r="G52" s="270">
        <v>6.11463263630867E-2</v>
      </c>
      <c r="H52" s="270">
        <v>0.16621795296669001</v>
      </c>
      <c r="I52" s="270">
        <v>3.3105600955289E-2</v>
      </c>
    </row>
    <row r="53" spans="1:9" x14ac:dyDescent="0.2">
      <c r="A53" s="2" t="s">
        <v>59</v>
      </c>
      <c r="B53" s="273">
        <v>92</v>
      </c>
      <c r="C53" s="270">
        <v>6.6153295338153796E-3</v>
      </c>
      <c r="D53" s="270">
        <v>6.4719580113887801E-2</v>
      </c>
      <c r="E53" s="270">
        <v>0.47228980064392101</v>
      </c>
      <c r="F53" s="270">
        <v>0.18826405704021501</v>
      </c>
      <c r="G53" s="270">
        <v>1.32862385362387E-2</v>
      </c>
      <c r="H53" s="270">
        <v>0.25482499599456798</v>
      </c>
      <c r="I53" s="270">
        <v>9.5729069125987304E-2</v>
      </c>
    </row>
    <row r="54" spans="1:9" x14ac:dyDescent="0.2">
      <c r="A54" s="2" t="s">
        <v>60</v>
      </c>
      <c r="B54" s="273">
        <v>90</v>
      </c>
      <c r="C54" s="270">
        <v>0</v>
      </c>
      <c r="D54" s="270">
        <v>6.1058610677719102E-2</v>
      </c>
      <c r="E54" s="270">
        <v>0.397087842226028</v>
      </c>
      <c r="F54" s="270">
        <v>0.31018456816673301</v>
      </c>
      <c r="G54" s="270">
        <v>5.7943530380725902E-2</v>
      </c>
      <c r="H54" s="270">
        <v>0.173725455999374</v>
      </c>
      <c r="I54" s="270">
        <v>7.3896274029595102E-2</v>
      </c>
    </row>
    <row r="55" spans="1:9" x14ac:dyDescent="0.2">
      <c r="A55" s="2" t="s">
        <v>61</v>
      </c>
      <c r="B55" s="273">
        <v>92</v>
      </c>
      <c r="C55" s="270">
        <v>8.7288254871964507E-3</v>
      </c>
      <c r="D55" s="270">
        <v>9.7734713926911406E-3</v>
      </c>
      <c r="E55" s="270">
        <v>0.43181189894676197</v>
      </c>
      <c r="F55" s="270">
        <v>0.218858882784843</v>
      </c>
      <c r="G55" s="270">
        <v>5.8797262609005002E-2</v>
      </c>
      <c r="H55" s="270">
        <v>0.27202966809272799</v>
      </c>
      <c r="I55" s="270">
        <v>2.5416278428139101E-2</v>
      </c>
    </row>
    <row r="56" spans="1:9" x14ac:dyDescent="0.2">
      <c r="A56" s="2" t="s">
        <v>62</v>
      </c>
      <c r="B56" s="273">
        <v>103</v>
      </c>
      <c r="C56" s="270">
        <v>0</v>
      </c>
      <c r="D56" s="270">
        <v>0</v>
      </c>
      <c r="E56" s="270">
        <v>0.28246203064918501</v>
      </c>
      <c r="F56" s="270">
        <v>0.44807365536689803</v>
      </c>
      <c r="G56" s="270">
        <v>0.10010722279548601</v>
      </c>
      <c r="H56" s="270">
        <v>0.16935707628727001</v>
      </c>
      <c r="I56" s="270">
        <v>0</v>
      </c>
    </row>
    <row r="57" spans="1:9" x14ac:dyDescent="0.2">
      <c r="A57" s="2" t="s">
        <v>63</v>
      </c>
      <c r="B57" s="273">
        <v>94</v>
      </c>
      <c r="C57" s="270">
        <v>0</v>
      </c>
      <c r="D57" s="270">
        <v>2.2361397743225101E-2</v>
      </c>
      <c r="E57" s="270">
        <v>0.30747750401496898</v>
      </c>
      <c r="F57" s="270">
        <v>0.37646102905273399</v>
      </c>
      <c r="G57" s="270">
        <v>0.13883237540721899</v>
      </c>
      <c r="H57" s="270">
        <v>0.154867708683014</v>
      </c>
      <c r="I57" s="270">
        <v>2.64590497590718E-2</v>
      </c>
    </row>
    <row r="58" spans="1:9" x14ac:dyDescent="0.2">
      <c r="A58" s="2" t="s">
        <v>64</v>
      </c>
      <c r="B58" s="273">
        <v>97</v>
      </c>
      <c r="C58" s="270">
        <v>0</v>
      </c>
      <c r="D58" s="270">
        <v>2.3913236334919898E-2</v>
      </c>
      <c r="E58" s="270">
        <v>0.40979656577110302</v>
      </c>
      <c r="F58" s="270">
        <v>0.33284291625022899</v>
      </c>
      <c r="G58" s="270">
        <v>9.4238221645355197E-2</v>
      </c>
      <c r="H58" s="270">
        <v>0.13920906186103801</v>
      </c>
      <c r="I58" s="270">
        <v>2.77805390643114E-2</v>
      </c>
    </row>
    <row r="59" spans="1:9" x14ac:dyDescent="0.2">
      <c r="A59" s="2" t="s">
        <v>65</v>
      </c>
      <c r="B59" s="273">
        <v>89</v>
      </c>
      <c r="C59" s="270">
        <v>8.8868150487542204E-3</v>
      </c>
      <c r="D59" s="270">
        <v>8.8868150487542204E-3</v>
      </c>
      <c r="E59" s="270">
        <v>0.35388642549514798</v>
      </c>
      <c r="F59" s="270">
        <v>0.43030318617820701</v>
      </c>
      <c r="G59" s="270">
        <v>6.6331110894679995E-2</v>
      </c>
      <c r="H59" s="270">
        <v>0.131705656647682</v>
      </c>
      <c r="I59" s="270">
        <v>2.0469590805175499E-2</v>
      </c>
    </row>
    <row r="60" spans="1:9" x14ac:dyDescent="0.2">
      <c r="A60" s="2" t="s">
        <v>66</v>
      </c>
      <c r="B60" s="273">
        <v>87</v>
      </c>
      <c r="C60" s="270">
        <v>1.41415074467659E-2</v>
      </c>
      <c r="D60" s="270">
        <v>1.15519296377897E-2</v>
      </c>
      <c r="E60" s="270">
        <v>0.49166905879974399</v>
      </c>
      <c r="F60" s="270">
        <v>0.24857564270496399</v>
      </c>
      <c r="G60" s="270">
        <v>4.3917790055274998E-2</v>
      </c>
      <c r="H60" s="270">
        <v>0.19014407694339799</v>
      </c>
      <c r="I60" s="270">
        <v>3.1725935658159503E-2</v>
      </c>
    </row>
    <row r="61" spans="1:9" x14ac:dyDescent="0.2">
      <c r="A61" s="2" t="s">
        <v>67</v>
      </c>
      <c r="B61" s="273">
        <v>85</v>
      </c>
      <c r="C61" s="270">
        <v>1.1765452101826701E-2</v>
      </c>
      <c r="D61" s="270">
        <v>2.1382248029112799E-2</v>
      </c>
      <c r="E61" s="270">
        <v>0.37313508987426802</v>
      </c>
      <c r="F61" s="270">
        <v>0.37356412410736101</v>
      </c>
      <c r="G61" s="270">
        <v>4.4913150370121002E-2</v>
      </c>
      <c r="H61" s="270">
        <v>0.17523993551731101</v>
      </c>
      <c r="I61" s="270">
        <v>4.0190719165980202E-2</v>
      </c>
    </row>
    <row r="62" spans="1:9" x14ac:dyDescent="0.2">
      <c r="A62" s="2" t="s">
        <v>68</v>
      </c>
      <c r="B62" s="273">
        <v>115</v>
      </c>
      <c r="C62" s="270">
        <v>0</v>
      </c>
      <c r="D62" s="270">
        <v>1.54454736039042E-2</v>
      </c>
      <c r="E62" s="270">
        <v>0.54901725053787198</v>
      </c>
      <c r="F62" s="270">
        <v>0.290759056806564</v>
      </c>
      <c r="G62" s="270">
        <v>1.49009171873331E-2</v>
      </c>
      <c r="H62" s="270">
        <v>0.129877313971519</v>
      </c>
      <c r="I62" s="270">
        <v>1.7750914482518101E-2</v>
      </c>
    </row>
    <row r="63" spans="1:9" x14ac:dyDescent="0.2">
      <c r="A63" s="2" t="s">
        <v>69</v>
      </c>
      <c r="B63" s="273">
        <v>84</v>
      </c>
      <c r="C63" s="270">
        <v>2.9556741937994999E-2</v>
      </c>
      <c r="D63" s="270">
        <v>3.0023995786905299E-2</v>
      </c>
      <c r="E63" s="270">
        <v>0.33868914842605602</v>
      </c>
      <c r="F63" s="270">
        <v>0.30985817313194303</v>
      </c>
      <c r="G63" s="270">
        <v>6.3052840530872303E-2</v>
      </c>
      <c r="H63" s="270">
        <v>0.22881908714771301</v>
      </c>
      <c r="I63" s="270">
        <v>7.7259094123425701E-2</v>
      </c>
    </row>
    <row r="64" spans="1:9" x14ac:dyDescent="0.2">
      <c r="A64" s="2" t="s">
        <v>70</v>
      </c>
      <c r="B64" s="273">
        <v>90</v>
      </c>
      <c r="C64" s="270">
        <v>2.4598155170679099E-2</v>
      </c>
      <c r="D64" s="270">
        <v>2.6844946667552001E-2</v>
      </c>
      <c r="E64" s="270">
        <v>0.48006412386894198</v>
      </c>
      <c r="F64" s="270">
        <v>0.27183616161346402</v>
      </c>
      <c r="G64" s="270">
        <v>2.90702246129513E-2</v>
      </c>
      <c r="H64" s="270">
        <v>0.16758637130260501</v>
      </c>
      <c r="I64" s="270">
        <v>6.1799928666153602E-2</v>
      </c>
    </row>
    <row r="65" spans="1:9" x14ac:dyDescent="0.2">
      <c r="A65" s="2" t="s">
        <v>71</v>
      </c>
      <c r="B65" s="273">
        <v>77</v>
      </c>
      <c r="C65" s="270">
        <v>0</v>
      </c>
      <c r="D65" s="270">
        <v>1.0876105166971701E-2</v>
      </c>
      <c r="E65" s="270">
        <v>0.37833920121192899</v>
      </c>
      <c r="F65" s="270">
        <v>0.36575025320053101</v>
      </c>
      <c r="G65" s="270">
        <v>5.1437526941299397E-2</v>
      </c>
      <c r="H65" s="270">
        <v>0.19359689950942999</v>
      </c>
      <c r="I65" s="270">
        <v>1.3487181967392001E-2</v>
      </c>
    </row>
    <row r="66" spans="1:9" x14ac:dyDescent="0.2">
      <c r="A66" s="2" t="s">
        <v>72</v>
      </c>
      <c r="B66" s="273">
        <v>93</v>
      </c>
      <c r="C66" s="270">
        <v>0</v>
      </c>
      <c r="D66" s="270">
        <v>1.3242706656456001E-2</v>
      </c>
      <c r="E66" s="270">
        <v>0.45661470293998702</v>
      </c>
      <c r="F66" s="270">
        <v>0.30539739131927501</v>
      </c>
      <c r="G66" s="270">
        <v>4.3603301048278802E-2</v>
      </c>
      <c r="H66" s="270">
        <v>0.181141912937164</v>
      </c>
      <c r="I66" s="270">
        <v>1.6172162948249399E-2</v>
      </c>
    </row>
    <row r="67" spans="1:9" x14ac:dyDescent="0.2">
      <c r="A67" s="2" t="s">
        <v>73</v>
      </c>
      <c r="B67" s="273">
        <v>101</v>
      </c>
      <c r="C67" s="270">
        <v>0</v>
      </c>
      <c r="D67" s="270">
        <v>1.8603069707751298E-2</v>
      </c>
      <c r="E67" s="270">
        <v>0.39802592992782598</v>
      </c>
      <c r="F67" s="270">
        <v>0.31500056385994002</v>
      </c>
      <c r="G67" s="270">
        <v>0.14736884832382199</v>
      </c>
      <c r="H67" s="270">
        <v>0.121001586318016</v>
      </c>
      <c r="I67" s="270">
        <v>2.1163940068158801E-2</v>
      </c>
    </row>
    <row r="68" spans="1:9" x14ac:dyDescent="0.2">
      <c r="A68" s="2" t="s">
        <v>74</v>
      </c>
      <c r="B68" s="273">
        <v>86</v>
      </c>
      <c r="C68" s="270">
        <v>2.1131141111254699E-2</v>
      </c>
      <c r="D68" s="270">
        <v>8.5622798651456798E-3</v>
      </c>
      <c r="E68" s="270">
        <v>0.46586954593658397</v>
      </c>
      <c r="F68" s="270">
        <v>0.18291108310222601</v>
      </c>
      <c r="G68" s="270">
        <v>8.8624604046344799E-2</v>
      </c>
      <c r="H68" s="270">
        <v>0.23290133476257299</v>
      </c>
      <c r="I68" s="270">
        <v>3.8708738203597E-2</v>
      </c>
    </row>
    <row r="69" spans="1:9" x14ac:dyDescent="0.2">
      <c r="A69" s="2" t="s">
        <v>75</v>
      </c>
      <c r="B69" s="273">
        <v>105</v>
      </c>
      <c r="C69" s="270">
        <v>2.6321230456233E-2</v>
      </c>
      <c r="D69" s="270">
        <v>1.4399267733097101E-2</v>
      </c>
      <c r="E69" s="270">
        <v>0.44334632158279402</v>
      </c>
      <c r="F69" s="270">
        <v>0.27556961774826</v>
      </c>
      <c r="G69" s="270">
        <v>0.10991998761892301</v>
      </c>
      <c r="H69" s="270">
        <v>0.13044358789920801</v>
      </c>
      <c r="I69" s="270">
        <v>4.6829046410422903E-2</v>
      </c>
    </row>
    <row r="70" spans="1:9" x14ac:dyDescent="0.2">
      <c r="A70" s="2" t="s">
        <v>76</v>
      </c>
      <c r="B70" s="273">
        <v>95</v>
      </c>
      <c r="C70" s="270">
        <v>2.3540366441011401E-2</v>
      </c>
      <c r="D70" s="270">
        <v>3.0057882890105199E-2</v>
      </c>
      <c r="E70" s="270">
        <v>0.43402010202407798</v>
      </c>
      <c r="F70" s="270">
        <v>0.30761045217513999</v>
      </c>
      <c r="G70" s="270">
        <v>3.1322687864303603E-2</v>
      </c>
      <c r="H70" s="270">
        <v>0.17344853281974801</v>
      </c>
      <c r="I70" s="270">
        <v>6.48456265449118E-2</v>
      </c>
    </row>
    <row r="71" spans="1:9" x14ac:dyDescent="0.2">
      <c r="A71" s="3" t="s">
        <v>77</v>
      </c>
      <c r="B71" s="274">
        <v>79</v>
      </c>
      <c r="C71" s="271">
        <v>0</v>
      </c>
      <c r="D71" s="271">
        <v>1.1495232582092301E-2</v>
      </c>
      <c r="E71" s="271">
        <v>0.49799460172653198</v>
      </c>
      <c r="F71" s="271">
        <v>0.25758203864097601</v>
      </c>
      <c r="G71" s="271">
        <v>3.4227274358272601E-2</v>
      </c>
      <c r="H71" s="271">
        <v>0.19870084524154699</v>
      </c>
      <c r="I71" s="271">
        <v>1.4345744183945399E-2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237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78" t="s">
        <v>1</v>
      </c>
      <c r="C6" s="275" t="s">
        <v>1</v>
      </c>
      <c r="D6" s="275" t="s">
        <v>1</v>
      </c>
      <c r="E6" s="275" t="s">
        <v>1</v>
      </c>
      <c r="F6" s="275" t="s">
        <v>1</v>
      </c>
      <c r="G6" s="275" t="s">
        <v>1</v>
      </c>
      <c r="H6" s="275" t="s">
        <v>1</v>
      </c>
      <c r="I6" s="275" t="s">
        <v>1</v>
      </c>
    </row>
    <row r="7" spans="1:9" x14ac:dyDescent="0.2">
      <c r="A7" s="2" t="s">
        <v>13</v>
      </c>
      <c r="B7" s="279">
        <v>5928</v>
      </c>
      <c r="C7" s="276">
        <v>7.1057498455047594E-2</v>
      </c>
      <c r="D7" s="276">
        <v>0.15418839454650901</v>
      </c>
      <c r="E7" s="276">
        <v>0.19209024310112</v>
      </c>
      <c r="F7" s="276">
        <v>0.27747309207916299</v>
      </c>
      <c r="G7" s="276">
        <v>0.127876937389374</v>
      </c>
      <c r="H7" s="276">
        <v>0.17731381952762601</v>
      </c>
      <c r="I7" s="276">
        <v>0.27379321839593901</v>
      </c>
    </row>
    <row r="8" spans="1:9" x14ac:dyDescent="0.2">
      <c r="A8" s="5" t="s">
        <v>14</v>
      </c>
      <c r="B8" s="278" t="s">
        <v>1</v>
      </c>
      <c r="C8" s="275" t="s">
        <v>1</v>
      </c>
      <c r="D8" s="275" t="s">
        <v>1</v>
      </c>
      <c r="E8" s="275" t="s">
        <v>1</v>
      </c>
      <c r="F8" s="275" t="s">
        <v>1</v>
      </c>
      <c r="G8" s="275" t="s">
        <v>1</v>
      </c>
      <c r="H8" s="275" t="s">
        <v>1</v>
      </c>
      <c r="I8" s="275" t="s">
        <v>1</v>
      </c>
    </row>
    <row r="9" spans="1:9" x14ac:dyDescent="0.2">
      <c r="A9" s="2" t="s">
        <v>15</v>
      </c>
      <c r="B9" s="279">
        <v>106</v>
      </c>
      <c r="C9" s="276">
        <v>0.10375443845987301</v>
      </c>
      <c r="D9" s="276">
        <v>0.111595399677753</v>
      </c>
      <c r="E9" s="276">
        <v>0.195989385247231</v>
      </c>
      <c r="F9" s="276">
        <v>0.232448264956474</v>
      </c>
      <c r="G9" s="276">
        <v>0.160337895154953</v>
      </c>
      <c r="H9" s="276">
        <v>0.19587460160255399</v>
      </c>
      <c r="I9" s="276">
        <v>0.26780629309486498</v>
      </c>
    </row>
    <row r="10" spans="1:9" x14ac:dyDescent="0.2">
      <c r="A10" s="2" t="s">
        <v>16</v>
      </c>
      <c r="B10" s="279">
        <v>100</v>
      </c>
      <c r="C10" s="276">
        <v>8.6815923452377305E-2</v>
      </c>
      <c r="D10" s="276">
        <v>0.19086201488971699</v>
      </c>
      <c r="E10" s="276">
        <v>0.27648416161537198</v>
      </c>
      <c r="F10" s="276">
        <v>0.18048170208931</v>
      </c>
      <c r="G10" s="276">
        <v>0.10270533710718199</v>
      </c>
      <c r="H10" s="276">
        <v>0.16265085339546201</v>
      </c>
      <c r="I10" s="276">
        <v>0.33161548195135798</v>
      </c>
    </row>
    <row r="11" spans="1:9" x14ac:dyDescent="0.2">
      <c r="A11" s="2" t="s">
        <v>17</v>
      </c>
      <c r="B11" s="279">
        <v>118</v>
      </c>
      <c r="C11" s="276">
        <v>0.106170274317265</v>
      </c>
      <c r="D11" s="276">
        <v>0.216613084077835</v>
      </c>
      <c r="E11" s="276">
        <v>0.23282718658447299</v>
      </c>
      <c r="F11" s="276">
        <v>0.185023903846741</v>
      </c>
      <c r="G11" s="276">
        <v>4.0273185819387401E-2</v>
      </c>
      <c r="H11" s="276">
        <v>0.21909236907959001</v>
      </c>
      <c r="I11" s="276">
        <v>0.41334383744570102</v>
      </c>
    </row>
    <row r="12" spans="1:9" x14ac:dyDescent="0.2">
      <c r="A12" s="2" t="s">
        <v>18</v>
      </c>
      <c r="B12" s="279">
        <v>107</v>
      </c>
      <c r="C12" s="276">
        <v>7.7458418905735002E-2</v>
      </c>
      <c r="D12" s="276">
        <v>0.23204785585403401</v>
      </c>
      <c r="E12" s="276">
        <v>0.15140099823474901</v>
      </c>
      <c r="F12" s="276">
        <v>0.263448655605316</v>
      </c>
      <c r="G12" s="276">
        <v>0.13619613647460899</v>
      </c>
      <c r="H12" s="276">
        <v>0.139447957277298</v>
      </c>
      <c r="I12" s="276">
        <v>0.35966013832410598</v>
      </c>
    </row>
    <row r="13" spans="1:9" x14ac:dyDescent="0.2">
      <c r="A13" s="2" t="s">
        <v>19</v>
      </c>
      <c r="B13" s="279">
        <v>104</v>
      </c>
      <c r="C13" s="276">
        <v>0.12800411880016299</v>
      </c>
      <c r="D13" s="276">
        <v>0.15839023888111101</v>
      </c>
      <c r="E13" s="276">
        <v>0.18966026604175601</v>
      </c>
      <c r="F13" s="276">
        <v>0.26655834913253801</v>
      </c>
      <c r="G13" s="276">
        <v>7.7202677726745605E-2</v>
      </c>
      <c r="H13" s="276">
        <v>0.18018436431884799</v>
      </c>
      <c r="I13" s="276">
        <v>0.34933994914326</v>
      </c>
    </row>
    <row r="14" spans="1:9" x14ac:dyDescent="0.2">
      <c r="A14" s="2" t="s">
        <v>20</v>
      </c>
      <c r="B14" s="279">
        <v>96</v>
      </c>
      <c r="C14" s="276">
        <v>0.12668561935424799</v>
      </c>
      <c r="D14" s="276">
        <v>0.28876981139183</v>
      </c>
      <c r="E14" s="276">
        <v>0.18762709200382199</v>
      </c>
      <c r="F14" s="276">
        <v>0.25837466120719899</v>
      </c>
      <c r="G14" s="276">
        <v>3.5419009625911699E-2</v>
      </c>
      <c r="H14" s="276">
        <v>0.10312382876873</v>
      </c>
      <c r="I14" s="276">
        <v>0.46322495091138299</v>
      </c>
    </row>
    <row r="15" spans="1:9" x14ac:dyDescent="0.2">
      <c r="A15" s="2" t="s">
        <v>21</v>
      </c>
      <c r="B15" s="279">
        <v>93</v>
      </c>
      <c r="C15" s="276">
        <v>5.96875213086605E-2</v>
      </c>
      <c r="D15" s="276">
        <v>0.223693087697029</v>
      </c>
      <c r="E15" s="276">
        <v>0.134999945759773</v>
      </c>
      <c r="F15" s="276">
        <v>0.35221743583679199</v>
      </c>
      <c r="G15" s="276">
        <v>0.108796998858452</v>
      </c>
      <c r="H15" s="276">
        <v>0.120605014264584</v>
      </c>
      <c r="I15" s="276">
        <v>0.32224496659854102</v>
      </c>
    </row>
    <row r="16" spans="1:9" x14ac:dyDescent="0.2">
      <c r="A16" s="2" t="s">
        <v>22</v>
      </c>
      <c r="B16" s="279">
        <v>102</v>
      </c>
      <c r="C16" s="276">
        <v>3.2404031604528399E-2</v>
      </c>
      <c r="D16" s="276">
        <v>0.25491815805435197</v>
      </c>
      <c r="E16" s="276">
        <v>0.20956711471080799</v>
      </c>
      <c r="F16" s="276">
        <v>0.281628578901291</v>
      </c>
      <c r="G16" s="276">
        <v>0.110073409974575</v>
      </c>
      <c r="H16" s="276">
        <v>0.111408688127995</v>
      </c>
      <c r="I16" s="276">
        <v>0.32334571792780498</v>
      </c>
    </row>
    <row r="17" spans="1:9" x14ac:dyDescent="0.2">
      <c r="A17" s="2" t="s">
        <v>23</v>
      </c>
      <c r="B17" s="279">
        <v>75</v>
      </c>
      <c r="C17" s="276">
        <v>2.7885539457201999E-2</v>
      </c>
      <c r="D17" s="276">
        <v>7.5808532536029802E-2</v>
      </c>
      <c r="E17" s="276">
        <v>0.29994127154350297</v>
      </c>
      <c r="F17" s="276">
        <v>0.30395370721817</v>
      </c>
      <c r="G17" s="276">
        <v>0.168355852365494</v>
      </c>
      <c r="H17" s="276">
        <v>0.124055095016956</v>
      </c>
      <c r="I17" s="276">
        <v>0.11837967390853001</v>
      </c>
    </row>
    <row r="18" spans="1:9" x14ac:dyDescent="0.2">
      <c r="A18" s="2" t="s">
        <v>24</v>
      </c>
      <c r="B18" s="279">
        <v>73</v>
      </c>
      <c r="C18" s="276">
        <v>3.8021314889192602E-2</v>
      </c>
      <c r="D18" s="276">
        <v>0.12903065979480699</v>
      </c>
      <c r="E18" s="276">
        <v>0.24574163556098899</v>
      </c>
      <c r="F18" s="276">
        <v>0.31579074263572698</v>
      </c>
      <c r="G18" s="276">
        <v>0.15861544013023399</v>
      </c>
      <c r="H18" s="276">
        <v>0.112800188362598</v>
      </c>
      <c r="I18" s="276">
        <v>0.18829126877618399</v>
      </c>
    </row>
    <row r="19" spans="1:9" x14ac:dyDescent="0.2">
      <c r="A19" s="2" t="s">
        <v>25</v>
      </c>
      <c r="B19" s="279">
        <v>91</v>
      </c>
      <c r="C19" s="276">
        <v>2.47718412429094E-2</v>
      </c>
      <c r="D19" s="276">
        <v>0.115159787237644</v>
      </c>
      <c r="E19" s="276">
        <v>0.19795869290828699</v>
      </c>
      <c r="F19" s="276">
        <v>0.304168790578842</v>
      </c>
      <c r="G19" s="276">
        <v>0.230260029435158</v>
      </c>
      <c r="H19" s="276">
        <v>0.12768086791038499</v>
      </c>
      <c r="I19" s="276">
        <v>0.16041334167621199</v>
      </c>
    </row>
    <row r="20" spans="1:9" x14ac:dyDescent="0.2">
      <c r="A20" s="2" t="s">
        <v>26</v>
      </c>
      <c r="B20" s="279">
        <v>96</v>
      </c>
      <c r="C20" s="276">
        <v>1.9914686679840098E-2</v>
      </c>
      <c r="D20" s="276">
        <v>7.3781259357929202E-2</v>
      </c>
      <c r="E20" s="276">
        <v>0.200125977396965</v>
      </c>
      <c r="F20" s="276">
        <v>0.40309023857116699</v>
      </c>
      <c r="G20" s="276">
        <v>0.19595223665237399</v>
      </c>
      <c r="H20" s="276">
        <v>0.10713561624288601</v>
      </c>
      <c r="I20" s="276">
        <v>0.10493860677899999</v>
      </c>
    </row>
    <row r="21" spans="1:9" x14ac:dyDescent="0.2">
      <c r="A21" s="2" t="s">
        <v>27</v>
      </c>
      <c r="B21" s="279">
        <v>81</v>
      </c>
      <c r="C21" s="276">
        <v>1.9038956612348602E-2</v>
      </c>
      <c r="D21" s="276">
        <v>5.0674077123403501E-2</v>
      </c>
      <c r="E21" s="276">
        <v>0.29385223984718301</v>
      </c>
      <c r="F21" s="276">
        <v>0.33154800534248402</v>
      </c>
      <c r="G21" s="276">
        <v>0.17494665086269401</v>
      </c>
      <c r="H21" s="276">
        <v>0.12994007766246801</v>
      </c>
      <c r="I21" s="276">
        <v>8.0124404479504599E-2</v>
      </c>
    </row>
    <row r="22" spans="1:9" x14ac:dyDescent="0.2">
      <c r="A22" s="2" t="s">
        <v>28</v>
      </c>
      <c r="B22" s="279">
        <v>105</v>
      </c>
      <c r="C22" s="276">
        <v>0.18845966458320601</v>
      </c>
      <c r="D22" s="276">
        <v>0.24934232234954801</v>
      </c>
      <c r="E22" s="276">
        <v>0.14572376012802099</v>
      </c>
      <c r="F22" s="276">
        <v>0.124541863799095</v>
      </c>
      <c r="G22" s="276">
        <v>7.6002292335033403E-2</v>
      </c>
      <c r="H22" s="276">
        <v>0.21593010425567599</v>
      </c>
      <c r="I22" s="276">
        <v>0.55837111608137502</v>
      </c>
    </row>
    <row r="23" spans="1:9" x14ac:dyDescent="0.2">
      <c r="A23" s="2" t="s">
        <v>29</v>
      </c>
      <c r="B23" s="279">
        <v>101</v>
      </c>
      <c r="C23" s="276">
        <v>0.11001221835613301</v>
      </c>
      <c r="D23" s="276">
        <v>0.334468454122543</v>
      </c>
      <c r="E23" s="276">
        <v>0.14198999106884</v>
      </c>
      <c r="F23" s="276">
        <v>0.123936653137207</v>
      </c>
      <c r="G23" s="276">
        <v>9.9164560437202495E-2</v>
      </c>
      <c r="H23" s="276">
        <v>0.19042812287807501</v>
      </c>
      <c r="I23" s="276">
        <v>0.54903175992084896</v>
      </c>
    </row>
    <row r="24" spans="1:9" x14ac:dyDescent="0.2">
      <c r="A24" s="2" t="s">
        <v>30</v>
      </c>
      <c r="B24" s="279">
        <v>97</v>
      </c>
      <c r="C24" s="276">
        <v>0.104127682745457</v>
      </c>
      <c r="D24" s="276">
        <v>0.19547222554683699</v>
      </c>
      <c r="E24" s="276">
        <v>0.171279892325401</v>
      </c>
      <c r="F24" s="276">
        <v>0.188072189688683</v>
      </c>
      <c r="G24" s="276">
        <v>0.118212305009365</v>
      </c>
      <c r="H24" s="276">
        <v>0.22283570468425801</v>
      </c>
      <c r="I24" s="276">
        <v>0.38550395340868499</v>
      </c>
    </row>
    <row r="25" spans="1:9" x14ac:dyDescent="0.2">
      <c r="A25" s="2" t="s">
        <v>31</v>
      </c>
      <c r="B25" s="279">
        <v>98</v>
      </c>
      <c r="C25" s="276">
        <v>9.0179018676281003E-2</v>
      </c>
      <c r="D25" s="276">
        <v>0.13776366412639601</v>
      </c>
      <c r="E25" s="276">
        <v>0.16661387681961101</v>
      </c>
      <c r="F25" s="276">
        <v>0.34089863300323497</v>
      </c>
      <c r="G25" s="276">
        <v>0.14894217252731301</v>
      </c>
      <c r="H25" s="276">
        <v>0.115602642297745</v>
      </c>
      <c r="I25" s="276">
        <v>0.25773785832490098</v>
      </c>
    </row>
    <row r="26" spans="1:9" x14ac:dyDescent="0.2">
      <c r="A26" s="2" t="s">
        <v>32</v>
      </c>
      <c r="B26" s="279">
        <v>87</v>
      </c>
      <c r="C26" s="276">
        <v>7.2879336774349199E-2</v>
      </c>
      <c r="D26" s="276">
        <v>4.9480739980936099E-2</v>
      </c>
      <c r="E26" s="276">
        <v>0.20030684769153601</v>
      </c>
      <c r="F26" s="276">
        <v>0.34949240088462802</v>
      </c>
      <c r="G26" s="276">
        <v>0.121951654553413</v>
      </c>
      <c r="H26" s="276">
        <v>0.205889016389847</v>
      </c>
      <c r="I26" s="276">
        <v>0.154084353263855</v>
      </c>
    </row>
    <row r="27" spans="1:9" x14ac:dyDescent="0.2">
      <c r="A27" s="2" t="s">
        <v>33</v>
      </c>
      <c r="B27" s="279">
        <v>86</v>
      </c>
      <c r="C27" s="276">
        <v>0</v>
      </c>
      <c r="D27" s="276">
        <v>6.56604394316673E-2</v>
      </c>
      <c r="E27" s="276">
        <v>0.28970667719840998</v>
      </c>
      <c r="F27" s="276">
        <v>0.36392384767532299</v>
      </c>
      <c r="G27" s="276">
        <v>0.19519773125648501</v>
      </c>
      <c r="H27" s="276">
        <v>8.5511282086372403E-2</v>
      </c>
      <c r="I27" s="276">
        <v>7.1800165218361495E-2</v>
      </c>
    </row>
    <row r="28" spans="1:9" x14ac:dyDescent="0.2">
      <c r="A28" s="2" t="s">
        <v>34</v>
      </c>
      <c r="B28" s="279">
        <v>102</v>
      </c>
      <c r="C28" s="276">
        <v>2.5432663038373E-2</v>
      </c>
      <c r="D28" s="276">
        <v>5.2930522710084901E-2</v>
      </c>
      <c r="E28" s="276">
        <v>0.154222726821899</v>
      </c>
      <c r="F28" s="276">
        <v>0.43976336717605602</v>
      </c>
      <c r="G28" s="276">
        <v>0.21401314437389399</v>
      </c>
      <c r="H28" s="276">
        <v>0.11363756656646699</v>
      </c>
      <c r="I28" s="276">
        <v>8.8409868938466599E-2</v>
      </c>
    </row>
    <row r="29" spans="1:9" x14ac:dyDescent="0.2">
      <c r="A29" s="2" t="s">
        <v>35</v>
      </c>
      <c r="B29" s="279">
        <v>96</v>
      </c>
      <c r="C29" s="276">
        <v>3.0028386041521998E-2</v>
      </c>
      <c r="D29" s="276">
        <v>9.6777722239494296E-2</v>
      </c>
      <c r="E29" s="276">
        <v>0.23126408457756001</v>
      </c>
      <c r="F29" s="276">
        <v>0.42947489023208602</v>
      </c>
      <c r="G29" s="276">
        <v>0.13970173895359</v>
      </c>
      <c r="H29" s="276">
        <v>7.2753176093101501E-2</v>
      </c>
      <c r="I29" s="276">
        <v>0.13675550594118299</v>
      </c>
    </row>
    <row r="30" spans="1:9" x14ac:dyDescent="0.2">
      <c r="A30" s="2" t="s">
        <v>36</v>
      </c>
      <c r="B30" s="279">
        <v>90</v>
      </c>
      <c r="C30" s="276">
        <v>4.9973540008068099E-2</v>
      </c>
      <c r="D30" s="276">
        <v>4.8876501619815799E-2</v>
      </c>
      <c r="E30" s="276">
        <v>0.20921625196933699</v>
      </c>
      <c r="F30" s="276">
        <v>0.37516841292381298</v>
      </c>
      <c r="G30" s="276">
        <v>0.163613647222519</v>
      </c>
      <c r="H30" s="276">
        <v>0.153151646256447</v>
      </c>
      <c r="I30" s="276">
        <v>0.11672696910953501</v>
      </c>
    </row>
    <row r="31" spans="1:9" x14ac:dyDescent="0.2">
      <c r="A31" s="2" t="s">
        <v>37</v>
      </c>
      <c r="B31" s="279">
        <v>81</v>
      </c>
      <c r="C31" s="276">
        <v>5.4426882416009903E-3</v>
      </c>
      <c r="D31" s="276">
        <v>7.4870593845844297E-2</v>
      </c>
      <c r="E31" s="276">
        <v>0.18118461966514601</v>
      </c>
      <c r="F31" s="276">
        <v>0.33063602447509799</v>
      </c>
      <c r="G31" s="276">
        <v>0.270989269018173</v>
      </c>
      <c r="H31" s="276">
        <v>0.136876806616783</v>
      </c>
      <c r="I31" s="276">
        <v>9.3049616242288399E-2</v>
      </c>
    </row>
    <row r="32" spans="1:9" x14ac:dyDescent="0.2">
      <c r="A32" s="2" t="s">
        <v>38</v>
      </c>
      <c r="B32" s="279">
        <v>102</v>
      </c>
      <c r="C32" s="276">
        <v>7.7006019651889801E-2</v>
      </c>
      <c r="D32" s="276">
        <v>0.321089237928391</v>
      </c>
      <c r="E32" s="276">
        <v>0.169259548187256</v>
      </c>
      <c r="F32" s="276">
        <v>0.12932613492011999</v>
      </c>
      <c r="G32" s="276">
        <v>9.6028633415699005E-2</v>
      </c>
      <c r="H32" s="276">
        <v>0.20729041099548301</v>
      </c>
      <c r="I32" s="276">
        <v>0.50219559670459502</v>
      </c>
    </row>
    <row r="33" spans="1:9" x14ac:dyDescent="0.2">
      <c r="A33" s="2" t="s">
        <v>39</v>
      </c>
      <c r="B33" s="279">
        <v>94</v>
      </c>
      <c r="C33" s="276">
        <v>8.7399668991565704E-2</v>
      </c>
      <c r="D33" s="276">
        <v>0.107756495475769</v>
      </c>
      <c r="E33" s="276">
        <v>0.20140680670738201</v>
      </c>
      <c r="F33" s="276">
        <v>0.32167103886604298</v>
      </c>
      <c r="G33" s="276">
        <v>0.15084685385227201</v>
      </c>
      <c r="H33" s="276">
        <v>0.130919128656387</v>
      </c>
      <c r="I33" s="276">
        <v>0.22455466755203399</v>
      </c>
    </row>
    <row r="34" spans="1:9" x14ac:dyDescent="0.2">
      <c r="A34" s="2" t="s">
        <v>40</v>
      </c>
      <c r="B34" s="279">
        <v>94</v>
      </c>
      <c r="C34" s="276">
        <v>6.1232265084981898E-2</v>
      </c>
      <c r="D34" s="276">
        <v>0.119547843933105</v>
      </c>
      <c r="E34" s="276">
        <v>0.16922375559806799</v>
      </c>
      <c r="F34" s="276">
        <v>0.362322628498077</v>
      </c>
      <c r="G34" s="276">
        <v>0.196427792310715</v>
      </c>
      <c r="H34" s="276">
        <v>9.1245725750923198E-2</v>
      </c>
      <c r="I34" s="276">
        <v>0.19893178158004701</v>
      </c>
    </row>
    <row r="35" spans="1:9" x14ac:dyDescent="0.2">
      <c r="A35" s="2" t="s">
        <v>41</v>
      </c>
      <c r="B35" s="279">
        <v>100</v>
      </c>
      <c r="C35" s="276">
        <v>5.5695675313472699E-2</v>
      </c>
      <c r="D35" s="276">
        <v>9.7657695412635803E-2</v>
      </c>
      <c r="E35" s="276">
        <v>0.140898928046227</v>
      </c>
      <c r="F35" s="276">
        <v>0.38323310017585799</v>
      </c>
      <c r="G35" s="276">
        <v>0.244789838790894</v>
      </c>
      <c r="H35" s="276">
        <v>7.7724777162075001E-2</v>
      </c>
      <c r="I35" s="276">
        <v>0.16627722880432899</v>
      </c>
    </row>
    <row r="36" spans="1:9" x14ac:dyDescent="0.2">
      <c r="A36" s="2" t="s">
        <v>42</v>
      </c>
      <c r="B36" s="279">
        <v>84</v>
      </c>
      <c r="C36" s="276">
        <v>1.7752805724740001E-2</v>
      </c>
      <c r="D36" s="276">
        <v>9.1355979442596394E-2</v>
      </c>
      <c r="E36" s="276">
        <v>0.16010810434818301</v>
      </c>
      <c r="F36" s="276">
        <v>0.33188757300376898</v>
      </c>
      <c r="G36" s="276">
        <v>0.23658931255340601</v>
      </c>
      <c r="H36" s="276">
        <v>0.162306234240532</v>
      </c>
      <c r="I36" s="276">
        <v>0.13024901033539199</v>
      </c>
    </row>
    <row r="37" spans="1:9" x14ac:dyDescent="0.2">
      <c r="A37" s="2" t="s">
        <v>43</v>
      </c>
      <c r="B37" s="279">
        <v>89</v>
      </c>
      <c r="C37" s="276">
        <v>1.05884773656726E-2</v>
      </c>
      <c r="D37" s="276">
        <v>6.7770175635814695E-2</v>
      </c>
      <c r="E37" s="276">
        <v>0.19409604370594</v>
      </c>
      <c r="F37" s="276">
        <v>0.36210602521896401</v>
      </c>
      <c r="G37" s="276">
        <v>0.23521131277084401</v>
      </c>
      <c r="H37" s="276">
        <v>0.13022795319557201</v>
      </c>
      <c r="I37" s="276">
        <v>9.0091023711475995E-2</v>
      </c>
    </row>
    <row r="38" spans="1:9" x14ac:dyDescent="0.2">
      <c r="A38" s="2" t="s">
        <v>44</v>
      </c>
      <c r="B38" s="279">
        <v>105</v>
      </c>
      <c r="C38" s="276">
        <v>0.13591401278972601</v>
      </c>
      <c r="D38" s="276">
        <v>0.24994210898876201</v>
      </c>
      <c r="E38" s="276">
        <v>0.182970985770226</v>
      </c>
      <c r="F38" s="276">
        <v>0.23560984432697299</v>
      </c>
      <c r="G38" s="276">
        <v>7.0812851190567003E-2</v>
      </c>
      <c r="H38" s="276">
        <v>0.124750204384327</v>
      </c>
      <c r="I38" s="276">
        <v>0.44085256623505897</v>
      </c>
    </row>
    <row r="39" spans="1:9" x14ac:dyDescent="0.2">
      <c r="A39" s="2" t="s">
        <v>45</v>
      </c>
      <c r="B39" s="279">
        <v>104</v>
      </c>
      <c r="C39" s="276">
        <v>0.11084671318531</v>
      </c>
      <c r="D39" s="276">
        <v>0.26625993847847002</v>
      </c>
      <c r="E39" s="276">
        <v>0.21556614339351701</v>
      </c>
      <c r="F39" s="276">
        <v>0.17693914473056799</v>
      </c>
      <c r="G39" s="276">
        <v>9.1111674904823303E-2</v>
      </c>
      <c r="H39" s="276">
        <v>0.13927640020847301</v>
      </c>
      <c r="I39" s="276">
        <v>0.43812746069296798</v>
      </c>
    </row>
    <row r="40" spans="1:9" x14ac:dyDescent="0.2">
      <c r="A40" s="2" t="s">
        <v>46</v>
      </c>
      <c r="B40" s="279">
        <v>99</v>
      </c>
      <c r="C40" s="276">
        <v>0.117120161652565</v>
      </c>
      <c r="D40" s="276">
        <v>0.110510028898716</v>
      </c>
      <c r="E40" s="276">
        <v>0.18315371870994601</v>
      </c>
      <c r="F40" s="276">
        <v>0.31257998943328902</v>
      </c>
      <c r="G40" s="276">
        <v>0.11618584394455</v>
      </c>
      <c r="H40" s="276">
        <v>0.160450264811516</v>
      </c>
      <c r="I40" s="276">
        <v>0.271133655327845</v>
      </c>
    </row>
    <row r="41" spans="1:9" x14ac:dyDescent="0.2">
      <c r="A41" s="2" t="s">
        <v>47</v>
      </c>
      <c r="B41" s="279">
        <v>89</v>
      </c>
      <c r="C41" s="276">
        <v>3.1762909144163097E-2</v>
      </c>
      <c r="D41" s="276">
        <v>0.15442486107349401</v>
      </c>
      <c r="E41" s="276">
        <v>0.21595440804958299</v>
      </c>
      <c r="F41" s="276">
        <v>0.29257929325103799</v>
      </c>
      <c r="G41" s="276">
        <v>7.7853433787822696E-2</v>
      </c>
      <c r="H41" s="276">
        <v>0.22742511332035101</v>
      </c>
      <c r="I41" s="276">
        <v>0.24099639910500101</v>
      </c>
    </row>
    <row r="42" spans="1:9" x14ac:dyDescent="0.2">
      <c r="A42" s="2" t="s">
        <v>48</v>
      </c>
      <c r="B42" s="279">
        <v>101</v>
      </c>
      <c r="C42" s="276">
        <v>6.1769153922796201E-2</v>
      </c>
      <c r="D42" s="276">
        <v>8.6130566895008101E-2</v>
      </c>
      <c r="E42" s="276">
        <v>0.253173798322678</v>
      </c>
      <c r="F42" s="276">
        <v>0.29873868823051503</v>
      </c>
      <c r="G42" s="276">
        <v>0.16573564708232899</v>
      </c>
      <c r="H42" s="276">
        <v>0.134452134370804</v>
      </c>
      <c r="I42" s="276">
        <v>0.170874111762679</v>
      </c>
    </row>
    <row r="43" spans="1:9" x14ac:dyDescent="0.2">
      <c r="A43" s="2" t="s">
        <v>49</v>
      </c>
      <c r="B43" s="279">
        <v>90</v>
      </c>
      <c r="C43" s="276">
        <v>0.117535412311554</v>
      </c>
      <c r="D43" s="276">
        <v>0.32033771276473999</v>
      </c>
      <c r="E43" s="276">
        <v>0.121604181826115</v>
      </c>
      <c r="F43" s="276">
        <v>0.211028307676315</v>
      </c>
      <c r="G43" s="276">
        <v>8.6935758590698201E-2</v>
      </c>
      <c r="H43" s="276">
        <v>0.142558634281158</v>
      </c>
      <c r="I43" s="276">
        <v>0.51067412744238405</v>
      </c>
    </row>
    <row r="44" spans="1:9" x14ac:dyDescent="0.2">
      <c r="A44" s="2" t="s">
        <v>50</v>
      </c>
      <c r="B44" s="279">
        <v>96</v>
      </c>
      <c r="C44" s="276">
        <v>0.13321425020694699</v>
      </c>
      <c r="D44" s="276">
        <v>0.28542947769165</v>
      </c>
      <c r="E44" s="276">
        <v>9.6079923212528201E-2</v>
      </c>
      <c r="F44" s="276">
        <v>0.227670952677727</v>
      </c>
      <c r="G44" s="276">
        <v>6.5940365195274395E-2</v>
      </c>
      <c r="H44" s="276">
        <v>0.191665023565292</v>
      </c>
      <c r="I44" s="276">
        <v>0.51790871849170095</v>
      </c>
    </row>
    <row r="45" spans="1:9" x14ac:dyDescent="0.2">
      <c r="A45" s="2" t="s">
        <v>51</v>
      </c>
      <c r="B45" s="279">
        <v>98</v>
      </c>
      <c r="C45" s="276">
        <v>9.2855520546436296E-2</v>
      </c>
      <c r="D45" s="276">
        <v>0.20366129279136699</v>
      </c>
      <c r="E45" s="276">
        <v>0.133160755038261</v>
      </c>
      <c r="F45" s="276">
        <v>0.27807244658470198</v>
      </c>
      <c r="G45" s="276">
        <v>0.13125158846378299</v>
      </c>
      <c r="H45" s="276">
        <v>0.16099840402603099</v>
      </c>
      <c r="I45" s="276">
        <v>0.35341626538913801</v>
      </c>
    </row>
    <row r="46" spans="1:9" x14ac:dyDescent="0.2">
      <c r="A46" s="2" t="s">
        <v>52</v>
      </c>
      <c r="B46" s="279">
        <v>101</v>
      </c>
      <c r="C46" s="276">
        <v>9.2523217201232896E-2</v>
      </c>
      <c r="D46" s="276">
        <v>0.144822478294373</v>
      </c>
      <c r="E46" s="276">
        <v>0.134020015597343</v>
      </c>
      <c r="F46" s="276">
        <v>0.26060113310813898</v>
      </c>
      <c r="G46" s="276">
        <v>0.194881170988083</v>
      </c>
      <c r="H46" s="276">
        <v>0.17315199971199</v>
      </c>
      <c r="I46" s="276">
        <v>0.287048757613942</v>
      </c>
    </row>
    <row r="47" spans="1:9" x14ac:dyDescent="0.2">
      <c r="A47" s="2" t="s">
        <v>53</v>
      </c>
      <c r="B47" s="279">
        <v>99</v>
      </c>
      <c r="C47" s="276">
        <v>2.7662957087159198E-2</v>
      </c>
      <c r="D47" s="276">
        <v>5.9912092983722701E-2</v>
      </c>
      <c r="E47" s="276">
        <v>0.13671365380287201</v>
      </c>
      <c r="F47" s="276">
        <v>0.41043025255203203</v>
      </c>
      <c r="G47" s="276">
        <v>0.23284667730331399</v>
      </c>
      <c r="H47" s="276">
        <v>0.13243435323238401</v>
      </c>
      <c r="I47" s="276">
        <v>0.100943429137982</v>
      </c>
    </row>
    <row r="48" spans="1:9" x14ac:dyDescent="0.2">
      <c r="A48" s="2" t="s">
        <v>54</v>
      </c>
      <c r="B48" s="279">
        <v>88</v>
      </c>
      <c r="C48" s="276">
        <v>3.5003941506147399E-2</v>
      </c>
      <c r="D48" s="276">
        <v>7.2837024927139296E-2</v>
      </c>
      <c r="E48" s="276">
        <v>0.19517193734645799</v>
      </c>
      <c r="F48" s="276">
        <v>0.31668820977210999</v>
      </c>
      <c r="G48" s="276">
        <v>0.28434109687805198</v>
      </c>
      <c r="H48" s="276">
        <v>9.5957815647125203E-2</v>
      </c>
      <c r="I48" s="276">
        <v>0.11928753457430299</v>
      </c>
    </row>
    <row r="49" spans="1:9" x14ac:dyDescent="0.2">
      <c r="A49" s="2" t="s">
        <v>55</v>
      </c>
      <c r="B49" s="279">
        <v>86</v>
      </c>
      <c r="C49" s="276">
        <v>3.6063995212316499E-2</v>
      </c>
      <c r="D49" s="276">
        <v>9.4071976840496105E-2</v>
      </c>
      <c r="E49" s="276">
        <v>0.15367147326469399</v>
      </c>
      <c r="F49" s="276">
        <v>0.45043283700942999</v>
      </c>
      <c r="G49" s="276">
        <v>0.175872832536697</v>
      </c>
      <c r="H49" s="276">
        <v>8.98868963122368E-2</v>
      </c>
      <c r="I49" s="276">
        <v>0.142988788896105</v>
      </c>
    </row>
    <row r="50" spans="1:9" x14ac:dyDescent="0.2">
      <c r="A50" s="2" t="s">
        <v>56</v>
      </c>
      <c r="B50" s="279">
        <v>62</v>
      </c>
      <c r="C50" s="276">
        <v>0</v>
      </c>
      <c r="D50" s="276">
        <v>7.4356622993946103E-2</v>
      </c>
      <c r="E50" s="276">
        <v>0.245643526315689</v>
      </c>
      <c r="F50" s="276">
        <v>0.264332115650177</v>
      </c>
      <c r="G50" s="276">
        <v>0.13575623929500599</v>
      </c>
      <c r="H50" s="276">
        <v>0.279911488294601</v>
      </c>
      <c r="I50" s="276">
        <v>0.10326039445789199</v>
      </c>
    </row>
    <row r="51" spans="1:9" x14ac:dyDescent="0.2">
      <c r="A51" s="2" t="s">
        <v>57</v>
      </c>
      <c r="B51" s="279">
        <v>102</v>
      </c>
      <c r="C51" s="276">
        <v>2.46584862470627E-2</v>
      </c>
      <c r="D51" s="276">
        <v>0.13733582198619801</v>
      </c>
      <c r="E51" s="276">
        <v>0.179172098636627</v>
      </c>
      <c r="F51" s="276">
        <v>0.31249707937240601</v>
      </c>
      <c r="G51" s="276">
        <v>0.110484749078751</v>
      </c>
      <c r="H51" s="276">
        <v>0.235851749777794</v>
      </c>
      <c r="I51" s="276">
        <v>0.211993302798379</v>
      </c>
    </row>
    <row r="52" spans="1:9" x14ac:dyDescent="0.2">
      <c r="A52" s="2" t="s">
        <v>58</v>
      </c>
      <c r="B52" s="279">
        <v>78</v>
      </c>
      <c r="C52" s="276">
        <v>3.9169810712337501E-2</v>
      </c>
      <c r="D52" s="276">
        <v>6.3354872167110401E-2</v>
      </c>
      <c r="E52" s="276">
        <v>0.14794771373271901</v>
      </c>
      <c r="F52" s="276">
        <v>0.43972823023796098</v>
      </c>
      <c r="G52" s="276">
        <v>0.176008075475693</v>
      </c>
      <c r="H52" s="276">
        <v>0.13379129767417899</v>
      </c>
      <c r="I52" s="276">
        <v>0.118360254987237</v>
      </c>
    </row>
    <row r="53" spans="1:9" x14ac:dyDescent="0.2">
      <c r="A53" s="2" t="s">
        <v>59</v>
      </c>
      <c r="B53" s="279">
        <v>93</v>
      </c>
      <c r="C53" s="276">
        <v>6.7043532617390199E-3</v>
      </c>
      <c r="D53" s="276">
        <v>0.135648459196091</v>
      </c>
      <c r="E53" s="276">
        <v>0.25642141699790999</v>
      </c>
      <c r="F53" s="276">
        <v>0.27097150683402998</v>
      </c>
      <c r="G53" s="276">
        <v>0.14646811783313801</v>
      </c>
      <c r="H53" s="276">
        <v>0.18378613889217399</v>
      </c>
      <c r="I53" s="276">
        <v>0.17440626833123299</v>
      </c>
    </row>
    <row r="54" spans="1:9" x14ac:dyDescent="0.2">
      <c r="A54" s="2" t="s">
        <v>60</v>
      </c>
      <c r="B54" s="279">
        <v>87</v>
      </c>
      <c r="C54" s="276">
        <v>0</v>
      </c>
      <c r="D54" s="276">
        <v>0.12857112288475001</v>
      </c>
      <c r="E54" s="276">
        <v>0.156485944986343</v>
      </c>
      <c r="F54" s="276">
        <v>0.35066467523574801</v>
      </c>
      <c r="G54" s="276">
        <v>9.9681161344051403E-2</v>
      </c>
      <c r="H54" s="276">
        <v>0.264597088098526</v>
      </c>
      <c r="I54" s="276">
        <v>0.174830860888088</v>
      </c>
    </row>
    <row r="55" spans="1:9" x14ac:dyDescent="0.2">
      <c r="A55" s="2" t="s">
        <v>61</v>
      </c>
      <c r="B55" s="279">
        <v>96</v>
      </c>
      <c r="C55" s="276">
        <v>1.9601486623287201E-2</v>
      </c>
      <c r="D55" s="276">
        <v>7.0209950208663899E-2</v>
      </c>
      <c r="E55" s="276">
        <v>0.14730729162692999</v>
      </c>
      <c r="F55" s="276">
        <v>0.339903503656387</v>
      </c>
      <c r="G55" s="276">
        <v>0.26312640309333801</v>
      </c>
      <c r="H55" s="276">
        <v>0.15985137224197399</v>
      </c>
      <c r="I55" s="276">
        <v>0.106899461676387</v>
      </c>
    </row>
    <row r="56" spans="1:9" x14ac:dyDescent="0.2">
      <c r="A56" s="2" t="s">
        <v>62</v>
      </c>
      <c r="B56" s="279">
        <v>105</v>
      </c>
      <c r="C56" s="276">
        <v>0.17244878411292999</v>
      </c>
      <c r="D56" s="276">
        <v>0.21732655167579701</v>
      </c>
      <c r="E56" s="276">
        <v>0.119292981922626</v>
      </c>
      <c r="F56" s="276">
        <v>0.217300325632095</v>
      </c>
      <c r="G56" s="276">
        <v>7.5984545052051503E-2</v>
      </c>
      <c r="H56" s="276">
        <v>0.19764681160450001</v>
      </c>
      <c r="I56" s="276">
        <v>0.48579022483624301</v>
      </c>
    </row>
    <row r="57" spans="1:9" x14ac:dyDescent="0.2">
      <c r="A57" s="2" t="s">
        <v>63</v>
      </c>
      <c r="B57" s="279">
        <v>94</v>
      </c>
      <c r="C57" s="276">
        <v>0.17865385115146601</v>
      </c>
      <c r="D57" s="276">
        <v>0.24442738294601399</v>
      </c>
      <c r="E57" s="276">
        <v>0.19674935936927801</v>
      </c>
      <c r="F57" s="276">
        <v>0.15285137295723</v>
      </c>
      <c r="G57" s="276">
        <v>6.2771208584308597E-2</v>
      </c>
      <c r="H57" s="276">
        <v>0.16454683244228399</v>
      </c>
      <c r="I57" s="276">
        <v>0.50640927194187602</v>
      </c>
    </row>
    <row r="58" spans="1:9" x14ac:dyDescent="0.2">
      <c r="A58" s="2" t="s">
        <v>64</v>
      </c>
      <c r="B58" s="279">
        <v>99</v>
      </c>
      <c r="C58" s="276">
        <v>7.2993732988834395E-2</v>
      </c>
      <c r="D58" s="276">
        <v>0.164083436131477</v>
      </c>
      <c r="E58" s="276">
        <v>0.166946977376938</v>
      </c>
      <c r="F58" s="276">
        <v>0.31352865695953402</v>
      </c>
      <c r="G58" s="276">
        <v>0.11658256500959401</v>
      </c>
      <c r="H58" s="276">
        <v>0.16586461663246199</v>
      </c>
      <c r="I58" s="276">
        <v>0.28421905853985902</v>
      </c>
    </row>
    <row r="59" spans="1:9" x14ac:dyDescent="0.2">
      <c r="A59" s="2" t="s">
        <v>65</v>
      </c>
      <c r="B59" s="279">
        <v>90</v>
      </c>
      <c r="C59" s="276">
        <v>0.15713274478912401</v>
      </c>
      <c r="D59" s="276">
        <v>0.14432705938816101</v>
      </c>
      <c r="E59" s="276">
        <v>0.13702484965324399</v>
      </c>
      <c r="F59" s="276">
        <v>0.27875500917434698</v>
      </c>
      <c r="G59" s="276">
        <v>0.123466953635216</v>
      </c>
      <c r="H59" s="276">
        <v>0.15929339826107</v>
      </c>
      <c r="I59" s="276">
        <v>0.35857907884926299</v>
      </c>
    </row>
    <row r="60" spans="1:9" x14ac:dyDescent="0.2">
      <c r="A60" s="2" t="s">
        <v>66</v>
      </c>
      <c r="B60" s="279">
        <v>91</v>
      </c>
      <c r="C60" s="276">
        <v>4.3284796178340898E-2</v>
      </c>
      <c r="D60" s="276">
        <v>0.105232208967209</v>
      </c>
      <c r="E60" s="276">
        <v>0.217274874448776</v>
      </c>
      <c r="F60" s="276">
        <v>0.34822565317153897</v>
      </c>
      <c r="G60" s="276">
        <v>0.177062407135963</v>
      </c>
      <c r="H60" s="276">
        <v>0.108920067548752</v>
      </c>
      <c r="I60" s="276">
        <v>0.166670798539031</v>
      </c>
    </row>
    <row r="61" spans="1:9" x14ac:dyDescent="0.2">
      <c r="A61" s="2" t="s">
        <v>67</v>
      </c>
      <c r="B61" s="279">
        <v>85</v>
      </c>
      <c r="C61" s="276">
        <v>5.4725728929042802E-2</v>
      </c>
      <c r="D61" s="276">
        <v>3.4407969564199399E-2</v>
      </c>
      <c r="E61" s="276">
        <v>0.16028703749179801</v>
      </c>
      <c r="F61" s="276">
        <v>0.45595359802246099</v>
      </c>
      <c r="G61" s="276">
        <v>0.20400986075401301</v>
      </c>
      <c r="H61" s="276">
        <v>9.0615801513194996E-2</v>
      </c>
      <c r="I61" s="276">
        <v>9.8015447163800201E-2</v>
      </c>
    </row>
    <row r="62" spans="1:9" x14ac:dyDescent="0.2">
      <c r="A62" s="2" t="s">
        <v>68</v>
      </c>
      <c r="B62" s="279">
        <v>116</v>
      </c>
      <c r="C62" s="276">
        <v>5.5762376636266701E-2</v>
      </c>
      <c r="D62" s="276">
        <v>0.10757702589034999</v>
      </c>
      <c r="E62" s="276">
        <v>0.23020617663860299</v>
      </c>
      <c r="F62" s="276">
        <v>0.31899249553680398</v>
      </c>
      <c r="G62" s="276">
        <v>0.147944405674934</v>
      </c>
      <c r="H62" s="276">
        <v>0.13951753079891199</v>
      </c>
      <c r="I62" s="276">
        <v>0.18982304259705701</v>
      </c>
    </row>
    <row r="63" spans="1:9" x14ac:dyDescent="0.2">
      <c r="A63" s="2" t="s">
        <v>69</v>
      </c>
      <c r="B63" s="279">
        <v>90</v>
      </c>
      <c r="C63" s="276">
        <v>6.3023246824741405E-2</v>
      </c>
      <c r="D63" s="276">
        <v>8.3154790103435502E-2</v>
      </c>
      <c r="E63" s="276">
        <v>0.20682747662067399</v>
      </c>
      <c r="F63" s="276">
        <v>0.29842922091484098</v>
      </c>
      <c r="G63" s="276">
        <v>0.153683036565781</v>
      </c>
      <c r="H63" s="276">
        <v>0.19488221406936601</v>
      </c>
      <c r="I63" s="276">
        <v>0.181561061236128</v>
      </c>
    </row>
    <row r="64" spans="1:9" x14ac:dyDescent="0.2">
      <c r="A64" s="2" t="s">
        <v>70</v>
      </c>
      <c r="B64" s="279">
        <v>93</v>
      </c>
      <c r="C64" s="276">
        <v>3.18229347467422E-2</v>
      </c>
      <c r="D64" s="276">
        <v>9.4658933579921695E-2</v>
      </c>
      <c r="E64" s="276">
        <v>0.22213368117809301</v>
      </c>
      <c r="F64" s="276">
        <v>0.28644725680351302</v>
      </c>
      <c r="G64" s="276">
        <v>0.170288160443306</v>
      </c>
      <c r="H64" s="276">
        <v>0.19464904069900499</v>
      </c>
      <c r="I64" s="276">
        <v>0.15705186129823001</v>
      </c>
    </row>
    <row r="65" spans="1:9" x14ac:dyDescent="0.2">
      <c r="A65" s="2" t="s">
        <v>71</v>
      </c>
      <c r="B65" s="279">
        <v>80</v>
      </c>
      <c r="C65" s="276">
        <v>0</v>
      </c>
      <c r="D65" s="276">
        <v>2.2073984146118199E-2</v>
      </c>
      <c r="E65" s="276">
        <v>0.156030863523483</v>
      </c>
      <c r="F65" s="276">
        <v>0.51875430345535301</v>
      </c>
      <c r="G65" s="276">
        <v>0.20155280828475999</v>
      </c>
      <c r="H65" s="276">
        <v>0.10158801823854401</v>
      </c>
      <c r="I65" s="276">
        <v>2.4570002563881199E-2</v>
      </c>
    </row>
    <row r="66" spans="1:9" x14ac:dyDescent="0.2">
      <c r="A66" s="2" t="s">
        <v>72</v>
      </c>
      <c r="B66" s="279">
        <v>94</v>
      </c>
      <c r="C66" s="276">
        <v>8.5954219102859497E-2</v>
      </c>
      <c r="D66" s="276">
        <v>0.196973025798798</v>
      </c>
      <c r="E66" s="276">
        <v>0.177307739853859</v>
      </c>
      <c r="F66" s="276">
        <v>0.31310454010963401</v>
      </c>
      <c r="G66" s="276">
        <v>9.7918272018432603E-2</v>
      </c>
      <c r="H66" s="276">
        <v>0.12874218821525599</v>
      </c>
      <c r="I66" s="276">
        <v>0.32473424733031298</v>
      </c>
    </row>
    <row r="67" spans="1:9" x14ac:dyDescent="0.2">
      <c r="A67" s="2" t="s">
        <v>73</v>
      </c>
      <c r="B67" s="279">
        <v>101</v>
      </c>
      <c r="C67" s="276">
        <v>0.113420784473419</v>
      </c>
      <c r="D67" s="276">
        <v>0.22729247808456399</v>
      </c>
      <c r="E67" s="276">
        <v>0.190907672047615</v>
      </c>
      <c r="F67" s="276">
        <v>0.26318544149398798</v>
      </c>
      <c r="G67" s="276">
        <v>0.113716602325439</v>
      </c>
      <c r="H67" s="276">
        <v>9.1477021574974102E-2</v>
      </c>
      <c r="I67" s="276">
        <v>0.37501887200324702</v>
      </c>
    </row>
    <row r="68" spans="1:9" x14ac:dyDescent="0.2">
      <c r="A68" s="2" t="s">
        <v>74</v>
      </c>
      <c r="B68" s="279">
        <v>89</v>
      </c>
      <c r="C68" s="276">
        <v>4.8806887120008503E-2</v>
      </c>
      <c r="D68" s="276">
        <v>9.6606329083442702E-2</v>
      </c>
      <c r="E68" s="276">
        <v>0.14410419762134599</v>
      </c>
      <c r="F68" s="276">
        <v>0.36468726396560702</v>
      </c>
      <c r="G68" s="276">
        <v>8.7432138621807098E-2</v>
      </c>
      <c r="H68" s="276">
        <v>0.25836318731308</v>
      </c>
      <c r="I68" s="276">
        <v>0.196070654780748</v>
      </c>
    </row>
    <row r="69" spans="1:9" x14ac:dyDescent="0.2">
      <c r="A69" s="2" t="s">
        <v>75</v>
      </c>
      <c r="B69" s="279">
        <v>105</v>
      </c>
      <c r="C69" s="276">
        <v>4.7530911862850203E-2</v>
      </c>
      <c r="D69" s="276">
        <v>6.5100930631160694E-2</v>
      </c>
      <c r="E69" s="276">
        <v>0.20911033451557201</v>
      </c>
      <c r="F69" s="276">
        <v>0.31664308905601501</v>
      </c>
      <c r="G69" s="276">
        <v>0.228846371173859</v>
      </c>
      <c r="H69" s="276">
        <v>0.13276834785938299</v>
      </c>
      <c r="I69" s="276">
        <v>0.129875154062111</v>
      </c>
    </row>
    <row r="70" spans="1:9" x14ac:dyDescent="0.2">
      <c r="A70" s="2" t="s">
        <v>76</v>
      </c>
      <c r="B70" s="279">
        <v>95</v>
      </c>
      <c r="C70" s="276">
        <v>2.1647697314620001E-2</v>
      </c>
      <c r="D70" s="276">
        <v>9.45565700531006E-2</v>
      </c>
      <c r="E70" s="276">
        <v>0.23424714803695701</v>
      </c>
      <c r="F70" s="276">
        <v>0.27800390124321001</v>
      </c>
      <c r="G70" s="276">
        <v>0.30135762691497803</v>
      </c>
      <c r="H70" s="276">
        <v>7.0187062025070204E-2</v>
      </c>
      <c r="I70" s="276">
        <v>0.12497596228597101</v>
      </c>
    </row>
    <row r="71" spans="1:9" x14ac:dyDescent="0.2">
      <c r="A71" s="3" t="s">
        <v>77</v>
      </c>
      <c r="B71" s="280">
        <v>79</v>
      </c>
      <c r="C71" s="277">
        <v>0</v>
      </c>
      <c r="D71" s="277">
        <v>2.21441350877285E-2</v>
      </c>
      <c r="E71" s="277">
        <v>0.23135076463222501</v>
      </c>
      <c r="F71" s="277">
        <v>0.46425822377204901</v>
      </c>
      <c r="G71" s="277">
        <v>0.147438123822212</v>
      </c>
      <c r="H71" s="277">
        <v>0.13480876386165599</v>
      </c>
      <c r="I71" s="277">
        <v>2.5594497351273299E-2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238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84" t="s">
        <v>1</v>
      </c>
      <c r="C6" s="281" t="s">
        <v>1</v>
      </c>
      <c r="D6" s="281" t="s">
        <v>1</v>
      </c>
      <c r="E6" s="281" t="s">
        <v>1</v>
      </c>
      <c r="F6" s="281" t="s">
        <v>1</v>
      </c>
      <c r="G6" s="281" t="s">
        <v>1</v>
      </c>
      <c r="H6" s="281" t="s">
        <v>1</v>
      </c>
      <c r="I6" s="281" t="s">
        <v>1</v>
      </c>
    </row>
    <row r="7" spans="1:9" x14ac:dyDescent="0.2">
      <c r="A7" s="2" t="s">
        <v>13</v>
      </c>
      <c r="B7" s="285">
        <v>5976</v>
      </c>
      <c r="C7" s="282">
        <v>1.8445095047354702E-2</v>
      </c>
      <c r="D7" s="282">
        <v>4.1196458041667897E-2</v>
      </c>
      <c r="E7" s="282">
        <v>0.40559071302413902</v>
      </c>
      <c r="F7" s="282">
        <v>0.29370993375778198</v>
      </c>
      <c r="G7" s="282">
        <v>9.6540093421935994E-2</v>
      </c>
      <c r="H7" s="282">
        <v>0.14451768994331399</v>
      </c>
      <c r="I7" s="282">
        <v>6.9716876148836801E-2</v>
      </c>
    </row>
    <row r="8" spans="1:9" x14ac:dyDescent="0.2">
      <c r="A8" s="5" t="s">
        <v>14</v>
      </c>
      <c r="B8" s="284" t="s">
        <v>1</v>
      </c>
      <c r="C8" s="281" t="s">
        <v>1</v>
      </c>
      <c r="D8" s="281" t="s">
        <v>1</v>
      </c>
      <c r="E8" s="281" t="s">
        <v>1</v>
      </c>
      <c r="F8" s="281" t="s">
        <v>1</v>
      </c>
      <c r="G8" s="281" t="s">
        <v>1</v>
      </c>
      <c r="H8" s="281" t="s">
        <v>1</v>
      </c>
      <c r="I8" s="281" t="s">
        <v>1</v>
      </c>
    </row>
    <row r="9" spans="1:9" x14ac:dyDescent="0.2">
      <c r="A9" s="2" t="s">
        <v>15</v>
      </c>
      <c r="B9" s="285">
        <v>105</v>
      </c>
      <c r="C9" s="282">
        <v>2.96806991100311E-2</v>
      </c>
      <c r="D9" s="282">
        <v>2.8392771258950199E-2</v>
      </c>
      <c r="E9" s="282">
        <v>0.41485771536827099</v>
      </c>
      <c r="F9" s="282">
        <v>0.30856660008430498</v>
      </c>
      <c r="G9" s="282">
        <v>7.7398136258125305E-2</v>
      </c>
      <c r="H9" s="282">
        <v>0.14110407233238201</v>
      </c>
      <c r="I9" s="282">
        <v>6.76140948816773E-2</v>
      </c>
    </row>
    <row r="10" spans="1:9" x14ac:dyDescent="0.2">
      <c r="A10" s="2" t="s">
        <v>16</v>
      </c>
      <c r="B10" s="285">
        <v>105</v>
      </c>
      <c r="C10" s="282">
        <v>1.02575281634927E-2</v>
      </c>
      <c r="D10" s="282">
        <v>5.2084852010011701E-2</v>
      </c>
      <c r="E10" s="282">
        <v>0.37834247946739202</v>
      </c>
      <c r="F10" s="282">
        <v>0.336808562278748</v>
      </c>
      <c r="G10" s="282">
        <v>9.4227708876133007E-2</v>
      </c>
      <c r="H10" s="282">
        <v>0.12827886641025499</v>
      </c>
      <c r="I10" s="282">
        <v>7.1516426493634794E-2</v>
      </c>
    </row>
    <row r="11" spans="1:9" x14ac:dyDescent="0.2">
      <c r="A11" s="2" t="s">
        <v>17</v>
      </c>
      <c r="B11" s="285">
        <v>122</v>
      </c>
      <c r="C11" s="282">
        <v>1.9823383539915099E-2</v>
      </c>
      <c r="D11" s="282">
        <v>0</v>
      </c>
      <c r="E11" s="282">
        <v>0.35280373692512501</v>
      </c>
      <c r="F11" s="282">
        <v>0.48826158046722401</v>
      </c>
      <c r="G11" s="282">
        <v>6.1208218336105298E-2</v>
      </c>
      <c r="H11" s="282">
        <v>7.7903084456920596E-2</v>
      </c>
      <c r="I11" s="282">
        <v>2.1498156132702201E-2</v>
      </c>
    </row>
    <row r="12" spans="1:9" x14ac:dyDescent="0.2">
      <c r="A12" s="2" t="s">
        <v>18</v>
      </c>
      <c r="B12" s="285">
        <v>108</v>
      </c>
      <c r="C12" s="282">
        <v>0</v>
      </c>
      <c r="D12" s="282">
        <v>3.6313757300376899E-2</v>
      </c>
      <c r="E12" s="282">
        <v>0.48587504029273998</v>
      </c>
      <c r="F12" s="282">
        <v>0.246492579579353</v>
      </c>
      <c r="G12" s="282">
        <v>0.10998765379190401</v>
      </c>
      <c r="H12" s="282">
        <v>0.121330954134464</v>
      </c>
      <c r="I12" s="282">
        <v>4.1328140654418102E-2</v>
      </c>
    </row>
    <row r="13" spans="1:9" x14ac:dyDescent="0.2">
      <c r="A13" s="2" t="s">
        <v>19</v>
      </c>
      <c r="B13" s="285">
        <v>105</v>
      </c>
      <c r="C13" s="282">
        <v>0</v>
      </c>
      <c r="D13" s="282">
        <v>2.8624530881643299E-2</v>
      </c>
      <c r="E13" s="282">
        <v>0.345515757799149</v>
      </c>
      <c r="F13" s="282">
        <v>0.41043102741241499</v>
      </c>
      <c r="G13" s="282">
        <v>9.5759600400924696E-2</v>
      </c>
      <c r="H13" s="282">
        <v>0.119669064879417</v>
      </c>
      <c r="I13" s="282">
        <v>3.2515648769486503E-2</v>
      </c>
    </row>
    <row r="14" spans="1:9" x14ac:dyDescent="0.2">
      <c r="A14" s="2" t="s">
        <v>20</v>
      </c>
      <c r="B14" s="285">
        <v>97</v>
      </c>
      <c r="C14" s="282">
        <v>0</v>
      </c>
      <c r="D14" s="282">
        <v>0</v>
      </c>
      <c r="E14" s="282">
        <v>0.33598309755325301</v>
      </c>
      <c r="F14" s="282">
        <v>0.285374075174332</v>
      </c>
      <c r="G14" s="282">
        <v>0.22114181518554701</v>
      </c>
      <c r="H14" s="282">
        <v>0.15750101208686801</v>
      </c>
      <c r="I14" s="282">
        <v>0</v>
      </c>
    </row>
    <row r="15" spans="1:9" x14ac:dyDescent="0.2">
      <c r="A15" s="2" t="s">
        <v>21</v>
      </c>
      <c r="B15" s="285">
        <v>94</v>
      </c>
      <c r="C15" s="282">
        <v>7.7593564055859999E-3</v>
      </c>
      <c r="D15" s="282">
        <v>4.7652035951614401E-2</v>
      </c>
      <c r="E15" s="282">
        <v>0.36839199066162098</v>
      </c>
      <c r="F15" s="282">
        <v>0.36305135488510099</v>
      </c>
      <c r="G15" s="282">
        <v>0.124292530119419</v>
      </c>
      <c r="H15" s="282">
        <v>8.8852740824222606E-2</v>
      </c>
      <c r="I15" s="282">
        <v>6.0814968448965202E-2</v>
      </c>
    </row>
    <row r="16" spans="1:9" x14ac:dyDescent="0.2">
      <c r="A16" s="2" t="s">
        <v>22</v>
      </c>
      <c r="B16" s="285">
        <v>103</v>
      </c>
      <c r="C16" s="282">
        <v>3.5542573779821403E-2</v>
      </c>
      <c r="D16" s="282">
        <v>3.01051326096058E-2</v>
      </c>
      <c r="E16" s="282">
        <v>0.375353842973709</v>
      </c>
      <c r="F16" s="282">
        <v>0.37397566437721302</v>
      </c>
      <c r="G16" s="282">
        <v>7.5280092656612396E-2</v>
      </c>
      <c r="H16" s="282">
        <v>0.109742678701878</v>
      </c>
      <c r="I16" s="282">
        <v>7.3740148963355096E-2</v>
      </c>
    </row>
    <row r="17" spans="1:9" x14ac:dyDescent="0.2">
      <c r="A17" s="2" t="s">
        <v>23</v>
      </c>
      <c r="B17" s="285">
        <v>73</v>
      </c>
      <c r="C17" s="282">
        <v>0</v>
      </c>
      <c r="D17" s="282">
        <v>9.3731932342052501E-2</v>
      </c>
      <c r="E17" s="282">
        <v>0.48312485218048101</v>
      </c>
      <c r="F17" s="282">
        <v>0.19073951244354201</v>
      </c>
      <c r="G17" s="282">
        <v>7.4219070374965695E-2</v>
      </c>
      <c r="H17" s="282">
        <v>0.15818463265895799</v>
      </c>
      <c r="I17" s="282">
        <v>0.111345000315347</v>
      </c>
    </row>
    <row r="18" spans="1:9" x14ac:dyDescent="0.2">
      <c r="A18" s="2" t="s">
        <v>24</v>
      </c>
      <c r="B18" s="285">
        <v>73</v>
      </c>
      <c r="C18" s="282">
        <v>2.49762702733278E-2</v>
      </c>
      <c r="D18" s="282">
        <v>7.7230341732501998E-2</v>
      </c>
      <c r="E18" s="282">
        <v>0.41596090793609602</v>
      </c>
      <c r="F18" s="282">
        <v>0.225967392325401</v>
      </c>
      <c r="G18" s="282">
        <v>0.127680063247681</v>
      </c>
      <c r="H18" s="282">
        <v>0.128185033798218</v>
      </c>
      <c r="I18" s="282">
        <v>0.11723429268401001</v>
      </c>
    </row>
    <row r="19" spans="1:9" x14ac:dyDescent="0.2">
      <c r="A19" s="2" t="s">
        <v>25</v>
      </c>
      <c r="B19" s="285">
        <v>92</v>
      </c>
      <c r="C19" s="282">
        <v>0</v>
      </c>
      <c r="D19" s="282">
        <v>5.4469119757413899E-2</v>
      </c>
      <c r="E19" s="282">
        <v>0.398462384939194</v>
      </c>
      <c r="F19" s="282">
        <v>0.24247911572456399</v>
      </c>
      <c r="G19" s="282">
        <v>0.124232269823551</v>
      </c>
      <c r="H19" s="282">
        <v>0.18035712838172899</v>
      </c>
      <c r="I19" s="282">
        <v>6.6454696802348806E-2</v>
      </c>
    </row>
    <row r="20" spans="1:9" x14ac:dyDescent="0.2">
      <c r="A20" s="2" t="s">
        <v>26</v>
      </c>
      <c r="B20" s="285">
        <v>101</v>
      </c>
      <c r="C20" s="282">
        <v>2.3030091077089299E-2</v>
      </c>
      <c r="D20" s="282">
        <v>3.3380929380655303E-2</v>
      </c>
      <c r="E20" s="282">
        <v>0.45252874493598899</v>
      </c>
      <c r="F20" s="282">
        <v>0.253316760063171</v>
      </c>
      <c r="G20" s="282">
        <v>7.0165485143661499E-2</v>
      </c>
      <c r="H20" s="282">
        <v>0.16757799685001401</v>
      </c>
      <c r="I20" s="282">
        <v>6.7767334043757205E-2</v>
      </c>
    </row>
    <row r="21" spans="1:9" x14ac:dyDescent="0.2">
      <c r="A21" s="2" t="s">
        <v>27</v>
      </c>
      <c r="B21" s="285">
        <v>83</v>
      </c>
      <c r="C21" s="282">
        <v>1.92970223724842E-2</v>
      </c>
      <c r="D21" s="282">
        <v>2.1079493686556799E-2</v>
      </c>
      <c r="E21" s="282">
        <v>0.27088436484336897</v>
      </c>
      <c r="F21" s="282">
        <v>0.28110232949256903</v>
      </c>
      <c r="G21" s="282">
        <v>0.244248151779175</v>
      </c>
      <c r="H21" s="282">
        <v>0.16338863968849199</v>
      </c>
      <c r="I21" s="282">
        <v>4.8261974298450902E-2</v>
      </c>
    </row>
    <row r="22" spans="1:9" x14ac:dyDescent="0.2">
      <c r="A22" s="2" t="s">
        <v>28</v>
      </c>
      <c r="B22" s="285">
        <v>103</v>
      </c>
      <c r="C22" s="282">
        <v>1.9810894504189502E-2</v>
      </c>
      <c r="D22" s="282">
        <v>4.8732198774814599E-2</v>
      </c>
      <c r="E22" s="282">
        <v>0.23918898403644601</v>
      </c>
      <c r="F22" s="282">
        <v>0.42281907796859702</v>
      </c>
      <c r="G22" s="282">
        <v>0.114874802529812</v>
      </c>
      <c r="H22" s="282">
        <v>0.15457405149936701</v>
      </c>
      <c r="I22" s="282">
        <v>8.10752173451664E-2</v>
      </c>
    </row>
    <row r="23" spans="1:9" x14ac:dyDescent="0.2">
      <c r="A23" s="2" t="s">
        <v>29</v>
      </c>
      <c r="B23" s="285">
        <v>100</v>
      </c>
      <c r="C23" s="282">
        <v>0</v>
      </c>
      <c r="D23" s="282">
        <v>3.4447379410266897E-2</v>
      </c>
      <c r="E23" s="282">
        <v>0.32218596339225802</v>
      </c>
      <c r="F23" s="282">
        <v>0.44759899377822898</v>
      </c>
      <c r="G23" s="282">
        <v>8.2658149302005796E-2</v>
      </c>
      <c r="H23" s="282">
        <v>0.113109536468983</v>
      </c>
      <c r="I23" s="282">
        <v>3.88406234575625E-2</v>
      </c>
    </row>
    <row r="24" spans="1:9" x14ac:dyDescent="0.2">
      <c r="A24" s="2" t="s">
        <v>30</v>
      </c>
      <c r="B24" s="285">
        <v>99</v>
      </c>
      <c r="C24" s="282">
        <v>2.2425722330808601E-2</v>
      </c>
      <c r="D24" s="282">
        <v>1.6447646543383598E-2</v>
      </c>
      <c r="E24" s="282">
        <v>0.43694427609443698</v>
      </c>
      <c r="F24" s="282">
        <v>0.31215429306030301</v>
      </c>
      <c r="G24" s="282">
        <v>9.0703241527080494E-2</v>
      </c>
      <c r="H24" s="282">
        <v>0.12132484465837499</v>
      </c>
      <c r="I24" s="282">
        <v>4.4240886483028499E-2</v>
      </c>
    </row>
    <row r="25" spans="1:9" x14ac:dyDescent="0.2">
      <c r="A25" s="2" t="s">
        <v>31</v>
      </c>
      <c r="B25" s="285">
        <v>100</v>
      </c>
      <c r="C25" s="282">
        <v>3.5130813717842102E-2</v>
      </c>
      <c r="D25" s="282">
        <v>2.4671649560332298E-2</v>
      </c>
      <c r="E25" s="282">
        <v>0.41231864690780601</v>
      </c>
      <c r="F25" s="282">
        <v>0.27605494856834401</v>
      </c>
      <c r="G25" s="282">
        <v>0.10250279307365399</v>
      </c>
      <c r="H25" s="282">
        <v>0.149321168661118</v>
      </c>
      <c r="I25" s="282">
        <v>7.0299694355476297E-2</v>
      </c>
    </row>
    <row r="26" spans="1:9" x14ac:dyDescent="0.2">
      <c r="A26" s="2" t="s">
        <v>32</v>
      </c>
      <c r="B26" s="285">
        <v>95</v>
      </c>
      <c r="C26" s="282">
        <v>2.2493140771985099E-2</v>
      </c>
      <c r="D26" s="282">
        <v>4.55582588911057E-2</v>
      </c>
      <c r="E26" s="282">
        <v>0.45266112685203602</v>
      </c>
      <c r="F26" s="282">
        <v>0.27907520532607999</v>
      </c>
      <c r="G26" s="282">
        <v>6.6746339201927199E-2</v>
      </c>
      <c r="H26" s="282">
        <v>0.133465945720673</v>
      </c>
      <c r="I26" s="282">
        <v>7.8532860896248904E-2</v>
      </c>
    </row>
    <row r="27" spans="1:9" x14ac:dyDescent="0.2">
      <c r="A27" s="2" t="s">
        <v>33</v>
      </c>
      <c r="B27" s="285">
        <v>84</v>
      </c>
      <c r="C27" s="282">
        <v>0</v>
      </c>
      <c r="D27" s="282">
        <v>3.27995978295803E-2</v>
      </c>
      <c r="E27" s="282">
        <v>0.365853071212769</v>
      </c>
      <c r="F27" s="282">
        <v>0.38618123531341603</v>
      </c>
      <c r="G27" s="282">
        <v>4.09900024533272E-2</v>
      </c>
      <c r="H27" s="282">
        <v>0.17417611181736001</v>
      </c>
      <c r="I27" s="282">
        <v>3.9717423483554698E-2</v>
      </c>
    </row>
    <row r="28" spans="1:9" x14ac:dyDescent="0.2">
      <c r="A28" s="2" t="s">
        <v>34</v>
      </c>
      <c r="B28" s="285">
        <v>99</v>
      </c>
      <c r="C28" s="282">
        <v>1.23465796932578E-2</v>
      </c>
      <c r="D28" s="282">
        <v>3.6293689161539099E-2</v>
      </c>
      <c r="E28" s="282">
        <v>0.44733986258506803</v>
      </c>
      <c r="F28" s="282">
        <v>0.21785731613636</v>
      </c>
      <c r="G28" s="282">
        <v>6.9361321628093706E-2</v>
      </c>
      <c r="H28" s="282">
        <v>0.21680121123790699</v>
      </c>
      <c r="I28" s="282">
        <v>6.2104628821381298E-2</v>
      </c>
    </row>
    <row r="29" spans="1:9" x14ac:dyDescent="0.2">
      <c r="A29" s="2" t="s">
        <v>35</v>
      </c>
      <c r="B29" s="285">
        <v>95</v>
      </c>
      <c r="C29" s="282">
        <v>4.5695561915636097E-2</v>
      </c>
      <c r="D29" s="282">
        <v>9.1240648180246405E-3</v>
      </c>
      <c r="E29" s="282">
        <v>0.30841025710105902</v>
      </c>
      <c r="F29" s="282">
        <v>0.33870264887809798</v>
      </c>
      <c r="G29" s="282">
        <v>9.0163312852382702E-2</v>
      </c>
      <c r="H29" s="282">
        <v>0.20790413022041301</v>
      </c>
      <c r="I29" s="282">
        <v>6.9208325028575504E-2</v>
      </c>
    </row>
    <row r="30" spans="1:9" x14ac:dyDescent="0.2">
      <c r="A30" s="2" t="s">
        <v>36</v>
      </c>
      <c r="B30" s="285">
        <v>88</v>
      </c>
      <c r="C30" s="282">
        <v>0</v>
      </c>
      <c r="D30" s="282">
        <v>3.42662706971169E-2</v>
      </c>
      <c r="E30" s="282">
        <v>0.457233875989914</v>
      </c>
      <c r="F30" s="282">
        <v>0.24211440980434401</v>
      </c>
      <c r="G30" s="282">
        <v>7.2429843246936798E-2</v>
      </c>
      <c r="H30" s="282">
        <v>0.19395561516284901</v>
      </c>
      <c r="I30" s="282">
        <v>4.2511641676614399E-2</v>
      </c>
    </row>
    <row r="31" spans="1:9" x14ac:dyDescent="0.2">
      <c r="A31" s="2" t="s">
        <v>37</v>
      </c>
      <c r="B31" s="285">
        <v>80</v>
      </c>
      <c r="C31" s="282">
        <v>2.2188626229763E-2</v>
      </c>
      <c r="D31" s="282">
        <v>6.42998442053795E-2</v>
      </c>
      <c r="E31" s="282">
        <v>0.186770990490913</v>
      </c>
      <c r="F31" s="282">
        <v>0.355564534664154</v>
      </c>
      <c r="G31" s="282">
        <v>0.165897130966187</v>
      </c>
      <c r="H31" s="282">
        <v>0.20527887344360399</v>
      </c>
      <c r="I31" s="282">
        <v>0.10882870423982</v>
      </c>
    </row>
    <row r="32" spans="1:9" x14ac:dyDescent="0.2">
      <c r="A32" s="2" t="s">
        <v>38</v>
      </c>
      <c r="B32" s="285">
        <v>103</v>
      </c>
      <c r="C32" s="282">
        <v>7.2288555093109599E-3</v>
      </c>
      <c r="D32" s="282">
        <v>3.3599264919757801E-2</v>
      </c>
      <c r="E32" s="282">
        <v>0.38831210136413602</v>
      </c>
      <c r="F32" s="282">
        <v>0.33410525321960399</v>
      </c>
      <c r="G32" s="282">
        <v>0.108427934348583</v>
      </c>
      <c r="H32" s="282">
        <v>0.12832660973072099</v>
      </c>
      <c r="I32" s="282">
        <v>4.6838781578734202E-2</v>
      </c>
    </row>
    <row r="33" spans="1:9" x14ac:dyDescent="0.2">
      <c r="A33" s="2" t="s">
        <v>39</v>
      </c>
      <c r="B33" s="285">
        <v>96</v>
      </c>
      <c r="C33" s="282">
        <v>2.05826256424189E-2</v>
      </c>
      <c r="D33" s="282">
        <v>2.7765035629272499E-2</v>
      </c>
      <c r="E33" s="282">
        <v>0.414577215909958</v>
      </c>
      <c r="F33" s="282">
        <v>0.26647219061851501</v>
      </c>
      <c r="G33" s="282">
        <v>0.14917160570621499</v>
      </c>
      <c r="H33" s="282">
        <v>0.12143132835626599</v>
      </c>
      <c r="I33" s="282">
        <v>5.5030030923746899E-2</v>
      </c>
    </row>
    <row r="34" spans="1:9" x14ac:dyDescent="0.2">
      <c r="A34" s="2" t="s">
        <v>40</v>
      </c>
      <c r="B34" s="285">
        <v>95</v>
      </c>
      <c r="C34" s="282">
        <v>0</v>
      </c>
      <c r="D34" s="282">
        <v>0.11181727051734899</v>
      </c>
      <c r="E34" s="282">
        <v>0.40859201550483698</v>
      </c>
      <c r="F34" s="282">
        <v>0.23916244506835899</v>
      </c>
      <c r="G34" s="282">
        <v>6.2647283077240004E-2</v>
      </c>
      <c r="H34" s="282">
        <v>0.17778098583221399</v>
      </c>
      <c r="I34" s="282">
        <v>0.135994508264353</v>
      </c>
    </row>
    <row r="35" spans="1:9" x14ac:dyDescent="0.2">
      <c r="A35" s="2" t="s">
        <v>41</v>
      </c>
      <c r="B35" s="285">
        <v>102</v>
      </c>
      <c r="C35" s="282">
        <v>2.7256833389401401E-2</v>
      </c>
      <c r="D35" s="282">
        <v>0.11142154783010499</v>
      </c>
      <c r="E35" s="282">
        <v>0.357623040676117</v>
      </c>
      <c r="F35" s="282">
        <v>0.26275867223739602</v>
      </c>
      <c r="G35" s="282">
        <v>9.1805666685104398E-2</v>
      </c>
      <c r="H35" s="282">
        <v>0.14913424849510201</v>
      </c>
      <c r="I35" s="282">
        <v>0.162985029608154</v>
      </c>
    </row>
    <row r="36" spans="1:9" x14ac:dyDescent="0.2">
      <c r="A36" s="2" t="s">
        <v>42</v>
      </c>
      <c r="B36" s="285">
        <v>84</v>
      </c>
      <c r="C36" s="282">
        <v>2.93994285166264E-2</v>
      </c>
      <c r="D36" s="282">
        <v>0.12533028423786199</v>
      </c>
      <c r="E36" s="282">
        <v>0.21593448519706701</v>
      </c>
      <c r="F36" s="282">
        <v>0.32239934802055398</v>
      </c>
      <c r="G36" s="282">
        <v>8.0620639026164995E-2</v>
      </c>
      <c r="H36" s="282">
        <v>0.22631579637527499</v>
      </c>
      <c r="I36" s="282">
        <v>0.19999079179165699</v>
      </c>
    </row>
    <row r="37" spans="1:9" x14ac:dyDescent="0.2">
      <c r="A37" s="2" t="s">
        <v>43</v>
      </c>
      <c r="B37" s="285">
        <v>88</v>
      </c>
      <c r="C37" s="282">
        <v>3.6602232605218901E-2</v>
      </c>
      <c r="D37" s="282">
        <v>7.5513795018196106E-2</v>
      </c>
      <c r="E37" s="282">
        <v>0.37253314256668102</v>
      </c>
      <c r="F37" s="282">
        <v>0.26877236366272</v>
      </c>
      <c r="G37" s="282">
        <v>5.9076450765132897E-2</v>
      </c>
      <c r="H37" s="282">
        <v>0.187502026557922</v>
      </c>
      <c r="I37" s="282">
        <v>0.13798929935331999</v>
      </c>
    </row>
    <row r="38" spans="1:9" x14ac:dyDescent="0.2">
      <c r="A38" s="2" t="s">
        <v>44</v>
      </c>
      <c r="B38" s="285">
        <v>105</v>
      </c>
      <c r="C38" s="282">
        <v>0</v>
      </c>
      <c r="D38" s="282">
        <v>0</v>
      </c>
      <c r="E38" s="282">
        <v>0.35525465011596702</v>
      </c>
      <c r="F38" s="282">
        <v>0.41330459713935902</v>
      </c>
      <c r="G38" s="282">
        <v>0.14144404232502</v>
      </c>
      <c r="H38" s="282">
        <v>8.9996725320815998E-2</v>
      </c>
      <c r="I38" s="282">
        <v>0</v>
      </c>
    </row>
    <row r="39" spans="1:9" x14ac:dyDescent="0.2">
      <c r="A39" s="2" t="s">
        <v>45</v>
      </c>
      <c r="B39" s="285">
        <v>105</v>
      </c>
      <c r="C39" s="282">
        <v>9.6947336569428392E-3</v>
      </c>
      <c r="D39" s="282">
        <v>1.1564919725060499E-2</v>
      </c>
      <c r="E39" s="282">
        <v>0.32061469554901101</v>
      </c>
      <c r="F39" s="282">
        <v>0.35160878300666798</v>
      </c>
      <c r="G39" s="282">
        <v>0.13081450760364499</v>
      </c>
      <c r="H39" s="282">
        <v>0.17570234835147899</v>
      </c>
      <c r="I39" s="282">
        <v>2.5791234090920101E-2</v>
      </c>
    </row>
    <row r="40" spans="1:9" x14ac:dyDescent="0.2">
      <c r="A40" s="2" t="s">
        <v>46</v>
      </c>
      <c r="B40" s="285">
        <v>100</v>
      </c>
      <c r="C40" s="282">
        <v>4.6930011361837401E-2</v>
      </c>
      <c r="D40" s="282">
        <v>2.6017215102910999E-2</v>
      </c>
      <c r="E40" s="282">
        <v>0.34702551364898698</v>
      </c>
      <c r="F40" s="282">
        <v>0.340520799160004</v>
      </c>
      <c r="G40" s="282">
        <v>9.1986842453479795E-2</v>
      </c>
      <c r="H40" s="282">
        <v>0.14751960337162001</v>
      </c>
      <c r="I40" s="282">
        <v>8.5570563297831304E-2</v>
      </c>
    </row>
    <row r="41" spans="1:9" x14ac:dyDescent="0.2">
      <c r="A41" s="2" t="s">
        <v>47</v>
      </c>
      <c r="B41" s="285">
        <v>94</v>
      </c>
      <c r="C41" s="282">
        <v>2.5156620889902101E-2</v>
      </c>
      <c r="D41" s="282">
        <v>3.0401960015296901E-2</v>
      </c>
      <c r="E41" s="282">
        <v>0.46505501866340598</v>
      </c>
      <c r="F41" s="282">
        <v>0.19262570142745999</v>
      </c>
      <c r="G41" s="282">
        <v>0.12783375382423401</v>
      </c>
      <c r="H41" s="282">
        <v>0.15892694890499101</v>
      </c>
      <c r="I41" s="282">
        <v>6.6056783755924206E-2</v>
      </c>
    </row>
    <row r="42" spans="1:9" x14ac:dyDescent="0.2">
      <c r="A42" s="2" t="s">
        <v>48</v>
      </c>
      <c r="B42" s="285">
        <v>101</v>
      </c>
      <c r="C42" s="282">
        <v>0</v>
      </c>
      <c r="D42" s="282">
        <v>4.1572496294975302E-2</v>
      </c>
      <c r="E42" s="282">
        <v>0.43930488824844399</v>
      </c>
      <c r="F42" s="282">
        <v>0.30499178171157798</v>
      </c>
      <c r="G42" s="282">
        <v>7.9401090741157504E-2</v>
      </c>
      <c r="H42" s="282">
        <v>0.13472974300384499</v>
      </c>
      <c r="I42" s="282">
        <v>4.8045678166838898E-2</v>
      </c>
    </row>
    <row r="43" spans="1:9" x14ac:dyDescent="0.2">
      <c r="A43" s="2" t="s">
        <v>49</v>
      </c>
      <c r="B43" s="285">
        <v>91</v>
      </c>
      <c r="C43" s="282">
        <v>8.5279261693358404E-3</v>
      </c>
      <c r="D43" s="282">
        <v>2.6937995105981799E-2</v>
      </c>
      <c r="E43" s="282">
        <v>0.35195037722587602</v>
      </c>
      <c r="F43" s="282">
        <v>0.37579700350761402</v>
      </c>
      <c r="G43" s="282">
        <v>0.10136606544256201</v>
      </c>
      <c r="H43" s="282">
        <v>0.13542065024375899</v>
      </c>
      <c r="I43" s="282">
        <v>4.1021012772794997E-2</v>
      </c>
    </row>
    <row r="44" spans="1:9" x14ac:dyDescent="0.2">
      <c r="A44" s="2" t="s">
        <v>50</v>
      </c>
      <c r="B44" s="285">
        <v>97</v>
      </c>
      <c r="C44" s="282">
        <v>0</v>
      </c>
      <c r="D44" s="282">
        <v>3.1294595450162901E-2</v>
      </c>
      <c r="E44" s="282">
        <v>0.38732314109802202</v>
      </c>
      <c r="F44" s="282">
        <v>0.30186229944229098</v>
      </c>
      <c r="G44" s="282">
        <v>0.12566874921321899</v>
      </c>
      <c r="H44" s="282">
        <v>0.15385121107101399</v>
      </c>
      <c r="I44" s="282">
        <v>3.6984743105941201E-2</v>
      </c>
    </row>
    <row r="45" spans="1:9" x14ac:dyDescent="0.2">
      <c r="A45" s="2" t="s">
        <v>51</v>
      </c>
      <c r="B45" s="285">
        <v>99</v>
      </c>
      <c r="C45" s="282">
        <v>1.5289509668946299E-2</v>
      </c>
      <c r="D45" s="282">
        <v>5.9311129152774797E-2</v>
      </c>
      <c r="E45" s="282">
        <v>0.38241142034530601</v>
      </c>
      <c r="F45" s="282">
        <v>0.34471753239631697</v>
      </c>
      <c r="G45" s="282">
        <v>0.118540227413177</v>
      </c>
      <c r="H45" s="282">
        <v>7.9730190336704296E-2</v>
      </c>
      <c r="I45" s="282">
        <v>8.1063876358227399E-2</v>
      </c>
    </row>
    <row r="46" spans="1:9" x14ac:dyDescent="0.2">
      <c r="A46" s="2" t="s">
        <v>52</v>
      </c>
      <c r="B46" s="285">
        <v>100</v>
      </c>
      <c r="C46" s="282">
        <v>1.60127375274897E-2</v>
      </c>
      <c r="D46" s="282">
        <v>2.1244375035166699E-2</v>
      </c>
      <c r="E46" s="282">
        <v>0.362848579883575</v>
      </c>
      <c r="F46" s="282">
        <v>0.33722430467605602</v>
      </c>
      <c r="G46" s="282">
        <v>0.111722126603127</v>
      </c>
      <c r="H46" s="282">
        <v>0.15094788372516599</v>
      </c>
      <c r="I46" s="282">
        <v>4.3880830777717303E-2</v>
      </c>
    </row>
    <row r="47" spans="1:9" x14ac:dyDescent="0.2">
      <c r="A47" s="2" t="s">
        <v>53</v>
      </c>
      <c r="B47" s="285">
        <v>101</v>
      </c>
      <c r="C47" s="282">
        <v>7.0780590176582302E-3</v>
      </c>
      <c r="D47" s="282">
        <v>4.25752885639668E-2</v>
      </c>
      <c r="E47" s="282">
        <v>0.27926746010780301</v>
      </c>
      <c r="F47" s="282">
        <v>0.359119743108749</v>
      </c>
      <c r="G47" s="282">
        <v>0.160381659865379</v>
      </c>
      <c r="H47" s="282">
        <v>0.15157780051231401</v>
      </c>
      <c r="I47" s="282">
        <v>5.8524337243352903E-2</v>
      </c>
    </row>
    <row r="48" spans="1:9" x14ac:dyDescent="0.2">
      <c r="A48" s="2" t="s">
        <v>54</v>
      </c>
      <c r="B48" s="285">
        <v>89</v>
      </c>
      <c r="C48" s="282">
        <v>2.04159896820784E-2</v>
      </c>
      <c r="D48" s="282">
        <v>1.77387502044439E-2</v>
      </c>
      <c r="E48" s="282">
        <v>0.32655811309814498</v>
      </c>
      <c r="F48" s="282">
        <v>0.33501866459846502</v>
      </c>
      <c r="G48" s="282">
        <v>0.121528677642345</v>
      </c>
      <c r="H48" s="282">
        <v>0.17873981595039401</v>
      </c>
      <c r="I48" s="282">
        <v>4.6458771663768397E-2</v>
      </c>
    </row>
    <row r="49" spans="1:9" x14ac:dyDescent="0.2">
      <c r="A49" s="2" t="s">
        <v>55</v>
      </c>
      <c r="B49" s="285">
        <v>87</v>
      </c>
      <c r="C49" s="282">
        <v>1.27717955037951E-2</v>
      </c>
      <c r="D49" s="282">
        <v>2.15216241776943E-2</v>
      </c>
      <c r="E49" s="282">
        <v>0.382534950971603</v>
      </c>
      <c r="F49" s="282">
        <v>0.28162422776222201</v>
      </c>
      <c r="G49" s="282">
        <v>8.6152337491512299E-2</v>
      </c>
      <c r="H49" s="282">
        <v>0.215395078063011</v>
      </c>
      <c r="I49" s="282">
        <v>4.3707881651106298E-2</v>
      </c>
    </row>
    <row r="50" spans="1:9" x14ac:dyDescent="0.2">
      <c r="A50" s="2" t="s">
        <v>56</v>
      </c>
      <c r="B50" s="285">
        <v>66</v>
      </c>
      <c r="C50" s="282">
        <v>0</v>
      </c>
      <c r="D50" s="282">
        <v>2.2365914657712E-2</v>
      </c>
      <c r="E50" s="282">
        <v>0.409930229187012</v>
      </c>
      <c r="F50" s="282">
        <v>0.29801225662231401</v>
      </c>
      <c r="G50" s="282">
        <v>6.79469704627991E-2</v>
      </c>
      <c r="H50" s="282">
        <v>0.20174464583396901</v>
      </c>
      <c r="I50" s="282">
        <v>2.80184956747104E-2</v>
      </c>
    </row>
    <row r="51" spans="1:9" x14ac:dyDescent="0.2">
      <c r="A51" s="2" t="s">
        <v>57</v>
      </c>
      <c r="B51" s="285">
        <v>104</v>
      </c>
      <c r="C51" s="282">
        <v>2.42857988923788E-2</v>
      </c>
      <c r="D51" s="282">
        <v>5.33974096179008E-2</v>
      </c>
      <c r="E51" s="282">
        <v>0.53616154193878196</v>
      </c>
      <c r="F51" s="282">
        <v>0.195878386497498</v>
      </c>
      <c r="G51" s="282">
        <v>3.8029354065656697E-2</v>
      </c>
      <c r="H51" s="282">
        <v>0.15224747359752699</v>
      </c>
      <c r="I51" s="282">
        <v>9.1634302858285901E-2</v>
      </c>
    </row>
    <row r="52" spans="1:9" x14ac:dyDescent="0.2">
      <c r="A52" s="2" t="s">
        <v>58</v>
      </c>
      <c r="B52" s="285">
        <v>79</v>
      </c>
      <c r="C52" s="282">
        <v>0</v>
      </c>
      <c r="D52" s="282">
        <v>3.298394754529E-2</v>
      </c>
      <c r="E52" s="282">
        <v>0.44972831010818498</v>
      </c>
      <c r="F52" s="282">
        <v>0.240986794233322</v>
      </c>
      <c r="G52" s="282">
        <v>8.0749541521072402E-2</v>
      </c>
      <c r="H52" s="282">
        <v>0.19555142521858199</v>
      </c>
      <c r="I52" s="282">
        <v>4.1001933269049301E-2</v>
      </c>
    </row>
    <row r="53" spans="1:9" x14ac:dyDescent="0.2">
      <c r="A53" s="2" t="s">
        <v>59</v>
      </c>
      <c r="B53" s="285">
        <v>94</v>
      </c>
      <c r="C53" s="282">
        <v>4.1632495820522301E-2</v>
      </c>
      <c r="D53" s="282">
        <v>9.9990405142307295E-2</v>
      </c>
      <c r="E53" s="282">
        <v>0.406926810741425</v>
      </c>
      <c r="F53" s="282">
        <v>0.27170747518539401</v>
      </c>
      <c r="G53" s="282">
        <v>6.6958501935005202E-2</v>
      </c>
      <c r="H53" s="282">
        <v>0.112784311175346</v>
      </c>
      <c r="I53" s="282">
        <v>0.15962623604012899</v>
      </c>
    </row>
    <row r="54" spans="1:9" x14ac:dyDescent="0.2">
      <c r="A54" s="2" t="s">
        <v>60</v>
      </c>
      <c r="B54" s="285">
        <v>93</v>
      </c>
      <c r="C54" s="282">
        <v>2.98511479049921E-2</v>
      </c>
      <c r="D54" s="282">
        <v>4.40105311572552E-2</v>
      </c>
      <c r="E54" s="282">
        <v>0.36784157156944303</v>
      </c>
      <c r="F54" s="282">
        <v>0.22787378728389701</v>
      </c>
      <c r="G54" s="282">
        <v>0.142286151647568</v>
      </c>
      <c r="H54" s="282">
        <v>0.188136801123619</v>
      </c>
      <c r="I54" s="282">
        <v>9.0977987438980404E-2</v>
      </c>
    </row>
    <row r="55" spans="1:9" x14ac:dyDescent="0.2">
      <c r="A55" s="2" t="s">
        <v>61</v>
      </c>
      <c r="B55" s="285">
        <v>92</v>
      </c>
      <c r="C55" s="282">
        <v>0</v>
      </c>
      <c r="D55" s="282">
        <v>5.58146797120571E-2</v>
      </c>
      <c r="E55" s="282">
        <v>0.35598132014274603</v>
      </c>
      <c r="F55" s="282">
        <v>0.29819536209106401</v>
      </c>
      <c r="G55" s="282">
        <v>0.106003917753696</v>
      </c>
      <c r="H55" s="282">
        <v>0.18400470912456501</v>
      </c>
      <c r="I55" s="282">
        <v>6.8400738460897906E-2</v>
      </c>
    </row>
    <row r="56" spans="1:9" x14ac:dyDescent="0.2">
      <c r="A56" s="2" t="s">
        <v>62</v>
      </c>
      <c r="B56" s="285">
        <v>104</v>
      </c>
      <c r="C56" s="282">
        <v>1.1326558887958501E-2</v>
      </c>
      <c r="D56" s="282">
        <v>2.09433045238256E-2</v>
      </c>
      <c r="E56" s="282">
        <v>0.232541054487228</v>
      </c>
      <c r="F56" s="282">
        <v>0.44264408946037298</v>
      </c>
      <c r="G56" s="282">
        <v>0.12945246696472201</v>
      </c>
      <c r="H56" s="282">
        <v>0.16309252381324801</v>
      </c>
      <c r="I56" s="282">
        <v>3.8558460047026802E-2</v>
      </c>
    </row>
    <row r="57" spans="1:9" x14ac:dyDescent="0.2">
      <c r="A57" s="2" t="s">
        <v>63</v>
      </c>
      <c r="B57" s="285">
        <v>94</v>
      </c>
      <c r="C57" s="282">
        <v>1.57868359237909E-2</v>
      </c>
      <c r="D57" s="282">
        <v>2.23698951303959E-2</v>
      </c>
      <c r="E57" s="282">
        <v>0.43579053878784202</v>
      </c>
      <c r="F57" s="282">
        <v>0.31634953618049599</v>
      </c>
      <c r="G57" s="282">
        <v>8.7277911603450803E-2</v>
      </c>
      <c r="H57" s="282">
        <v>0.12242528051137901</v>
      </c>
      <c r="I57" s="282">
        <v>4.3479751966201602E-2</v>
      </c>
    </row>
    <row r="58" spans="1:9" x14ac:dyDescent="0.2">
      <c r="A58" s="2" t="s">
        <v>64</v>
      </c>
      <c r="B58" s="285">
        <v>101</v>
      </c>
      <c r="C58" s="282">
        <v>5.4569160565733901E-3</v>
      </c>
      <c r="D58" s="282">
        <v>3.7332024425268201E-2</v>
      </c>
      <c r="E58" s="282">
        <v>0.37386494874954201</v>
      </c>
      <c r="F58" s="282">
        <v>0.303608357906342</v>
      </c>
      <c r="G58" s="282">
        <v>0.121295645833015</v>
      </c>
      <c r="H58" s="282">
        <v>0.15844212472438801</v>
      </c>
      <c r="I58" s="282">
        <v>5.0844916124301899E-2</v>
      </c>
    </row>
    <row r="59" spans="1:9" x14ac:dyDescent="0.2">
      <c r="A59" s="2" t="s">
        <v>65</v>
      </c>
      <c r="B59" s="285">
        <v>90</v>
      </c>
      <c r="C59" s="282">
        <v>0</v>
      </c>
      <c r="D59" s="282">
        <v>5.1463365554809598E-2</v>
      </c>
      <c r="E59" s="282">
        <v>0.29585513472557101</v>
      </c>
      <c r="F59" s="282">
        <v>0.36415550112724299</v>
      </c>
      <c r="G59" s="282">
        <v>0.16004690527915999</v>
      </c>
      <c r="H59" s="282">
        <v>0.128479108214378</v>
      </c>
      <c r="I59" s="282">
        <v>5.9050064272646398E-2</v>
      </c>
    </row>
    <row r="60" spans="1:9" x14ac:dyDescent="0.2">
      <c r="A60" s="2" t="s">
        <v>66</v>
      </c>
      <c r="B60" s="285">
        <v>90</v>
      </c>
      <c r="C60" s="282">
        <v>2.2694574669003501E-2</v>
      </c>
      <c r="D60" s="282">
        <v>4.7962814569473301E-2</v>
      </c>
      <c r="E60" s="282">
        <v>0.34596186876297003</v>
      </c>
      <c r="F60" s="282">
        <v>0.36693590879440302</v>
      </c>
      <c r="G60" s="282">
        <v>6.9857254624366802E-2</v>
      </c>
      <c r="H60" s="282">
        <v>0.14658758044242901</v>
      </c>
      <c r="I60" s="282">
        <v>8.2793954558209301E-2</v>
      </c>
    </row>
    <row r="61" spans="1:9" x14ac:dyDescent="0.2">
      <c r="A61" s="2" t="s">
        <v>67</v>
      </c>
      <c r="B61" s="285">
        <v>84</v>
      </c>
      <c r="C61" s="282">
        <v>2.3833740502595901E-2</v>
      </c>
      <c r="D61" s="282">
        <v>3.2684840261936202E-2</v>
      </c>
      <c r="E61" s="282">
        <v>0.19489616155624401</v>
      </c>
      <c r="F61" s="282">
        <v>0.39423263072967502</v>
      </c>
      <c r="G61" s="282">
        <v>0.16921778023243</v>
      </c>
      <c r="H61" s="282">
        <v>0.185134842991829</v>
      </c>
      <c r="I61" s="282">
        <v>6.9359427798370496E-2</v>
      </c>
    </row>
    <row r="62" spans="1:9" x14ac:dyDescent="0.2">
      <c r="A62" s="2" t="s">
        <v>68</v>
      </c>
      <c r="B62" s="285">
        <v>114</v>
      </c>
      <c r="C62" s="282">
        <v>2.4860940873622901E-2</v>
      </c>
      <c r="D62" s="282">
        <v>2.4540869519114501E-2</v>
      </c>
      <c r="E62" s="282">
        <v>0.456692844629288</v>
      </c>
      <c r="F62" s="282">
        <v>0.34550991654396102</v>
      </c>
      <c r="G62" s="282">
        <v>6.0092870146036099E-2</v>
      </c>
      <c r="H62" s="282">
        <v>8.83025452494621E-2</v>
      </c>
      <c r="I62" s="282">
        <v>5.4186628296300499E-2</v>
      </c>
    </row>
    <row r="63" spans="1:9" x14ac:dyDescent="0.2">
      <c r="A63" s="2" t="s">
        <v>69</v>
      </c>
      <c r="B63" s="285">
        <v>90</v>
      </c>
      <c r="C63" s="282">
        <v>4.53043468296528E-2</v>
      </c>
      <c r="D63" s="282">
        <v>2.29947790503502E-2</v>
      </c>
      <c r="E63" s="282">
        <v>0.41120368242263799</v>
      </c>
      <c r="F63" s="282">
        <v>0.21046064794063599</v>
      </c>
      <c r="G63" s="282">
        <v>7.8903347253799397E-2</v>
      </c>
      <c r="H63" s="282">
        <v>0.231133192777634</v>
      </c>
      <c r="I63" s="282">
        <v>8.8830894466186597E-2</v>
      </c>
    </row>
    <row r="64" spans="1:9" x14ac:dyDescent="0.2">
      <c r="A64" s="2" t="s">
        <v>70</v>
      </c>
      <c r="B64" s="285">
        <v>96</v>
      </c>
      <c r="C64" s="282">
        <v>1.55347855761647E-2</v>
      </c>
      <c r="D64" s="282">
        <v>1.7655597999692001E-2</v>
      </c>
      <c r="E64" s="282">
        <v>0.55490761995315596</v>
      </c>
      <c r="F64" s="282">
        <v>0.28375673294067399</v>
      </c>
      <c r="G64" s="282">
        <v>3.2118484377861002E-2</v>
      </c>
      <c r="H64" s="282">
        <v>9.6026763319969205E-2</v>
      </c>
      <c r="I64" s="282">
        <v>3.6716113719318003E-2</v>
      </c>
    </row>
    <row r="65" spans="1:9" x14ac:dyDescent="0.2">
      <c r="A65" s="2" t="s">
        <v>71</v>
      </c>
      <c r="B65" s="285">
        <v>81</v>
      </c>
      <c r="C65" s="282">
        <v>0</v>
      </c>
      <c r="D65" s="282">
        <v>1.2289547361433501E-2</v>
      </c>
      <c r="E65" s="282">
        <v>0.37467768788337702</v>
      </c>
      <c r="F65" s="282">
        <v>0.23328016698360399</v>
      </c>
      <c r="G65" s="282">
        <v>0.18997013568878199</v>
      </c>
      <c r="H65" s="282">
        <v>0.18978245556354501</v>
      </c>
      <c r="I65" s="282">
        <v>1.51682070386009E-2</v>
      </c>
    </row>
    <row r="66" spans="1:9" x14ac:dyDescent="0.2">
      <c r="A66" s="2" t="s">
        <v>72</v>
      </c>
      <c r="B66" s="285">
        <v>95</v>
      </c>
      <c r="C66" s="282">
        <v>6.0460004024207601E-3</v>
      </c>
      <c r="D66" s="282">
        <v>1.8698463216423999E-2</v>
      </c>
      <c r="E66" s="282">
        <v>0.35742765665054299</v>
      </c>
      <c r="F66" s="282">
        <v>0.35877084732055697</v>
      </c>
      <c r="G66" s="282">
        <v>0.110619962215424</v>
      </c>
      <c r="H66" s="282">
        <v>0.14843705296516399</v>
      </c>
      <c r="I66" s="282">
        <v>2.9057704078899099E-2</v>
      </c>
    </row>
    <row r="67" spans="1:9" x14ac:dyDescent="0.2">
      <c r="A67" s="2" t="s">
        <v>73</v>
      </c>
      <c r="B67" s="285">
        <v>100</v>
      </c>
      <c r="C67" s="282">
        <v>1.02130584418774E-2</v>
      </c>
      <c r="D67" s="282">
        <v>1.02130584418774E-2</v>
      </c>
      <c r="E67" s="282">
        <v>0.43521067500114402</v>
      </c>
      <c r="F67" s="282">
        <v>0.35020712018013</v>
      </c>
      <c r="G67" s="282">
        <v>9.7013145685195895E-2</v>
      </c>
      <c r="H67" s="282">
        <v>9.7142912447452504E-2</v>
      </c>
      <c r="I67" s="282">
        <v>2.2623865769685999E-2</v>
      </c>
    </row>
    <row r="68" spans="1:9" x14ac:dyDescent="0.2">
      <c r="A68" s="2" t="s">
        <v>74</v>
      </c>
      <c r="B68" s="285">
        <v>90</v>
      </c>
      <c r="C68" s="282">
        <v>1.21380109339952E-2</v>
      </c>
      <c r="D68" s="282">
        <v>3.5134013742208502E-2</v>
      </c>
      <c r="E68" s="282">
        <v>0.37016353011131298</v>
      </c>
      <c r="F68" s="282">
        <v>0.233675822615623</v>
      </c>
      <c r="G68" s="282">
        <v>0.144929468631744</v>
      </c>
      <c r="H68" s="282">
        <v>0.20395915210247001</v>
      </c>
      <c r="I68" s="282">
        <v>5.9383918440451697E-2</v>
      </c>
    </row>
    <row r="69" spans="1:9" x14ac:dyDescent="0.2">
      <c r="A69" s="2" t="s">
        <v>75</v>
      </c>
      <c r="B69" s="285">
        <v>105</v>
      </c>
      <c r="C69" s="282">
        <v>2.5892911478877099E-2</v>
      </c>
      <c r="D69" s="282">
        <v>2.37484723329544E-2</v>
      </c>
      <c r="E69" s="282">
        <v>0.436637163162231</v>
      </c>
      <c r="F69" s="282">
        <v>0.31591835618019098</v>
      </c>
      <c r="G69" s="282">
        <v>5.4570250213146203E-2</v>
      </c>
      <c r="H69" s="282">
        <v>0.143232837319374</v>
      </c>
      <c r="I69" s="282">
        <v>5.7940344254238899E-2</v>
      </c>
    </row>
    <row r="70" spans="1:9" x14ac:dyDescent="0.2">
      <c r="A70" s="2" t="s">
        <v>76</v>
      </c>
      <c r="B70" s="285">
        <v>94</v>
      </c>
      <c r="C70" s="282">
        <v>2.3720730096101799E-2</v>
      </c>
      <c r="D70" s="282">
        <v>1.1927189305424701E-2</v>
      </c>
      <c r="E70" s="282">
        <v>0.36102330684661899</v>
      </c>
      <c r="F70" s="282">
        <v>0.32970112562179599</v>
      </c>
      <c r="G70" s="282">
        <v>6.4291551709175096E-2</v>
      </c>
      <c r="H70" s="282">
        <v>0.20933610200882</v>
      </c>
      <c r="I70" s="282">
        <v>4.5086058994420003E-2</v>
      </c>
    </row>
    <row r="71" spans="1:9" x14ac:dyDescent="0.2">
      <c r="A71" s="3" t="s">
        <v>77</v>
      </c>
      <c r="B71" s="286">
        <v>79</v>
      </c>
      <c r="C71" s="283">
        <v>0</v>
      </c>
      <c r="D71" s="283">
        <v>0</v>
      </c>
      <c r="E71" s="283">
        <v>0.40478113293647799</v>
      </c>
      <c r="F71" s="283">
        <v>0.28455340862274198</v>
      </c>
      <c r="G71" s="283">
        <v>9.6886761486530304E-2</v>
      </c>
      <c r="H71" s="283">
        <v>0.21377868950366999</v>
      </c>
      <c r="I71" s="283">
        <v>0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239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90" t="s">
        <v>1</v>
      </c>
      <c r="C6" s="287" t="s">
        <v>1</v>
      </c>
      <c r="D6" s="287" t="s">
        <v>1</v>
      </c>
      <c r="E6" s="287" t="s">
        <v>1</v>
      </c>
      <c r="F6" s="287" t="s">
        <v>1</v>
      </c>
      <c r="G6" s="287" t="s">
        <v>1</v>
      </c>
      <c r="H6" s="287" t="s">
        <v>1</v>
      </c>
      <c r="I6" s="287" t="s">
        <v>1</v>
      </c>
    </row>
    <row r="7" spans="1:9" x14ac:dyDescent="0.2">
      <c r="A7" s="2" t="s">
        <v>13</v>
      </c>
      <c r="B7" s="291">
        <v>5827</v>
      </c>
      <c r="C7" s="288">
        <v>7.52889690920711E-3</v>
      </c>
      <c r="D7" s="288">
        <v>2.02946066856384E-2</v>
      </c>
      <c r="E7" s="288">
        <v>0.29964092373848</v>
      </c>
      <c r="F7" s="288">
        <v>0.21398317813873299</v>
      </c>
      <c r="G7" s="288">
        <v>8.5535682737827301E-2</v>
      </c>
      <c r="H7" s="288">
        <v>0.37301671504974399</v>
      </c>
      <c r="I7" s="288">
        <v>4.4376786619441E-2</v>
      </c>
    </row>
    <row r="8" spans="1:9" x14ac:dyDescent="0.2">
      <c r="A8" s="5" t="s">
        <v>14</v>
      </c>
      <c r="B8" s="290" t="s">
        <v>1</v>
      </c>
      <c r="C8" s="287" t="s">
        <v>1</v>
      </c>
      <c r="D8" s="287" t="s">
        <v>1</v>
      </c>
      <c r="E8" s="287" t="s">
        <v>1</v>
      </c>
      <c r="F8" s="287" t="s">
        <v>1</v>
      </c>
      <c r="G8" s="287" t="s">
        <v>1</v>
      </c>
      <c r="H8" s="287" t="s">
        <v>1</v>
      </c>
      <c r="I8" s="287" t="s">
        <v>1</v>
      </c>
    </row>
    <row r="9" spans="1:9" x14ac:dyDescent="0.2">
      <c r="A9" s="2" t="s">
        <v>15</v>
      </c>
      <c r="B9" s="291">
        <v>103</v>
      </c>
      <c r="C9" s="288">
        <v>1.3267471455037601E-2</v>
      </c>
      <c r="D9" s="288">
        <v>7.5760972686111901E-3</v>
      </c>
      <c r="E9" s="288">
        <v>0.496619403362274</v>
      </c>
      <c r="F9" s="288">
        <v>0.207525834441185</v>
      </c>
      <c r="G9" s="288">
        <v>9.2111490666866302E-2</v>
      </c>
      <c r="H9" s="288">
        <v>0.18289969861507399</v>
      </c>
      <c r="I9" s="288">
        <v>2.5509192439689798E-2</v>
      </c>
    </row>
    <row r="10" spans="1:9" x14ac:dyDescent="0.2">
      <c r="A10" s="2" t="s">
        <v>16</v>
      </c>
      <c r="B10" s="291">
        <v>102</v>
      </c>
      <c r="C10" s="288">
        <v>0</v>
      </c>
      <c r="D10" s="288">
        <v>9.9954847246408497E-3</v>
      </c>
      <c r="E10" s="288">
        <v>0.41729152202606201</v>
      </c>
      <c r="F10" s="288">
        <v>0.210634350776672</v>
      </c>
      <c r="G10" s="288">
        <v>5.8932170271873502E-2</v>
      </c>
      <c r="H10" s="288">
        <v>0.303146481513977</v>
      </c>
      <c r="I10" s="288">
        <v>1.4343738426937201E-2</v>
      </c>
    </row>
    <row r="11" spans="1:9" x14ac:dyDescent="0.2">
      <c r="A11" s="2" t="s">
        <v>17</v>
      </c>
      <c r="B11" s="291">
        <v>118</v>
      </c>
      <c r="C11" s="288">
        <v>0</v>
      </c>
      <c r="D11" s="288">
        <v>7.3843915015459104E-3</v>
      </c>
      <c r="E11" s="288">
        <v>0.37369042634964</v>
      </c>
      <c r="F11" s="288">
        <v>0.24740394949913</v>
      </c>
      <c r="G11" s="288">
        <v>8.7939016520977006E-2</v>
      </c>
      <c r="H11" s="288">
        <v>0.28358221054077098</v>
      </c>
      <c r="I11" s="288">
        <v>1.03073816253458E-2</v>
      </c>
    </row>
    <row r="12" spans="1:9" x14ac:dyDescent="0.2">
      <c r="A12" s="2" t="s">
        <v>18</v>
      </c>
      <c r="B12" s="291">
        <v>109</v>
      </c>
      <c r="C12" s="288">
        <v>0</v>
      </c>
      <c r="D12" s="288">
        <v>6.4765675924718397E-3</v>
      </c>
      <c r="E12" s="288">
        <v>0.37735694646835299</v>
      </c>
      <c r="F12" s="288">
        <v>0.23115436732769001</v>
      </c>
      <c r="G12" s="288">
        <v>3.9197225123643903E-2</v>
      </c>
      <c r="H12" s="288">
        <v>0.34581491351127602</v>
      </c>
      <c r="I12" s="288">
        <v>9.9002064216994808E-3</v>
      </c>
    </row>
    <row r="13" spans="1:9" x14ac:dyDescent="0.2">
      <c r="A13" s="2" t="s">
        <v>19</v>
      </c>
      <c r="B13" s="291">
        <v>105</v>
      </c>
      <c r="C13" s="288">
        <v>0</v>
      </c>
      <c r="D13" s="288">
        <v>1.853889785707E-2</v>
      </c>
      <c r="E13" s="288">
        <v>0.32366651296615601</v>
      </c>
      <c r="F13" s="288">
        <v>0.25530502200126598</v>
      </c>
      <c r="G13" s="288">
        <v>5.8773368597030598E-2</v>
      </c>
      <c r="H13" s="288">
        <v>0.34371617436409002</v>
      </c>
      <c r="I13" s="288">
        <v>2.8248294132682199E-2</v>
      </c>
    </row>
    <row r="14" spans="1:9" x14ac:dyDescent="0.2">
      <c r="A14" s="2" t="s">
        <v>20</v>
      </c>
      <c r="B14" s="291">
        <v>97</v>
      </c>
      <c r="C14" s="288">
        <v>0</v>
      </c>
      <c r="D14" s="288">
        <v>0</v>
      </c>
      <c r="E14" s="288">
        <v>0.27529639005661</v>
      </c>
      <c r="F14" s="288">
        <v>0.25012028217315702</v>
      </c>
      <c r="G14" s="288">
        <v>0.105694063007832</v>
      </c>
      <c r="H14" s="288">
        <v>0.36888924241066001</v>
      </c>
      <c r="I14" s="288">
        <v>0</v>
      </c>
    </row>
    <row r="15" spans="1:9" x14ac:dyDescent="0.2">
      <c r="A15" s="2" t="s">
        <v>21</v>
      </c>
      <c r="B15" s="291">
        <v>93</v>
      </c>
      <c r="C15" s="288">
        <v>0</v>
      </c>
      <c r="D15" s="288">
        <v>7.8200353309512104E-3</v>
      </c>
      <c r="E15" s="288">
        <v>0.34170717000961298</v>
      </c>
      <c r="F15" s="288">
        <v>0.22634762525558499</v>
      </c>
      <c r="G15" s="288">
        <v>5.6430160999298103E-2</v>
      </c>
      <c r="H15" s="288">
        <v>0.36769500374794001</v>
      </c>
      <c r="I15" s="288">
        <v>1.23675052939556E-2</v>
      </c>
    </row>
    <row r="16" spans="1:9" x14ac:dyDescent="0.2">
      <c r="A16" s="2" t="s">
        <v>22</v>
      </c>
      <c r="B16" s="291">
        <v>97</v>
      </c>
      <c r="C16" s="288">
        <v>1.61970537155867E-2</v>
      </c>
      <c r="D16" s="288">
        <v>3.1487498432397801E-2</v>
      </c>
      <c r="E16" s="288">
        <v>0.200750097632408</v>
      </c>
      <c r="F16" s="288">
        <v>0.19121663272380801</v>
      </c>
      <c r="G16" s="288">
        <v>6.0299385339021697E-2</v>
      </c>
      <c r="H16" s="288">
        <v>0.50004929304122903</v>
      </c>
      <c r="I16" s="288">
        <v>9.5378514751654903E-2</v>
      </c>
    </row>
    <row r="17" spans="1:9" x14ac:dyDescent="0.2">
      <c r="A17" s="2" t="s">
        <v>23</v>
      </c>
      <c r="B17" s="291">
        <v>68</v>
      </c>
      <c r="C17" s="288">
        <v>0</v>
      </c>
      <c r="D17" s="288">
        <v>2.12656613439322E-2</v>
      </c>
      <c r="E17" s="288">
        <v>0.234080895781517</v>
      </c>
      <c r="F17" s="288">
        <v>0.14871600270271301</v>
      </c>
      <c r="G17" s="288">
        <v>5.9750035405158997E-2</v>
      </c>
      <c r="H17" s="288">
        <v>0.53618741035461404</v>
      </c>
      <c r="I17" s="288">
        <v>4.5849684899640197E-2</v>
      </c>
    </row>
    <row r="18" spans="1:9" x14ac:dyDescent="0.2">
      <c r="A18" s="2" t="s">
        <v>24</v>
      </c>
      <c r="B18" s="291">
        <v>73</v>
      </c>
      <c r="C18" s="288">
        <v>8.9023569598794001E-3</v>
      </c>
      <c r="D18" s="288">
        <v>3.0329842120409001E-2</v>
      </c>
      <c r="E18" s="288">
        <v>0.35698935389518699</v>
      </c>
      <c r="F18" s="288">
        <v>0.219078704714775</v>
      </c>
      <c r="G18" s="288">
        <v>8.6380168795585605E-2</v>
      </c>
      <c r="H18" s="288">
        <v>0.29831957817077598</v>
      </c>
      <c r="I18" s="288">
        <v>5.59117763577524E-2</v>
      </c>
    </row>
    <row r="19" spans="1:9" x14ac:dyDescent="0.2">
      <c r="A19" s="2" t="s">
        <v>25</v>
      </c>
      <c r="B19" s="291">
        <v>89</v>
      </c>
      <c r="C19" s="288">
        <v>0</v>
      </c>
      <c r="D19" s="288">
        <v>5.2421312779188198E-2</v>
      </c>
      <c r="E19" s="288">
        <v>0.31025937199592601</v>
      </c>
      <c r="F19" s="288">
        <v>0.28616499900817899</v>
      </c>
      <c r="G19" s="288">
        <v>5.8671001344919198E-2</v>
      </c>
      <c r="H19" s="288">
        <v>0.292483329772949</v>
      </c>
      <c r="I19" s="288">
        <v>7.4091980982312303E-2</v>
      </c>
    </row>
    <row r="20" spans="1:9" x14ac:dyDescent="0.2">
      <c r="A20" s="2" t="s">
        <v>26</v>
      </c>
      <c r="B20" s="291">
        <v>99</v>
      </c>
      <c r="C20" s="288">
        <v>0</v>
      </c>
      <c r="D20" s="288">
        <v>1.1772228404879599E-2</v>
      </c>
      <c r="E20" s="288">
        <v>0.37954968214035001</v>
      </c>
      <c r="F20" s="288">
        <v>0.19679863750934601</v>
      </c>
      <c r="G20" s="288">
        <v>4.6449583023786503E-2</v>
      </c>
      <c r="H20" s="288">
        <v>0.365429878234863</v>
      </c>
      <c r="I20" s="288">
        <v>1.8551500974170201E-2</v>
      </c>
    </row>
    <row r="21" spans="1:9" x14ac:dyDescent="0.2">
      <c r="A21" s="2" t="s">
        <v>27</v>
      </c>
      <c r="B21" s="291">
        <v>81</v>
      </c>
      <c r="C21" s="288">
        <v>0</v>
      </c>
      <c r="D21" s="288">
        <v>9.6778925508260692E-3</v>
      </c>
      <c r="E21" s="288">
        <v>0.36710339784622198</v>
      </c>
      <c r="F21" s="288">
        <v>0.14967465400695801</v>
      </c>
      <c r="G21" s="288">
        <v>0.16801074147224401</v>
      </c>
      <c r="H21" s="288">
        <v>0.30553334951400801</v>
      </c>
      <c r="I21" s="288">
        <v>1.3935718944696199E-2</v>
      </c>
    </row>
    <row r="22" spans="1:9" x14ac:dyDescent="0.2">
      <c r="A22" s="2" t="s">
        <v>28</v>
      </c>
      <c r="B22" s="291">
        <v>102</v>
      </c>
      <c r="C22" s="288">
        <v>8.7072327733039908E-3</v>
      </c>
      <c r="D22" s="288">
        <v>2.0040152594447101E-2</v>
      </c>
      <c r="E22" s="288">
        <v>0.219808489084244</v>
      </c>
      <c r="F22" s="288">
        <v>0.236356526613235</v>
      </c>
      <c r="G22" s="288">
        <v>9.7572498023509993E-2</v>
      </c>
      <c r="H22" s="288">
        <v>0.417515099048615</v>
      </c>
      <c r="I22" s="288">
        <v>4.93530139798036E-2</v>
      </c>
    </row>
    <row r="23" spans="1:9" x14ac:dyDescent="0.2">
      <c r="A23" s="2" t="s">
        <v>29</v>
      </c>
      <c r="B23" s="291">
        <v>99</v>
      </c>
      <c r="C23" s="288">
        <v>7.33714457601309E-3</v>
      </c>
      <c r="D23" s="288">
        <v>2.20114327967167E-2</v>
      </c>
      <c r="E23" s="288">
        <v>0.26716291904449502</v>
      </c>
      <c r="F23" s="288">
        <v>0.20107941329479201</v>
      </c>
      <c r="G23" s="288">
        <v>8.2138292491436005E-2</v>
      </c>
      <c r="H23" s="288">
        <v>0.42027080059051503</v>
      </c>
      <c r="I23" s="288">
        <v>5.06246317438915E-2</v>
      </c>
    </row>
    <row r="24" spans="1:9" x14ac:dyDescent="0.2">
      <c r="A24" s="2" t="s">
        <v>30</v>
      </c>
      <c r="B24" s="291">
        <v>99</v>
      </c>
      <c r="C24" s="288">
        <v>2.2411834448576001E-2</v>
      </c>
      <c r="D24" s="288">
        <v>1.2835937552154101E-2</v>
      </c>
      <c r="E24" s="288">
        <v>0.30292201042175299</v>
      </c>
      <c r="F24" s="288">
        <v>0.22372886538505601</v>
      </c>
      <c r="G24" s="288">
        <v>6.1791867017745999E-2</v>
      </c>
      <c r="H24" s="288">
        <v>0.376309484243393</v>
      </c>
      <c r="I24" s="288">
        <v>5.6514843761258801E-2</v>
      </c>
    </row>
    <row r="25" spans="1:9" x14ac:dyDescent="0.2">
      <c r="A25" s="2" t="s">
        <v>31</v>
      </c>
      <c r="B25" s="291">
        <v>96</v>
      </c>
      <c r="C25" s="288">
        <v>1.7960116267204299E-2</v>
      </c>
      <c r="D25" s="288">
        <v>1.4564948156476E-2</v>
      </c>
      <c r="E25" s="288">
        <v>0.138202384114265</v>
      </c>
      <c r="F25" s="288">
        <v>0.32101637125015298</v>
      </c>
      <c r="G25" s="288">
        <v>6.8580627441406194E-2</v>
      </c>
      <c r="H25" s="288">
        <v>0.43967553973197898</v>
      </c>
      <c r="I25" s="288">
        <v>5.8046841583476901E-2</v>
      </c>
    </row>
    <row r="26" spans="1:9" x14ac:dyDescent="0.2">
      <c r="A26" s="2" t="s">
        <v>32</v>
      </c>
      <c r="B26" s="291">
        <v>80</v>
      </c>
      <c r="C26" s="288">
        <v>2.5778513401746701E-2</v>
      </c>
      <c r="D26" s="288">
        <v>4.6136695891618701E-2</v>
      </c>
      <c r="E26" s="288">
        <v>0.26558253169059798</v>
      </c>
      <c r="F26" s="288">
        <v>0.21356028318405201</v>
      </c>
      <c r="G26" s="288">
        <v>6.2513880431652097E-2</v>
      </c>
      <c r="H26" s="288">
        <v>0.38642808794975297</v>
      </c>
      <c r="I26" s="288">
        <v>0.11720746786847699</v>
      </c>
    </row>
    <row r="27" spans="1:9" x14ac:dyDescent="0.2">
      <c r="A27" s="2" t="s">
        <v>33</v>
      </c>
      <c r="B27" s="291">
        <v>77</v>
      </c>
      <c r="C27" s="288">
        <v>0</v>
      </c>
      <c r="D27" s="288">
        <v>1.39096258208156E-2</v>
      </c>
      <c r="E27" s="288">
        <v>0.27993535995483398</v>
      </c>
      <c r="F27" s="288">
        <v>0.134513840079308</v>
      </c>
      <c r="G27" s="288">
        <v>2.197509072721E-2</v>
      </c>
      <c r="H27" s="288">
        <v>0.549666047096252</v>
      </c>
      <c r="I27" s="288">
        <v>3.0887360042484501E-2</v>
      </c>
    </row>
    <row r="28" spans="1:9" x14ac:dyDescent="0.2">
      <c r="A28" s="2" t="s">
        <v>34</v>
      </c>
      <c r="B28" s="291">
        <v>95</v>
      </c>
      <c r="C28" s="288">
        <v>0</v>
      </c>
      <c r="D28" s="288">
        <v>0</v>
      </c>
      <c r="E28" s="288">
        <v>0.40560558438301098</v>
      </c>
      <c r="F28" s="288">
        <v>0.121615715324879</v>
      </c>
      <c r="G28" s="288">
        <v>2.3225782439112701E-2</v>
      </c>
      <c r="H28" s="288">
        <v>0.44955289363861101</v>
      </c>
      <c r="I28" s="288">
        <v>0</v>
      </c>
    </row>
    <row r="29" spans="1:9" x14ac:dyDescent="0.2">
      <c r="A29" s="2" t="s">
        <v>35</v>
      </c>
      <c r="B29" s="291">
        <v>95</v>
      </c>
      <c r="C29" s="288">
        <v>0</v>
      </c>
      <c r="D29" s="288">
        <v>0</v>
      </c>
      <c r="E29" s="288">
        <v>0.37471169233322099</v>
      </c>
      <c r="F29" s="288">
        <v>0.228399127721786</v>
      </c>
      <c r="G29" s="288">
        <v>7.8099928796291407E-2</v>
      </c>
      <c r="H29" s="288">
        <v>0.31878924369812001</v>
      </c>
      <c r="I29" s="288">
        <v>0</v>
      </c>
    </row>
    <row r="30" spans="1:9" x14ac:dyDescent="0.2">
      <c r="A30" s="2" t="s">
        <v>36</v>
      </c>
      <c r="B30" s="291">
        <v>86</v>
      </c>
      <c r="C30" s="288">
        <v>0</v>
      </c>
      <c r="D30" s="288">
        <v>0</v>
      </c>
      <c r="E30" s="288">
        <v>0.27363789081573497</v>
      </c>
      <c r="F30" s="288">
        <v>0.135444045066833</v>
      </c>
      <c r="G30" s="288">
        <v>4.1434526443481397E-2</v>
      </c>
      <c r="H30" s="288">
        <v>0.54948353767394997</v>
      </c>
      <c r="I30" s="288">
        <v>0</v>
      </c>
    </row>
    <row r="31" spans="1:9" x14ac:dyDescent="0.2">
      <c r="A31" s="2" t="s">
        <v>37</v>
      </c>
      <c r="B31" s="291">
        <v>78</v>
      </c>
      <c r="C31" s="288">
        <v>0</v>
      </c>
      <c r="D31" s="288">
        <v>4.9986258149146999E-2</v>
      </c>
      <c r="E31" s="288">
        <v>0.25854238867759699</v>
      </c>
      <c r="F31" s="288">
        <v>0.219040632247925</v>
      </c>
      <c r="G31" s="288">
        <v>0.10385842621326399</v>
      </c>
      <c r="H31" s="288">
        <v>0.36857229471206698</v>
      </c>
      <c r="I31" s="288">
        <v>7.9163865840117198E-2</v>
      </c>
    </row>
    <row r="32" spans="1:9" x14ac:dyDescent="0.2">
      <c r="A32" s="2" t="s">
        <v>38</v>
      </c>
      <c r="B32" s="291">
        <v>104</v>
      </c>
      <c r="C32" s="288">
        <v>0</v>
      </c>
      <c r="D32" s="288">
        <v>2.2140586748719202E-2</v>
      </c>
      <c r="E32" s="288">
        <v>0.31663551926612898</v>
      </c>
      <c r="F32" s="288">
        <v>0.193104058504105</v>
      </c>
      <c r="G32" s="288">
        <v>0.11129187047481499</v>
      </c>
      <c r="H32" s="288">
        <v>0.35682797431945801</v>
      </c>
      <c r="I32" s="288">
        <v>3.4424050711305797E-2</v>
      </c>
    </row>
    <row r="33" spans="1:9" x14ac:dyDescent="0.2">
      <c r="A33" s="2" t="s">
        <v>39</v>
      </c>
      <c r="B33" s="291">
        <v>94</v>
      </c>
      <c r="C33" s="288">
        <v>9.4312885776162095E-3</v>
      </c>
      <c r="D33" s="288">
        <v>0</v>
      </c>
      <c r="E33" s="288">
        <v>0.29507976770401001</v>
      </c>
      <c r="F33" s="288">
        <v>0.270161032676697</v>
      </c>
      <c r="G33" s="288">
        <v>0.114798717200756</v>
      </c>
      <c r="H33" s="288">
        <v>0.31052920222282399</v>
      </c>
      <c r="I33" s="288">
        <v>1.36790252659953E-2</v>
      </c>
    </row>
    <row r="34" spans="1:9" x14ac:dyDescent="0.2">
      <c r="A34" s="2" t="s">
        <v>40</v>
      </c>
      <c r="B34" s="291">
        <v>93</v>
      </c>
      <c r="C34" s="288">
        <v>0</v>
      </c>
      <c r="D34" s="288">
        <v>0</v>
      </c>
      <c r="E34" s="288">
        <v>0.246841356158257</v>
      </c>
      <c r="F34" s="288">
        <v>0.12975206971168499</v>
      </c>
      <c r="G34" s="288">
        <v>4.6786032617092098E-2</v>
      </c>
      <c r="H34" s="288">
        <v>0.57662051916122403</v>
      </c>
      <c r="I34" s="288">
        <v>0</v>
      </c>
    </row>
    <row r="35" spans="1:9" x14ac:dyDescent="0.2">
      <c r="A35" s="2" t="s">
        <v>41</v>
      </c>
      <c r="B35" s="291">
        <v>97</v>
      </c>
      <c r="C35" s="288">
        <v>9.5403697341680492E-3</v>
      </c>
      <c r="D35" s="288">
        <v>3.3561561256647103E-2</v>
      </c>
      <c r="E35" s="288">
        <v>0.24750670790672299</v>
      </c>
      <c r="F35" s="288">
        <v>0.106406882405281</v>
      </c>
      <c r="G35" s="288">
        <v>5.5669736117124599E-2</v>
      </c>
      <c r="H35" s="288">
        <v>0.54731476306915305</v>
      </c>
      <c r="I35" s="288">
        <v>9.5213904770109797E-2</v>
      </c>
    </row>
    <row r="36" spans="1:9" x14ac:dyDescent="0.2">
      <c r="A36" s="2" t="s">
        <v>42</v>
      </c>
      <c r="B36" s="291">
        <v>80</v>
      </c>
      <c r="C36" s="288">
        <v>6.5165394917130496E-3</v>
      </c>
      <c r="D36" s="288">
        <v>0</v>
      </c>
      <c r="E36" s="288">
        <v>0.221655517816544</v>
      </c>
      <c r="F36" s="288">
        <v>0.213806062936783</v>
      </c>
      <c r="G36" s="288">
        <v>8.7723203003406497E-2</v>
      </c>
      <c r="H36" s="288">
        <v>0.47029867768287698</v>
      </c>
      <c r="I36" s="288">
        <v>1.23022903770557E-2</v>
      </c>
    </row>
    <row r="37" spans="1:9" x14ac:dyDescent="0.2">
      <c r="A37" s="2" t="s">
        <v>43</v>
      </c>
      <c r="B37" s="291">
        <v>85</v>
      </c>
      <c r="C37" s="288">
        <v>0</v>
      </c>
      <c r="D37" s="288">
        <v>8.8011361658573203E-3</v>
      </c>
      <c r="E37" s="288">
        <v>0.371565461158752</v>
      </c>
      <c r="F37" s="288">
        <v>0.20981153845787001</v>
      </c>
      <c r="G37" s="288">
        <v>7.5104787945747403E-2</v>
      </c>
      <c r="H37" s="288">
        <v>0.33471706509590099</v>
      </c>
      <c r="I37" s="288">
        <v>1.3229162889881499E-2</v>
      </c>
    </row>
    <row r="38" spans="1:9" x14ac:dyDescent="0.2">
      <c r="A38" s="2" t="s">
        <v>44</v>
      </c>
      <c r="B38" s="291">
        <v>104</v>
      </c>
      <c r="C38" s="288">
        <v>0</v>
      </c>
      <c r="D38" s="288">
        <v>3.4299600869417197E-2</v>
      </c>
      <c r="E38" s="288">
        <v>0.31158325076103199</v>
      </c>
      <c r="F38" s="288">
        <v>0.239759936928749</v>
      </c>
      <c r="G38" s="288">
        <v>0.12914730608463301</v>
      </c>
      <c r="H38" s="288">
        <v>0.28520992398262002</v>
      </c>
      <c r="I38" s="288">
        <v>4.7985557055750999E-2</v>
      </c>
    </row>
    <row r="39" spans="1:9" x14ac:dyDescent="0.2">
      <c r="A39" s="2" t="s">
        <v>45</v>
      </c>
      <c r="B39" s="291">
        <v>104</v>
      </c>
      <c r="C39" s="288">
        <v>0</v>
      </c>
      <c r="D39" s="288">
        <v>0</v>
      </c>
      <c r="E39" s="288">
        <v>0.30365392565727201</v>
      </c>
      <c r="F39" s="288">
        <v>0.19880832731723799</v>
      </c>
      <c r="G39" s="288">
        <v>8.7583899497985798E-2</v>
      </c>
      <c r="H39" s="288">
        <v>0.40995386242866499</v>
      </c>
      <c r="I39" s="288">
        <v>0</v>
      </c>
    </row>
    <row r="40" spans="1:9" x14ac:dyDescent="0.2">
      <c r="A40" s="2" t="s">
        <v>46</v>
      </c>
      <c r="B40" s="291">
        <v>98</v>
      </c>
      <c r="C40" s="288">
        <v>0</v>
      </c>
      <c r="D40" s="288">
        <v>0</v>
      </c>
      <c r="E40" s="288">
        <v>0.24391438066959401</v>
      </c>
      <c r="F40" s="288">
        <v>0.19615969061851499</v>
      </c>
      <c r="G40" s="288">
        <v>7.1598850190639496E-2</v>
      </c>
      <c r="H40" s="288">
        <v>0.488327085971832</v>
      </c>
      <c r="I40" s="288">
        <v>0</v>
      </c>
    </row>
    <row r="41" spans="1:9" x14ac:dyDescent="0.2">
      <c r="A41" s="2" t="s">
        <v>47</v>
      </c>
      <c r="B41" s="291">
        <v>87</v>
      </c>
      <c r="C41" s="288">
        <v>0</v>
      </c>
      <c r="D41" s="288">
        <v>7.3637426830828199E-3</v>
      </c>
      <c r="E41" s="288">
        <v>0.39200365543365501</v>
      </c>
      <c r="F41" s="288">
        <v>0.18967592716216999</v>
      </c>
      <c r="G41" s="288">
        <v>8.8209547102451297E-2</v>
      </c>
      <c r="H41" s="288">
        <v>0.32274714112281799</v>
      </c>
      <c r="I41" s="288">
        <v>1.0872958954297801E-2</v>
      </c>
    </row>
    <row r="42" spans="1:9" x14ac:dyDescent="0.2">
      <c r="A42" s="2" t="s">
        <v>48</v>
      </c>
      <c r="B42" s="291">
        <v>100</v>
      </c>
      <c r="C42" s="288">
        <v>0</v>
      </c>
      <c r="D42" s="288">
        <v>0</v>
      </c>
      <c r="E42" s="288">
        <v>0.38897544145584101</v>
      </c>
      <c r="F42" s="288">
        <v>0.189590409398079</v>
      </c>
      <c r="G42" s="288">
        <v>0.113806590437889</v>
      </c>
      <c r="H42" s="288">
        <v>0.30762755870819097</v>
      </c>
      <c r="I42" s="288">
        <v>0</v>
      </c>
    </row>
    <row r="43" spans="1:9" x14ac:dyDescent="0.2">
      <c r="A43" s="2" t="s">
        <v>49</v>
      </c>
      <c r="B43" s="291">
        <v>90</v>
      </c>
      <c r="C43" s="288">
        <v>0</v>
      </c>
      <c r="D43" s="288">
        <v>0</v>
      </c>
      <c r="E43" s="288">
        <v>0.177395284175873</v>
      </c>
      <c r="F43" s="288">
        <v>0.19401255249977101</v>
      </c>
      <c r="G43" s="288">
        <v>8.39561372995377E-2</v>
      </c>
      <c r="H43" s="288">
        <v>0.544636011123657</v>
      </c>
      <c r="I43" s="288">
        <v>0</v>
      </c>
    </row>
    <row r="44" spans="1:9" x14ac:dyDescent="0.2">
      <c r="A44" s="2" t="s">
        <v>50</v>
      </c>
      <c r="B44" s="291">
        <v>97</v>
      </c>
      <c r="C44" s="288">
        <v>0</v>
      </c>
      <c r="D44" s="288">
        <v>0</v>
      </c>
      <c r="E44" s="288">
        <v>0.18983218073844901</v>
      </c>
      <c r="F44" s="288">
        <v>0.23934225738048601</v>
      </c>
      <c r="G44" s="288">
        <v>5.8723758906126002E-2</v>
      </c>
      <c r="H44" s="288">
        <v>0.51210182905197099</v>
      </c>
      <c r="I44" s="288">
        <v>0</v>
      </c>
    </row>
    <row r="45" spans="1:9" x14ac:dyDescent="0.2">
      <c r="A45" s="2" t="s">
        <v>51</v>
      </c>
      <c r="B45" s="291">
        <v>94</v>
      </c>
      <c r="C45" s="288">
        <v>0</v>
      </c>
      <c r="D45" s="288">
        <v>0</v>
      </c>
      <c r="E45" s="288">
        <v>0.24651575088500999</v>
      </c>
      <c r="F45" s="288">
        <v>0.18912757933139801</v>
      </c>
      <c r="G45" s="288">
        <v>0.12788228690624201</v>
      </c>
      <c r="H45" s="288">
        <v>0.43647435307502702</v>
      </c>
      <c r="I45" s="288">
        <v>0</v>
      </c>
    </row>
    <row r="46" spans="1:9" x14ac:dyDescent="0.2">
      <c r="A46" s="2" t="s">
        <v>52</v>
      </c>
      <c r="B46" s="291">
        <v>96</v>
      </c>
      <c r="C46" s="288">
        <v>1.6597134992480299E-2</v>
      </c>
      <c r="D46" s="288">
        <v>0</v>
      </c>
      <c r="E46" s="288">
        <v>0.177743956446648</v>
      </c>
      <c r="F46" s="288">
        <v>0.21732898056507099</v>
      </c>
      <c r="G46" s="288">
        <v>0.120137609541416</v>
      </c>
      <c r="H46" s="288">
        <v>0.468192309141159</v>
      </c>
      <c r="I46" s="288">
        <v>3.12089042118446E-2</v>
      </c>
    </row>
    <row r="47" spans="1:9" x14ac:dyDescent="0.2">
      <c r="A47" s="2" t="s">
        <v>53</v>
      </c>
      <c r="B47" s="291">
        <v>100</v>
      </c>
      <c r="C47" s="288">
        <v>0</v>
      </c>
      <c r="D47" s="288">
        <v>0</v>
      </c>
      <c r="E47" s="288">
        <v>0.11925696581602099</v>
      </c>
      <c r="F47" s="288">
        <v>0.29454779624938998</v>
      </c>
      <c r="G47" s="288">
        <v>0.13916528224945099</v>
      </c>
      <c r="H47" s="288">
        <v>0.44702994823455799</v>
      </c>
      <c r="I47" s="288">
        <v>0</v>
      </c>
    </row>
    <row r="48" spans="1:9" x14ac:dyDescent="0.2">
      <c r="A48" s="2" t="s">
        <v>54</v>
      </c>
      <c r="B48" s="291">
        <v>85</v>
      </c>
      <c r="C48" s="288">
        <v>0</v>
      </c>
      <c r="D48" s="288">
        <v>0</v>
      </c>
      <c r="E48" s="288">
        <v>0.27574670314788802</v>
      </c>
      <c r="F48" s="288">
        <v>0.18690581619739499</v>
      </c>
      <c r="G48" s="288">
        <v>0.136713236570358</v>
      </c>
      <c r="H48" s="288">
        <v>0.40063425898551902</v>
      </c>
      <c r="I48" s="288">
        <v>0</v>
      </c>
    </row>
    <row r="49" spans="1:9" x14ac:dyDescent="0.2">
      <c r="A49" s="2" t="s">
        <v>55</v>
      </c>
      <c r="B49" s="291">
        <v>84</v>
      </c>
      <c r="C49" s="288">
        <v>1.30847580730915E-2</v>
      </c>
      <c r="D49" s="288">
        <v>1.30847580730915E-2</v>
      </c>
      <c r="E49" s="288">
        <v>0.18431431055069</v>
      </c>
      <c r="F49" s="288">
        <v>0.215162187814713</v>
      </c>
      <c r="G49" s="288">
        <v>0.11882973462343201</v>
      </c>
      <c r="H49" s="288">
        <v>0.45552426576614402</v>
      </c>
      <c r="I49" s="288">
        <v>4.8063694641602102E-2</v>
      </c>
    </row>
    <row r="50" spans="1:9" x14ac:dyDescent="0.2">
      <c r="A50" s="2" t="s">
        <v>56</v>
      </c>
      <c r="B50" s="291">
        <v>62</v>
      </c>
      <c r="C50" s="288">
        <v>0</v>
      </c>
      <c r="D50" s="288">
        <v>1.18287382647395E-2</v>
      </c>
      <c r="E50" s="288">
        <v>0.240195482969284</v>
      </c>
      <c r="F50" s="288">
        <v>0.380244761705399</v>
      </c>
      <c r="G50" s="288">
        <v>0.103228844702244</v>
      </c>
      <c r="H50" s="288">
        <v>0.26450219750404402</v>
      </c>
      <c r="I50" s="288">
        <v>1.6082628418723901E-2</v>
      </c>
    </row>
    <row r="51" spans="1:9" x14ac:dyDescent="0.2">
      <c r="A51" s="2" t="s">
        <v>57</v>
      </c>
      <c r="B51" s="291">
        <v>102</v>
      </c>
      <c r="C51" s="288">
        <v>0</v>
      </c>
      <c r="D51" s="288">
        <v>5.7920329272746998E-2</v>
      </c>
      <c r="E51" s="288">
        <v>0.27283993363380399</v>
      </c>
      <c r="F51" s="288">
        <v>0.35851576924324002</v>
      </c>
      <c r="G51" s="288">
        <v>5.87886050343513E-2</v>
      </c>
      <c r="H51" s="288">
        <v>0.25193536281585699</v>
      </c>
      <c r="I51" s="288">
        <v>7.7426904566388996E-2</v>
      </c>
    </row>
    <row r="52" spans="1:9" x14ac:dyDescent="0.2">
      <c r="A52" s="2" t="s">
        <v>58</v>
      </c>
      <c r="B52" s="291">
        <v>77</v>
      </c>
      <c r="C52" s="288">
        <v>0</v>
      </c>
      <c r="D52" s="288">
        <v>1.68633814901114E-2</v>
      </c>
      <c r="E52" s="288">
        <v>0.25267031788826</v>
      </c>
      <c r="F52" s="288">
        <v>0.24904789030551899</v>
      </c>
      <c r="G52" s="288">
        <v>0.17919316887855499</v>
      </c>
      <c r="H52" s="288">
        <v>0.302225261926651</v>
      </c>
      <c r="I52" s="288">
        <v>2.4167371036540899E-2</v>
      </c>
    </row>
    <row r="53" spans="1:9" x14ac:dyDescent="0.2">
      <c r="A53" s="2" t="s">
        <v>59</v>
      </c>
      <c r="B53" s="291">
        <v>94</v>
      </c>
      <c r="C53" s="288">
        <v>3.1200200319290199E-2</v>
      </c>
      <c r="D53" s="288">
        <v>1.7746564000845001E-2</v>
      </c>
      <c r="E53" s="288">
        <v>0.32681357860565202</v>
      </c>
      <c r="F53" s="288">
        <v>0.22435052692890201</v>
      </c>
      <c r="G53" s="288">
        <v>0.11098253726959199</v>
      </c>
      <c r="H53" s="288">
        <v>0.28890660405159002</v>
      </c>
      <c r="I53" s="288">
        <v>6.8833101010006198E-2</v>
      </c>
    </row>
    <row r="54" spans="1:9" x14ac:dyDescent="0.2">
      <c r="A54" s="2" t="s">
        <v>60</v>
      </c>
      <c r="B54" s="291">
        <v>86</v>
      </c>
      <c r="C54" s="288">
        <v>0</v>
      </c>
      <c r="D54" s="288">
        <v>2.0214058458805102E-2</v>
      </c>
      <c r="E54" s="288">
        <v>0.239384070038795</v>
      </c>
      <c r="F54" s="288">
        <v>0.17255236208438901</v>
      </c>
      <c r="G54" s="288">
        <v>8.0221705138683305E-2</v>
      </c>
      <c r="H54" s="288">
        <v>0.487627804279327</v>
      </c>
      <c r="I54" s="288">
        <v>3.94519035725059E-2</v>
      </c>
    </row>
    <row r="55" spans="1:9" x14ac:dyDescent="0.2">
      <c r="A55" s="2" t="s">
        <v>61</v>
      </c>
      <c r="B55" s="291">
        <v>92</v>
      </c>
      <c r="C55" s="288">
        <v>0</v>
      </c>
      <c r="D55" s="288">
        <v>0</v>
      </c>
      <c r="E55" s="288">
        <v>0.20148925483226801</v>
      </c>
      <c r="F55" s="288">
        <v>0.28137269616126998</v>
      </c>
      <c r="G55" s="288">
        <v>0.12844829261302901</v>
      </c>
      <c r="H55" s="288">
        <v>0.38868975639343301</v>
      </c>
      <c r="I55" s="288">
        <v>0</v>
      </c>
    </row>
    <row r="56" spans="1:9" x14ac:dyDescent="0.2">
      <c r="A56" s="2" t="s">
        <v>62</v>
      </c>
      <c r="B56" s="291">
        <v>103</v>
      </c>
      <c r="C56" s="288">
        <v>0</v>
      </c>
      <c r="D56" s="288">
        <v>0</v>
      </c>
      <c r="E56" s="288">
        <v>0.175606459379196</v>
      </c>
      <c r="F56" s="288">
        <v>0.26033386588096602</v>
      </c>
      <c r="G56" s="288">
        <v>6.4629204571247101E-2</v>
      </c>
      <c r="H56" s="288">
        <v>0.49943044781684898</v>
      </c>
      <c r="I56" s="288">
        <v>0</v>
      </c>
    </row>
    <row r="57" spans="1:9" x14ac:dyDescent="0.2">
      <c r="A57" s="2" t="s">
        <v>63</v>
      </c>
      <c r="B57" s="291">
        <v>93</v>
      </c>
      <c r="C57" s="288">
        <v>0</v>
      </c>
      <c r="D57" s="288">
        <v>3.0351227149367301E-2</v>
      </c>
      <c r="E57" s="288">
        <v>0.31669431924819902</v>
      </c>
      <c r="F57" s="288">
        <v>0.23129309713840501</v>
      </c>
      <c r="G57" s="288">
        <v>0.102018855512142</v>
      </c>
      <c r="H57" s="288">
        <v>0.319642513990402</v>
      </c>
      <c r="I57" s="288">
        <v>4.4610704213346099E-2</v>
      </c>
    </row>
    <row r="58" spans="1:9" x14ac:dyDescent="0.2">
      <c r="A58" s="2" t="s">
        <v>64</v>
      </c>
      <c r="B58" s="291">
        <v>99</v>
      </c>
      <c r="C58" s="288">
        <v>0</v>
      </c>
      <c r="D58" s="288">
        <v>2.6637455448508301E-2</v>
      </c>
      <c r="E58" s="288">
        <v>0.28634157776832603</v>
      </c>
      <c r="F58" s="288">
        <v>0.25678396224975603</v>
      </c>
      <c r="G58" s="288">
        <v>8.1763811409473405E-2</v>
      </c>
      <c r="H58" s="288">
        <v>0.348473191261292</v>
      </c>
      <c r="I58" s="288">
        <v>4.0884665323640899E-2</v>
      </c>
    </row>
    <row r="59" spans="1:9" x14ac:dyDescent="0.2">
      <c r="A59" s="2" t="s">
        <v>65</v>
      </c>
      <c r="B59" s="291">
        <v>87</v>
      </c>
      <c r="C59" s="288">
        <v>0</v>
      </c>
      <c r="D59" s="288">
        <v>1.91599354147911E-2</v>
      </c>
      <c r="E59" s="288">
        <v>0.24122647941112499</v>
      </c>
      <c r="F59" s="288">
        <v>0.310007333755493</v>
      </c>
      <c r="G59" s="288">
        <v>0.15742479264736201</v>
      </c>
      <c r="H59" s="288">
        <v>0.27218145132064803</v>
      </c>
      <c r="I59" s="288">
        <v>2.6325154319981298E-2</v>
      </c>
    </row>
    <row r="60" spans="1:9" x14ac:dyDescent="0.2">
      <c r="A60" s="2" t="s">
        <v>66</v>
      </c>
      <c r="B60" s="291">
        <v>86</v>
      </c>
      <c r="C60" s="288">
        <v>0</v>
      </c>
      <c r="D60" s="288">
        <v>1.16502400487661E-2</v>
      </c>
      <c r="E60" s="288">
        <v>0.26540508866310097</v>
      </c>
      <c r="F60" s="288">
        <v>0.27234679460525502</v>
      </c>
      <c r="G60" s="288">
        <v>8.7558291852474199E-2</v>
      </c>
      <c r="H60" s="288">
        <v>0.36303958296775801</v>
      </c>
      <c r="I60" s="288">
        <v>1.8290367456608999E-2</v>
      </c>
    </row>
    <row r="61" spans="1:9" x14ac:dyDescent="0.2">
      <c r="A61" s="2" t="s">
        <v>67</v>
      </c>
      <c r="B61" s="291">
        <v>84</v>
      </c>
      <c r="C61" s="288">
        <v>0</v>
      </c>
      <c r="D61" s="288">
        <v>0</v>
      </c>
      <c r="E61" s="288">
        <v>0.12917561829090099</v>
      </c>
      <c r="F61" s="288">
        <v>0.229508057236671</v>
      </c>
      <c r="G61" s="288">
        <v>0.10548526048660301</v>
      </c>
      <c r="H61" s="288">
        <v>0.53583109378814697</v>
      </c>
      <c r="I61" s="288">
        <v>0</v>
      </c>
    </row>
    <row r="62" spans="1:9" x14ac:dyDescent="0.2">
      <c r="A62" s="2" t="s">
        <v>68</v>
      </c>
      <c r="B62" s="291">
        <v>114</v>
      </c>
      <c r="C62" s="288">
        <v>0</v>
      </c>
      <c r="D62" s="288">
        <v>9.8097007721662504E-3</v>
      </c>
      <c r="E62" s="288">
        <v>0.40511766076088002</v>
      </c>
      <c r="F62" s="288">
        <v>0.22017289698123901</v>
      </c>
      <c r="G62" s="288">
        <v>0.112808167934418</v>
      </c>
      <c r="H62" s="288">
        <v>0.25209155678749101</v>
      </c>
      <c r="I62" s="288">
        <v>1.31161789669167E-2</v>
      </c>
    </row>
    <row r="63" spans="1:9" x14ac:dyDescent="0.2">
      <c r="A63" s="2" t="s">
        <v>69</v>
      </c>
      <c r="B63" s="291">
        <v>90</v>
      </c>
      <c r="C63" s="288">
        <v>4.53043468296528E-2</v>
      </c>
      <c r="D63" s="288">
        <v>0</v>
      </c>
      <c r="E63" s="288">
        <v>0.27036273479461698</v>
      </c>
      <c r="F63" s="288">
        <v>0.167920246720314</v>
      </c>
      <c r="G63" s="288">
        <v>0.12869229912757901</v>
      </c>
      <c r="H63" s="288">
        <v>0.387720376253128</v>
      </c>
      <c r="I63" s="288">
        <v>7.3992902583897596E-2</v>
      </c>
    </row>
    <row r="64" spans="1:9" x14ac:dyDescent="0.2">
      <c r="A64" s="2" t="s">
        <v>70</v>
      </c>
      <c r="B64" s="291">
        <v>92</v>
      </c>
      <c r="C64" s="288">
        <v>1.61008331924677E-2</v>
      </c>
      <c r="D64" s="288">
        <v>0</v>
      </c>
      <c r="E64" s="288">
        <v>0.355507671833038</v>
      </c>
      <c r="F64" s="288">
        <v>0.26158368587493902</v>
      </c>
      <c r="G64" s="288">
        <v>5.50399720668793E-2</v>
      </c>
      <c r="H64" s="288">
        <v>0.31176784634590099</v>
      </c>
      <c r="I64" s="288">
        <v>2.3394479448691701E-2</v>
      </c>
    </row>
    <row r="65" spans="1:9" x14ac:dyDescent="0.2">
      <c r="A65" s="2" t="s">
        <v>71</v>
      </c>
      <c r="B65" s="291">
        <v>78</v>
      </c>
      <c r="C65" s="288">
        <v>0</v>
      </c>
      <c r="D65" s="288">
        <v>1.26553978770971E-2</v>
      </c>
      <c r="E65" s="288">
        <v>0.287015020847321</v>
      </c>
      <c r="F65" s="288">
        <v>0.198678523302078</v>
      </c>
      <c r="G65" s="288">
        <v>0.119441024959087</v>
      </c>
      <c r="H65" s="288">
        <v>0.38221001625061002</v>
      </c>
      <c r="I65" s="288">
        <v>2.0484952092775701E-2</v>
      </c>
    </row>
    <row r="66" spans="1:9" x14ac:dyDescent="0.2">
      <c r="A66" s="2" t="s">
        <v>72</v>
      </c>
      <c r="B66" s="291">
        <v>94</v>
      </c>
      <c r="C66" s="288">
        <v>0</v>
      </c>
      <c r="D66" s="288">
        <v>6.6026151180267299E-3</v>
      </c>
      <c r="E66" s="288">
        <v>0.20603996515274001</v>
      </c>
      <c r="F66" s="288">
        <v>0.379788517951965</v>
      </c>
      <c r="G66" s="288">
        <v>8.1426836550235707E-2</v>
      </c>
      <c r="H66" s="288">
        <v>0.32614207267761203</v>
      </c>
      <c r="I66" s="288">
        <v>9.7982301273208897E-3</v>
      </c>
    </row>
    <row r="67" spans="1:9" x14ac:dyDescent="0.2">
      <c r="A67" s="2" t="s">
        <v>73</v>
      </c>
      <c r="B67" s="291">
        <v>98</v>
      </c>
      <c r="C67" s="288">
        <v>1.0381053201854199E-2</v>
      </c>
      <c r="D67" s="288">
        <v>1.9614601507782901E-2</v>
      </c>
      <c r="E67" s="288">
        <v>0.27350521087646501</v>
      </c>
      <c r="F67" s="288">
        <v>0.37097400426864602</v>
      </c>
      <c r="G67" s="288">
        <v>5.8638341724872603E-2</v>
      </c>
      <c r="H67" s="288">
        <v>0.26688680052757302</v>
      </c>
      <c r="I67" s="288">
        <v>4.0915446940324902E-2</v>
      </c>
    </row>
    <row r="68" spans="1:9" x14ac:dyDescent="0.2">
      <c r="A68" s="2" t="s">
        <v>74</v>
      </c>
      <c r="B68" s="291">
        <v>88</v>
      </c>
      <c r="C68" s="288">
        <v>4.0942024439573302E-2</v>
      </c>
      <c r="D68" s="288">
        <v>1.7900457605719601E-2</v>
      </c>
      <c r="E68" s="288">
        <v>0.25390812754630998</v>
      </c>
      <c r="F68" s="288">
        <v>0.21867325901985199</v>
      </c>
      <c r="G68" s="288">
        <v>9.3404576182365404E-2</v>
      </c>
      <c r="H68" s="288">
        <v>0.37517157196998602</v>
      </c>
      <c r="I68" s="288">
        <v>9.4173820887283002E-2</v>
      </c>
    </row>
    <row r="69" spans="1:9" x14ac:dyDescent="0.2">
      <c r="A69" s="2" t="s">
        <v>75</v>
      </c>
      <c r="B69" s="291">
        <v>104</v>
      </c>
      <c r="C69" s="288">
        <v>0</v>
      </c>
      <c r="D69" s="288">
        <v>1.6668621450662599E-2</v>
      </c>
      <c r="E69" s="288">
        <v>0.25078299641609197</v>
      </c>
      <c r="F69" s="288">
        <v>0.24555233120918299</v>
      </c>
      <c r="G69" s="288">
        <v>5.9879578649997697E-2</v>
      </c>
      <c r="H69" s="288">
        <v>0.42711648344993602</v>
      </c>
      <c r="I69" s="288">
        <v>2.9096004063563899E-2</v>
      </c>
    </row>
    <row r="70" spans="1:9" x14ac:dyDescent="0.2">
      <c r="A70" s="2" t="s">
        <v>76</v>
      </c>
      <c r="B70" s="291">
        <v>92</v>
      </c>
      <c r="C70" s="288">
        <v>1.21167115867138E-2</v>
      </c>
      <c r="D70" s="288">
        <v>1.21849793940783E-2</v>
      </c>
      <c r="E70" s="288">
        <v>0.378756463527679</v>
      </c>
      <c r="F70" s="288">
        <v>0.26252382993698098</v>
      </c>
      <c r="G70" s="288">
        <v>2.0412322133779501E-2</v>
      </c>
      <c r="H70" s="288">
        <v>0.31400567293167098</v>
      </c>
      <c r="I70" s="288">
        <v>3.5425499523420903E-2</v>
      </c>
    </row>
    <row r="71" spans="1:9" x14ac:dyDescent="0.2">
      <c r="A71" s="3" t="s">
        <v>77</v>
      </c>
      <c r="B71" s="292">
        <v>79</v>
      </c>
      <c r="C71" s="289">
        <v>0</v>
      </c>
      <c r="D71" s="289">
        <v>0</v>
      </c>
      <c r="E71" s="289">
        <v>0.378578960895538</v>
      </c>
      <c r="F71" s="289">
        <v>0.13441163301467901</v>
      </c>
      <c r="G71" s="289">
        <v>8.6713187396526295E-2</v>
      </c>
      <c r="H71" s="289">
        <v>0.400296211242676</v>
      </c>
      <c r="I71" s="289">
        <v>0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240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230</v>
      </c>
      <c r="D5" s="4" t="s">
        <v>231</v>
      </c>
      <c r="E5" s="4" t="s">
        <v>232</v>
      </c>
      <c r="F5" s="4" t="s">
        <v>233</v>
      </c>
      <c r="G5" s="4" t="s">
        <v>234</v>
      </c>
      <c r="H5" s="4" t="s">
        <v>204</v>
      </c>
      <c r="I5" s="4" t="s">
        <v>12</v>
      </c>
    </row>
    <row r="6" spans="1:9" x14ac:dyDescent="0.2">
      <c r="A6" s="5" t="s">
        <v>13</v>
      </c>
      <c r="B6" s="296" t="s">
        <v>1</v>
      </c>
      <c r="C6" s="293" t="s">
        <v>1</v>
      </c>
      <c r="D6" s="293" t="s">
        <v>1</v>
      </c>
      <c r="E6" s="293" t="s">
        <v>1</v>
      </c>
      <c r="F6" s="293" t="s">
        <v>1</v>
      </c>
      <c r="G6" s="293" t="s">
        <v>1</v>
      </c>
      <c r="H6" s="293" t="s">
        <v>1</v>
      </c>
      <c r="I6" s="293" t="s">
        <v>1</v>
      </c>
    </row>
    <row r="7" spans="1:9" x14ac:dyDescent="0.2">
      <c r="A7" s="2" t="s">
        <v>13</v>
      </c>
      <c r="B7" s="297">
        <v>5706</v>
      </c>
      <c r="C7" s="294">
        <v>1.2320972047746201E-2</v>
      </c>
      <c r="D7" s="294">
        <v>2.8176099061965901E-2</v>
      </c>
      <c r="E7" s="294">
        <v>0.15609309077262901</v>
      </c>
      <c r="F7" s="294">
        <v>0.10155230760574301</v>
      </c>
      <c r="G7" s="294">
        <v>3.2757584005594302E-2</v>
      </c>
      <c r="H7" s="294">
        <v>0.66909992694854703</v>
      </c>
      <c r="I7" s="294">
        <v>0.122384601278059</v>
      </c>
    </row>
    <row r="8" spans="1:9" x14ac:dyDescent="0.2">
      <c r="A8" s="5" t="s">
        <v>14</v>
      </c>
      <c r="B8" s="296" t="s">
        <v>1</v>
      </c>
      <c r="C8" s="293" t="s">
        <v>1</v>
      </c>
      <c r="D8" s="293" t="s">
        <v>1</v>
      </c>
      <c r="E8" s="293" t="s">
        <v>1</v>
      </c>
      <c r="F8" s="293" t="s">
        <v>1</v>
      </c>
      <c r="G8" s="293" t="s">
        <v>1</v>
      </c>
      <c r="H8" s="293" t="s">
        <v>1</v>
      </c>
      <c r="I8" s="293" t="s">
        <v>1</v>
      </c>
    </row>
    <row r="9" spans="1:9" x14ac:dyDescent="0.2">
      <c r="A9" s="2" t="s">
        <v>15</v>
      </c>
      <c r="B9" s="297">
        <v>104</v>
      </c>
      <c r="C9" s="294">
        <v>3.8317084312439E-2</v>
      </c>
      <c r="D9" s="294">
        <v>1.6118770465254801E-2</v>
      </c>
      <c r="E9" s="294">
        <v>0.18409781157970401</v>
      </c>
      <c r="F9" s="294">
        <v>0.108499340713024</v>
      </c>
      <c r="G9" s="294">
        <v>5.5649418383836698E-2</v>
      </c>
      <c r="H9" s="294">
        <v>0.59731757640838601</v>
      </c>
      <c r="I9" s="294">
        <v>0.13518309053663199</v>
      </c>
    </row>
    <row r="10" spans="1:9" x14ac:dyDescent="0.2">
      <c r="A10" s="2" t="s">
        <v>16</v>
      </c>
      <c r="B10" s="297">
        <v>102</v>
      </c>
      <c r="C10" s="294">
        <v>0</v>
      </c>
      <c r="D10" s="294">
        <v>8.8072391226887703E-3</v>
      </c>
      <c r="E10" s="294">
        <v>0.25364017486572299</v>
      </c>
      <c r="F10" s="294">
        <v>0.12238054722547501</v>
      </c>
      <c r="G10" s="294">
        <v>2.9466263949871101E-2</v>
      </c>
      <c r="H10" s="294">
        <v>0.58570575714111295</v>
      </c>
      <c r="I10" s="294">
        <v>2.12584163325172E-2</v>
      </c>
    </row>
    <row r="11" spans="1:9" x14ac:dyDescent="0.2">
      <c r="A11" s="2" t="s">
        <v>17</v>
      </c>
      <c r="B11" s="297">
        <v>115</v>
      </c>
      <c r="C11" s="294">
        <v>1.4955074526369599E-2</v>
      </c>
      <c r="D11" s="294">
        <v>2.1135523915290801E-2</v>
      </c>
      <c r="E11" s="294">
        <v>0.17354357242584201</v>
      </c>
      <c r="F11" s="294">
        <v>0.15161532163620001</v>
      </c>
      <c r="G11" s="294">
        <v>5.6377213448286098E-2</v>
      </c>
      <c r="H11" s="294">
        <v>0.58237326145172097</v>
      </c>
      <c r="I11" s="294">
        <v>8.6418320302077301E-2</v>
      </c>
    </row>
    <row r="12" spans="1:9" x14ac:dyDescent="0.2">
      <c r="A12" s="2" t="s">
        <v>18</v>
      </c>
      <c r="B12" s="297">
        <v>104</v>
      </c>
      <c r="C12" s="294">
        <v>0</v>
      </c>
      <c r="D12" s="294">
        <v>0</v>
      </c>
      <c r="E12" s="294">
        <v>0.26364928483963002</v>
      </c>
      <c r="F12" s="294">
        <v>8.0111905932426494E-2</v>
      </c>
      <c r="G12" s="294">
        <v>5.1184266805648797E-2</v>
      </c>
      <c r="H12" s="294">
        <v>0.60505455732345603</v>
      </c>
      <c r="I12" s="294">
        <v>0</v>
      </c>
    </row>
    <row r="13" spans="1:9" x14ac:dyDescent="0.2">
      <c r="A13" s="2" t="s">
        <v>19</v>
      </c>
      <c r="B13" s="297">
        <v>104</v>
      </c>
      <c r="C13" s="294">
        <v>1.3557076454162599E-2</v>
      </c>
      <c r="D13" s="294">
        <v>2.29764878749847E-2</v>
      </c>
      <c r="E13" s="294">
        <v>0.13633331656455999</v>
      </c>
      <c r="F13" s="294">
        <v>0.15949575603008301</v>
      </c>
      <c r="G13" s="294">
        <v>4.62105870246887E-2</v>
      </c>
      <c r="H13" s="294">
        <v>0.62142676115036</v>
      </c>
      <c r="I13" s="294">
        <v>9.6503297164300506E-2</v>
      </c>
    </row>
    <row r="14" spans="1:9" x14ac:dyDescent="0.2">
      <c r="A14" s="2" t="s">
        <v>20</v>
      </c>
      <c r="B14" s="297">
        <v>94</v>
      </c>
      <c r="C14" s="294">
        <v>0</v>
      </c>
      <c r="D14" s="294">
        <v>1.31103722378612E-2</v>
      </c>
      <c r="E14" s="294">
        <v>0.146838828921318</v>
      </c>
      <c r="F14" s="294">
        <v>0.219919294118881</v>
      </c>
      <c r="G14" s="294">
        <v>4.6478815376758603E-2</v>
      </c>
      <c r="H14" s="294">
        <v>0.573652684688568</v>
      </c>
      <c r="I14" s="294">
        <v>3.0750451357896901E-2</v>
      </c>
    </row>
    <row r="15" spans="1:9" x14ac:dyDescent="0.2">
      <c r="A15" s="2" t="s">
        <v>21</v>
      </c>
      <c r="B15" s="297">
        <v>93</v>
      </c>
      <c r="C15" s="294">
        <v>8.6821196600794792E-3</v>
      </c>
      <c r="D15" s="294">
        <v>4.1488830000162097E-2</v>
      </c>
      <c r="E15" s="294">
        <v>0.15887062251567799</v>
      </c>
      <c r="F15" s="294">
        <v>0.23068948090076399</v>
      </c>
      <c r="G15" s="294">
        <v>9.380167350173E-3</v>
      </c>
      <c r="H15" s="294">
        <v>0.55088877677917503</v>
      </c>
      <c r="I15" s="294">
        <v>0.11171163706966999</v>
      </c>
    </row>
    <row r="16" spans="1:9" x14ac:dyDescent="0.2">
      <c r="A16" s="2" t="s">
        <v>22</v>
      </c>
      <c r="B16" s="297">
        <v>98</v>
      </c>
      <c r="C16" s="294">
        <v>2.4884929880499802E-2</v>
      </c>
      <c r="D16" s="294">
        <v>8.8997967541217804E-3</v>
      </c>
      <c r="E16" s="294">
        <v>0.172508150339127</v>
      </c>
      <c r="F16" s="294">
        <v>0.16261045634746599</v>
      </c>
      <c r="G16" s="294">
        <v>1.7301438376307501E-2</v>
      </c>
      <c r="H16" s="294">
        <v>0.61379522085189797</v>
      </c>
      <c r="I16" s="294">
        <v>8.7478791331667194E-2</v>
      </c>
    </row>
    <row r="17" spans="1:9" x14ac:dyDescent="0.2">
      <c r="A17" s="2" t="s">
        <v>23</v>
      </c>
      <c r="B17" s="297">
        <v>65</v>
      </c>
      <c r="C17" s="294">
        <v>0</v>
      </c>
      <c r="D17" s="294">
        <v>2.3722836747765499E-2</v>
      </c>
      <c r="E17" s="294">
        <v>0.18058830499649001</v>
      </c>
      <c r="F17" s="294">
        <v>2.18939278274775E-2</v>
      </c>
      <c r="G17" s="294">
        <v>4.2619056999683401E-2</v>
      </c>
      <c r="H17" s="294">
        <v>0.73117589950561501</v>
      </c>
      <c r="I17" s="294">
        <v>8.8246680275043093E-2</v>
      </c>
    </row>
    <row r="18" spans="1:9" x14ac:dyDescent="0.2">
      <c r="A18" s="2" t="s">
        <v>24</v>
      </c>
      <c r="B18" s="297">
        <v>68</v>
      </c>
      <c r="C18" s="294">
        <v>5.84832727909088E-2</v>
      </c>
      <c r="D18" s="294">
        <v>1.07788788154721E-2</v>
      </c>
      <c r="E18" s="294">
        <v>7.00831338763237E-2</v>
      </c>
      <c r="F18" s="294">
        <v>7.3379620909690899E-2</v>
      </c>
      <c r="G18" s="294">
        <v>4.0337305516004597E-2</v>
      </c>
      <c r="H18" s="294">
        <v>0.74693781137466397</v>
      </c>
      <c r="I18" s="294">
        <v>0.27369614405904102</v>
      </c>
    </row>
    <row r="19" spans="1:9" x14ac:dyDescent="0.2">
      <c r="A19" s="2" t="s">
        <v>25</v>
      </c>
      <c r="B19" s="297">
        <v>86</v>
      </c>
      <c r="C19" s="294">
        <v>3.19983400404453E-2</v>
      </c>
      <c r="D19" s="294">
        <v>7.1219779551029205E-2</v>
      </c>
      <c r="E19" s="294">
        <v>0.11434567719697999</v>
      </c>
      <c r="F19" s="294">
        <v>5.2473410964012097E-2</v>
      </c>
      <c r="G19" s="294">
        <v>2.8102252632379501E-2</v>
      </c>
      <c r="H19" s="294">
        <v>0.70186054706573497</v>
      </c>
      <c r="I19" s="294">
        <v>0.346207507916725</v>
      </c>
    </row>
    <row r="20" spans="1:9" x14ac:dyDescent="0.2">
      <c r="A20" s="2" t="s">
        <v>26</v>
      </c>
      <c r="B20" s="297">
        <v>90</v>
      </c>
      <c r="C20" s="294">
        <v>1.26940244808793E-2</v>
      </c>
      <c r="D20" s="294">
        <v>3.13215665519238E-2</v>
      </c>
      <c r="E20" s="294">
        <v>5.5565997958183302E-2</v>
      </c>
      <c r="F20" s="294">
        <v>5.9508509933948503E-2</v>
      </c>
      <c r="G20" s="294">
        <v>9.5594022423028894E-3</v>
      </c>
      <c r="H20" s="294">
        <v>0.83135050535202004</v>
      </c>
      <c r="I20" s="294">
        <v>0.26098856342987897</v>
      </c>
    </row>
    <row r="21" spans="1:9" x14ac:dyDescent="0.2">
      <c r="A21" s="2" t="s">
        <v>27</v>
      </c>
      <c r="B21" s="297">
        <v>78</v>
      </c>
      <c r="C21" s="294">
        <v>2.00890004634857E-2</v>
      </c>
      <c r="D21" s="294">
        <v>2.00890004634857E-2</v>
      </c>
      <c r="E21" s="294">
        <v>0.12588800489902499</v>
      </c>
      <c r="F21" s="294">
        <v>5.7197377085685702E-2</v>
      </c>
      <c r="G21" s="294">
        <v>5.2259158343076699E-2</v>
      </c>
      <c r="H21" s="294">
        <v>0.72447746992111195</v>
      </c>
      <c r="I21" s="294">
        <v>0.14582473268429</v>
      </c>
    </row>
    <row r="22" spans="1:9" x14ac:dyDescent="0.2">
      <c r="A22" s="2" t="s">
        <v>28</v>
      </c>
      <c r="B22" s="297">
        <v>101</v>
      </c>
      <c r="C22" s="294">
        <v>0</v>
      </c>
      <c r="D22" s="294">
        <v>2.0116869360208501E-2</v>
      </c>
      <c r="E22" s="294">
        <v>0.19286273419857</v>
      </c>
      <c r="F22" s="294">
        <v>0.126259580254555</v>
      </c>
      <c r="G22" s="294">
        <v>2.9947068542242099E-2</v>
      </c>
      <c r="H22" s="294">
        <v>0.63081377744674705</v>
      </c>
      <c r="I22" s="294">
        <v>5.4489757491926603E-2</v>
      </c>
    </row>
    <row r="23" spans="1:9" x14ac:dyDescent="0.2">
      <c r="A23" s="2" t="s">
        <v>29</v>
      </c>
      <c r="B23" s="297">
        <v>98</v>
      </c>
      <c r="C23" s="294">
        <v>7.3996027931570998E-3</v>
      </c>
      <c r="D23" s="294">
        <v>1.4772980473935601E-2</v>
      </c>
      <c r="E23" s="294">
        <v>0.162173792719841</v>
      </c>
      <c r="F23" s="294">
        <v>0.12366572022437999</v>
      </c>
      <c r="G23" s="294">
        <v>6.1267212033271803E-2</v>
      </c>
      <c r="H23" s="294">
        <v>0.630720674991608</v>
      </c>
      <c r="I23" s="294">
        <v>6.0042853125166301E-2</v>
      </c>
    </row>
    <row r="24" spans="1:9" x14ac:dyDescent="0.2">
      <c r="A24" s="2" t="s">
        <v>30</v>
      </c>
      <c r="B24" s="297">
        <v>98</v>
      </c>
      <c r="C24" s="294">
        <v>2.2504033520817798E-2</v>
      </c>
      <c r="D24" s="294">
        <v>1.9663540646433799E-2</v>
      </c>
      <c r="E24" s="294">
        <v>0.215136408805847</v>
      </c>
      <c r="F24" s="294">
        <v>0.149533435702324</v>
      </c>
      <c r="G24" s="294">
        <v>6.7740097641944899E-2</v>
      </c>
      <c r="H24" s="294">
        <v>0.52542251348495495</v>
      </c>
      <c r="I24" s="294">
        <v>8.88528695890696E-2</v>
      </c>
    </row>
    <row r="25" spans="1:9" x14ac:dyDescent="0.2">
      <c r="A25" s="2" t="s">
        <v>31</v>
      </c>
      <c r="B25" s="297">
        <v>94</v>
      </c>
      <c r="C25" s="294">
        <v>0</v>
      </c>
      <c r="D25" s="294">
        <v>8.5798464715480804E-3</v>
      </c>
      <c r="E25" s="294">
        <v>0.14136184751987499</v>
      </c>
      <c r="F25" s="294">
        <v>2.8209075331687899E-2</v>
      </c>
      <c r="G25" s="294">
        <v>1.82482339441776E-2</v>
      </c>
      <c r="H25" s="294">
        <v>0.80360102653503396</v>
      </c>
      <c r="I25" s="294">
        <v>4.3685794371733103E-2</v>
      </c>
    </row>
    <row r="26" spans="1:9" x14ac:dyDescent="0.2">
      <c r="A26" s="2" t="s">
        <v>32</v>
      </c>
      <c r="B26" s="297">
        <v>78</v>
      </c>
      <c r="C26" s="294">
        <v>4.9250777810812003E-2</v>
      </c>
      <c r="D26" s="294">
        <v>1.59340221434832E-2</v>
      </c>
      <c r="E26" s="294">
        <v>0.10833310335874601</v>
      </c>
      <c r="F26" s="294">
        <v>3.1412921845912899E-2</v>
      </c>
      <c r="G26" s="294">
        <v>3.0803404748439799E-2</v>
      </c>
      <c r="H26" s="294">
        <v>0.76426577568054199</v>
      </c>
      <c r="I26" s="294">
        <v>0.27651817888264502</v>
      </c>
    </row>
    <row r="27" spans="1:9" x14ac:dyDescent="0.2">
      <c r="A27" s="2" t="s">
        <v>33</v>
      </c>
      <c r="B27" s="297">
        <v>76</v>
      </c>
      <c r="C27" s="294">
        <v>0</v>
      </c>
      <c r="D27" s="294">
        <v>6.8672157824039501E-2</v>
      </c>
      <c r="E27" s="294">
        <v>9.3561626970768003E-2</v>
      </c>
      <c r="F27" s="294">
        <v>4.9372307956218699E-2</v>
      </c>
      <c r="G27" s="294">
        <v>0</v>
      </c>
      <c r="H27" s="294">
        <v>0.788393914699554</v>
      </c>
      <c r="I27" s="294">
        <v>0.32452826348832298</v>
      </c>
    </row>
    <row r="28" spans="1:9" x14ac:dyDescent="0.2">
      <c r="A28" s="2" t="s">
        <v>34</v>
      </c>
      <c r="B28" s="297">
        <v>93</v>
      </c>
      <c r="C28" s="294">
        <v>9.5334118232131004E-3</v>
      </c>
      <c r="D28" s="294">
        <v>1.31027232855558E-2</v>
      </c>
      <c r="E28" s="294">
        <v>0.114990159869194</v>
      </c>
      <c r="F28" s="294">
        <v>7.1860872209072099E-2</v>
      </c>
      <c r="G28" s="294">
        <v>4.4077292084693902E-2</v>
      </c>
      <c r="H28" s="294">
        <v>0.74643552303314198</v>
      </c>
      <c r="I28" s="294">
        <v>8.9271718811788303E-2</v>
      </c>
    </row>
    <row r="29" spans="1:9" x14ac:dyDescent="0.2">
      <c r="A29" s="2" t="s">
        <v>35</v>
      </c>
      <c r="B29" s="297">
        <v>92</v>
      </c>
      <c r="C29" s="294">
        <v>0</v>
      </c>
      <c r="D29" s="294">
        <v>3.4182012081146199E-2</v>
      </c>
      <c r="E29" s="294">
        <v>0.101051338016987</v>
      </c>
      <c r="F29" s="294">
        <v>7.2289884090423598E-2</v>
      </c>
      <c r="G29" s="294">
        <v>9.9288634955882991E-3</v>
      </c>
      <c r="H29" s="294">
        <v>0.78254789113998402</v>
      </c>
      <c r="I29" s="294">
        <v>0.157193296570523</v>
      </c>
    </row>
    <row r="30" spans="1:9" x14ac:dyDescent="0.2">
      <c r="A30" s="2" t="s">
        <v>36</v>
      </c>
      <c r="B30" s="297">
        <v>86</v>
      </c>
      <c r="C30" s="294">
        <v>0</v>
      </c>
      <c r="D30" s="294">
        <v>7.8533161431550997E-3</v>
      </c>
      <c r="E30" s="294">
        <v>9.0960428118705694E-2</v>
      </c>
      <c r="F30" s="294">
        <v>0.12951947748661</v>
      </c>
      <c r="G30" s="294">
        <v>3.4678105264902101E-2</v>
      </c>
      <c r="H30" s="294">
        <v>0.73698866367340099</v>
      </c>
      <c r="I30" s="294">
        <v>2.98592316625047E-2</v>
      </c>
    </row>
    <row r="31" spans="1:9" x14ac:dyDescent="0.2">
      <c r="A31" s="2" t="s">
        <v>37</v>
      </c>
      <c r="B31" s="297">
        <v>76</v>
      </c>
      <c r="C31" s="294">
        <v>0</v>
      </c>
      <c r="D31" s="294">
        <v>5.49579225480556E-2</v>
      </c>
      <c r="E31" s="294">
        <v>3.8879759609699201E-2</v>
      </c>
      <c r="F31" s="294">
        <v>3.8601662963628797E-2</v>
      </c>
      <c r="G31" s="294">
        <v>3.7482086569070802E-2</v>
      </c>
      <c r="H31" s="294">
        <v>0.83007854223251298</v>
      </c>
      <c r="I31" s="294">
        <v>0.32343137649741799</v>
      </c>
    </row>
    <row r="32" spans="1:9" x14ac:dyDescent="0.2">
      <c r="A32" s="2" t="s">
        <v>38</v>
      </c>
      <c r="B32" s="297">
        <v>103</v>
      </c>
      <c r="C32" s="294">
        <v>0</v>
      </c>
      <c r="D32" s="294">
        <v>6.4371831715107006E-2</v>
      </c>
      <c r="E32" s="294">
        <v>0.173260182142258</v>
      </c>
      <c r="F32" s="294">
        <v>9.3814991414546994E-2</v>
      </c>
      <c r="G32" s="294">
        <v>4.8627424985170399E-2</v>
      </c>
      <c r="H32" s="294">
        <v>0.61992555856704701</v>
      </c>
      <c r="I32" s="294">
        <v>0.16936638350432001</v>
      </c>
    </row>
    <row r="33" spans="1:9" x14ac:dyDescent="0.2">
      <c r="A33" s="2" t="s">
        <v>39</v>
      </c>
      <c r="B33" s="297">
        <v>92</v>
      </c>
      <c r="C33" s="294">
        <v>2.9596794396638901E-2</v>
      </c>
      <c r="D33" s="294">
        <v>9.3913413584232296E-3</v>
      </c>
      <c r="E33" s="294">
        <v>0.12926536798477201</v>
      </c>
      <c r="F33" s="294">
        <v>0.124277405440807</v>
      </c>
      <c r="G33" s="294">
        <v>2.9917692765593501E-2</v>
      </c>
      <c r="H33" s="294">
        <v>0.67755138874053999</v>
      </c>
      <c r="I33" s="294">
        <v>0.120912714521749</v>
      </c>
    </row>
    <row r="34" spans="1:9" x14ac:dyDescent="0.2">
      <c r="A34" s="2" t="s">
        <v>40</v>
      </c>
      <c r="B34" s="297">
        <v>92</v>
      </c>
      <c r="C34" s="294">
        <v>0</v>
      </c>
      <c r="D34" s="294">
        <v>9.22957342118025E-3</v>
      </c>
      <c r="E34" s="294">
        <v>8.7992556393146501E-2</v>
      </c>
      <c r="F34" s="294">
        <v>7.90085569024086E-2</v>
      </c>
      <c r="G34" s="294">
        <v>4.2277786880731603E-2</v>
      </c>
      <c r="H34" s="294">
        <v>0.78149151802062999</v>
      </c>
      <c r="I34" s="294">
        <v>4.2238972563521E-2</v>
      </c>
    </row>
    <row r="35" spans="1:9" x14ac:dyDescent="0.2">
      <c r="A35" s="2" t="s">
        <v>41</v>
      </c>
      <c r="B35" s="297">
        <v>95</v>
      </c>
      <c r="C35" s="294">
        <v>9.6922302618622797E-3</v>
      </c>
      <c r="D35" s="294">
        <v>2.4299111217260399E-2</v>
      </c>
      <c r="E35" s="294">
        <v>0.131876185536385</v>
      </c>
      <c r="F35" s="294">
        <v>4.8217728734016398E-2</v>
      </c>
      <c r="G35" s="294">
        <v>3.00552807748318E-2</v>
      </c>
      <c r="H35" s="294">
        <v>0.755859434604645</v>
      </c>
      <c r="I35" s="294">
        <v>0.13922858515440201</v>
      </c>
    </row>
    <row r="36" spans="1:9" x14ac:dyDescent="0.2">
      <c r="A36" s="2" t="s">
        <v>42</v>
      </c>
      <c r="B36" s="297">
        <v>79</v>
      </c>
      <c r="C36" s="294">
        <v>2.0962283015251201E-2</v>
      </c>
      <c r="D36" s="294">
        <v>3.4531589597463601E-2</v>
      </c>
      <c r="E36" s="294">
        <v>5.21947965025902E-2</v>
      </c>
      <c r="F36" s="294">
        <v>0.11519641429185901</v>
      </c>
      <c r="G36" s="294">
        <v>2.3363182321190799E-2</v>
      </c>
      <c r="H36" s="294">
        <v>0.75375175476074197</v>
      </c>
      <c r="I36" s="294">
        <v>0.22535741499975501</v>
      </c>
    </row>
    <row r="37" spans="1:9" x14ac:dyDescent="0.2">
      <c r="A37" s="2" t="s">
        <v>43</v>
      </c>
      <c r="B37" s="297">
        <v>84</v>
      </c>
      <c r="C37" s="294">
        <v>2.5404170155525201E-2</v>
      </c>
      <c r="D37" s="294">
        <v>5.3940530866384499E-2</v>
      </c>
      <c r="E37" s="294">
        <v>0.124509274959564</v>
      </c>
      <c r="F37" s="294">
        <v>3.6286957561969799E-2</v>
      </c>
      <c r="G37" s="294">
        <v>6.15051724016666E-2</v>
      </c>
      <c r="H37" s="294">
        <v>0.69835388660430897</v>
      </c>
      <c r="I37" s="294">
        <v>0.26303903633467701</v>
      </c>
    </row>
    <row r="38" spans="1:9" x14ac:dyDescent="0.2">
      <c r="A38" s="2" t="s">
        <v>44</v>
      </c>
      <c r="B38" s="297">
        <v>103</v>
      </c>
      <c r="C38" s="294">
        <v>2.1086713299155201E-2</v>
      </c>
      <c r="D38" s="294">
        <v>2.6397552341222801E-2</v>
      </c>
      <c r="E38" s="294">
        <v>0.228400364518166</v>
      </c>
      <c r="F38" s="294">
        <v>0.18277853727340701</v>
      </c>
      <c r="G38" s="294">
        <v>2.8116127476096198E-2</v>
      </c>
      <c r="H38" s="294">
        <v>0.51322072744369496</v>
      </c>
      <c r="I38" s="294">
        <v>9.7547833560480093E-2</v>
      </c>
    </row>
    <row r="39" spans="1:9" x14ac:dyDescent="0.2">
      <c r="A39" s="2" t="s">
        <v>45</v>
      </c>
      <c r="B39" s="297">
        <v>102</v>
      </c>
      <c r="C39" s="294">
        <v>2.2652367129921899E-2</v>
      </c>
      <c r="D39" s="294">
        <v>2.1790798753499999E-2</v>
      </c>
      <c r="E39" s="294">
        <v>0.192164972424507</v>
      </c>
      <c r="F39" s="294">
        <v>0.103741325438023</v>
      </c>
      <c r="G39" s="294">
        <v>4.5229472219944E-2</v>
      </c>
      <c r="H39" s="294">
        <v>0.61442106962204002</v>
      </c>
      <c r="I39" s="294">
        <v>0.115263469390747</v>
      </c>
    </row>
    <row r="40" spans="1:9" x14ac:dyDescent="0.2">
      <c r="A40" s="2" t="s">
        <v>46</v>
      </c>
      <c r="B40" s="297">
        <v>97</v>
      </c>
      <c r="C40" s="294">
        <v>3.52762080729008E-2</v>
      </c>
      <c r="D40" s="294">
        <v>1.6172349452972402E-2</v>
      </c>
      <c r="E40" s="294">
        <v>8.8440753519535106E-2</v>
      </c>
      <c r="F40" s="294">
        <v>3.8129623979330098E-2</v>
      </c>
      <c r="G40" s="294">
        <v>2.1261483430862399E-2</v>
      </c>
      <c r="H40" s="294">
        <v>0.80071955919265703</v>
      </c>
      <c r="I40" s="294">
        <v>0.25817166545811798</v>
      </c>
    </row>
    <row r="41" spans="1:9" x14ac:dyDescent="0.2">
      <c r="A41" s="2" t="s">
        <v>47</v>
      </c>
      <c r="B41" s="297">
        <v>83</v>
      </c>
      <c r="C41" s="294">
        <v>1.28847127780318E-2</v>
      </c>
      <c r="D41" s="294">
        <v>6.4386136829853099E-2</v>
      </c>
      <c r="E41" s="294">
        <v>0.24343621730804399</v>
      </c>
      <c r="F41" s="294">
        <v>9.5073252916336101E-2</v>
      </c>
      <c r="G41" s="294">
        <v>2.2072322666645099E-2</v>
      </c>
      <c r="H41" s="294">
        <v>0.56214737892150901</v>
      </c>
      <c r="I41" s="294">
        <v>0.17647683742842099</v>
      </c>
    </row>
    <row r="42" spans="1:9" x14ac:dyDescent="0.2">
      <c r="A42" s="2" t="s">
        <v>48</v>
      </c>
      <c r="B42" s="297">
        <v>98</v>
      </c>
      <c r="C42" s="294">
        <v>0</v>
      </c>
      <c r="D42" s="294">
        <v>3.3139996230602299E-2</v>
      </c>
      <c r="E42" s="294">
        <v>0.13587103784084301</v>
      </c>
      <c r="F42" s="294">
        <v>9.3255810439586598E-2</v>
      </c>
      <c r="G42" s="294">
        <v>2.01484598219395E-2</v>
      </c>
      <c r="H42" s="294">
        <v>0.717584669589996</v>
      </c>
      <c r="I42" s="294">
        <v>0.117344902072055</v>
      </c>
    </row>
    <row r="43" spans="1:9" x14ac:dyDescent="0.2">
      <c r="A43" s="2" t="s">
        <v>49</v>
      </c>
      <c r="B43" s="297">
        <v>90</v>
      </c>
      <c r="C43" s="294">
        <v>0</v>
      </c>
      <c r="D43" s="294">
        <v>1.5910876914858801E-2</v>
      </c>
      <c r="E43" s="294">
        <v>0.29988479614257801</v>
      </c>
      <c r="F43" s="294">
        <v>0.13786700367927601</v>
      </c>
      <c r="G43" s="294">
        <v>4.9964845180511502E-2</v>
      </c>
      <c r="H43" s="294">
        <v>0.49637246131897</v>
      </c>
      <c r="I43" s="294">
        <v>3.1592548505468498E-2</v>
      </c>
    </row>
    <row r="44" spans="1:9" x14ac:dyDescent="0.2">
      <c r="A44" s="2" t="s">
        <v>50</v>
      </c>
      <c r="B44" s="297">
        <v>97</v>
      </c>
      <c r="C44" s="294">
        <v>1.0431531816721001E-2</v>
      </c>
      <c r="D44" s="294">
        <v>2.88347341120243E-2</v>
      </c>
      <c r="E44" s="294">
        <v>0.233156442642212</v>
      </c>
      <c r="F44" s="294">
        <v>0.19853138923645</v>
      </c>
      <c r="G44" s="294">
        <v>8.4327962249517406E-3</v>
      </c>
      <c r="H44" s="294">
        <v>0.52061307430267301</v>
      </c>
      <c r="I44" s="294">
        <v>8.19093438255213E-2</v>
      </c>
    </row>
    <row r="45" spans="1:9" x14ac:dyDescent="0.2">
      <c r="A45" s="2" t="s">
        <v>51</v>
      </c>
      <c r="B45" s="297">
        <v>94</v>
      </c>
      <c r="C45" s="294">
        <v>0</v>
      </c>
      <c r="D45" s="294">
        <v>0</v>
      </c>
      <c r="E45" s="294">
        <v>0.171055302023888</v>
      </c>
      <c r="F45" s="294">
        <v>0.20742262899875599</v>
      </c>
      <c r="G45" s="294">
        <v>4.0389925241470302E-2</v>
      </c>
      <c r="H45" s="294">
        <v>0.58113211393356301</v>
      </c>
      <c r="I45" s="294">
        <v>0</v>
      </c>
    </row>
    <row r="46" spans="1:9" x14ac:dyDescent="0.2">
      <c r="A46" s="2" t="s">
        <v>52</v>
      </c>
      <c r="B46" s="297">
        <v>96</v>
      </c>
      <c r="C46" s="294">
        <v>8.6912028491497005E-3</v>
      </c>
      <c r="D46" s="294">
        <v>2.3721933364868199E-2</v>
      </c>
      <c r="E46" s="294">
        <v>0.11454351246357</v>
      </c>
      <c r="F46" s="294">
        <v>0.113062515854836</v>
      </c>
      <c r="G46" s="294">
        <v>0</v>
      </c>
      <c r="H46" s="294">
        <v>0.73998081684112504</v>
      </c>
      <c r="I46" s="294">
        <v>0.124656720101014</v>
      </c>
    </row>
    <row r="47" spans="1:9" x14ac:dyDescent="0.2">
      <c r="A47" s="2" t="s">
        <v>53</v>
      </c>
      <c r="B47" s="297">
        <v>100</v>
      </c>
      <c r="C47" s="294">
        <v>2.49218586832285E-2</v>
      </c>
      <c r="D47" s="294">
        <v>0</v>
      </c>
      <c r="E47" s="294">
        <v>4.8708517104387297E-2</v>
      </c>
      <c r="F47" s="294">
        <v>8.0611810088157695E-2</v>
      </c>
      <c r="G47" s="294">
        <v>6.9733828306198106E-2</v>
      </c>
      <c r="H47" s="294">
        <v>0.77602398395538297</v>
      </c>
      <c r="I47" s="294">
        <v>0.11127021245668101</v>
      </c>
    </row>
    <row r="48" spans="1:9" x14ac:dyDescent="0.2">
      <c r="A48" s="2" t="s">
        <v>54</v>
      </c>
      <c r="B48" s="297">
        <v>82</v>
      </c>
      <c r="C48" s="294">
        <v>2.2831656038761101E-2</v>
      </c>
      <c r="D48" s="294">
        <v>9.4972876831889205E-3</v>
      </c>
      <c r="E48" s="294">
        <v>9.2608742415904999E-2</v>
      </c>
      <c r="F48" s="294">
        <v>8.1737786531448406E-2</v>
      </c>
      <c r="G48" s="294">
        <v>4.6594910323619801E-2</v>
      </c>
      <c r="H48" s="294">
        <v>0.74672961235046398</v>
      </c>
      <c r="I48" s="294">
        <v>0.12764597004953901</v>
      </c>
    </row>
    <row r="49" spans="1:9" x14ac:dyDescent="0.2">
      <c r="A49" s="2" t="s">
        <v>55</v>
      </c>
      <c r="B49" s="297">
        <v>79</v>
      </c>
      <c r="C49" s="294">
        <v>2.68573518842459E-2</v>
      </c>
      <c r="D49" s="294">
        <v>2.34584957361221E-2</v>
      </c>
      <c r="E49" s="294">
        <v>6.4752526581287398E-2</v>
      </c>
      <c r="F49" s="294">
        <v>4.5750685036182397E-2</v>
      </c>
      <c r="G49" s="294">
        <v>2.0691726356744801E-2</v>
      </c>
      <c r="H49" s="294">
        <v>0.81848919391632102</v>
      </c>
      <c r="I49" s="294">
        <v>0.27720582804788302</v>
      </c>
    </row>
    <row r="50" spans="1:9" x14ac:dyDescent="0.2">
      <c r="A50" s="2" t="s">
        <v>56</v>
      </c>
      <c r="B50" s="297">
        <v>58</v>
      </c>
      <c r="C50" s="294">
        <v>0</v>
      </c>
      <c r="D50" s="294">
        <v>2.6255160570144698E-2</v>
      </c>
      <c r="E50" s="294">
        <v>8.9059241116046906E-2</v>
      </c>
      <c r="F50" s="294">
        <v>0</v>
      </c>
      <c r="G50" s="294">
        <v>4.3649166822433499E-2</v>
      </c>
      <c r="H50" s="294">
        <v>0.84103643894195601</v>
      </c>
      <c r="I50" s="294">
        <v>0.16516464002706399</v>
      </c>
    </row>
    <row r="51" spans="1:9" x14ac:dyDescent="0.2">
      <c r="A51" s="2" t="s">
        <v>57</v>
      </c>
      <c r="B51" s="297">
        <v>98</v>
      </c>
      <c r="C51" s="294">
        <v>0</v>
      </c>
      <c r="D51" s="294">
        <v>3.7828970700502403E-2</v>
      </c>
      <c r="E51" s="294">
        <v>9.1208502650260898E-2</v>
      </c>
      <c r="F51" s="294">
        <v>2.1458655595779402E-2</v>
      </c>
      <c r="G51" s="294">
        <v>7.39266769960523E-3</v>
      </c>
      <c r="H51" s="294">
        <v>0.84211122989654497</v>
      </c>
      <c r="I51" s="294">
        <v>0.23959249487018799</v>
      </c>
    </row>
    <row r="52" spans="1:9" x14ac:dyDescent="0.2">
      <c r="A52" s="2" t="s">
        <v>58</v>
      </c>
      <c r="B52" s="297">
        <v>77</v>
      </c>
      <c r="C52" s="294">
        <v>1.6893427819013599E-2</v>
      </c>
      <c r="D52" s="294">
        <v>3.7951570004224798E-2</v>
      </c>
      <c r="E52" s="294">
        <v>0.12392926216125499</v>
      </c>
      <c r="F52" s="294">
        <v>7.0255935192108196E-2</v>
      </c>
      <c r="G52" s="294">
        <v>4.0892072021961198E-2</v>
      </c>
      <c r="H52" s="294">
        <v>0.71007770299911499</v>
      </c>
      <c r="I52" s="294">
        <v>0.18917138843176901</v>
      </c>
    </row>
    <row r="53" spans="1:9" x14ac:dyDescent="0.2">
      <c r="A53" s="2" t="s">
        <v>59</v>
      </c>
      <c r="B53" s="297">
        <v>92</v>
      </c>
      <c r="C53" s="294">
        <v>3.6660458892583798E-2</v>
      </c>
      <c r="D53" s="294">
        <v>2.8466738760471299E-2</v>
      </c>
      <c r="E53" s="294">
        <v>0.15158268809318501</v>
      </c>
      <c r="F53" s="294">
        <v>4.2243529111146899E-2</v>
      </c>
      <c r="G53" s="294">
        <v>0</v>
      </c>
      <c r="H53" s="294">
        <v>0.74104660749435403</v>
      </c>
      <c r="I53" s="294">
        <v>0.251501598034235</v>
      </c>
    </row>
    <row r="54" spans="1:9" x14ac:dyDescent="0.2">
      <c r="A54" s="2" t="s">
        <v>60</v>
      </c>
      <c r="B54" s="297">
        <v>85</v>
      </c>
      <c r="C54" s="294">
        <v>0</v>
      </c>
      <c r="D54" s="294">
        <v>6.1545879580080501E-3</v>
      </c>
      <c r="E54" s="294">
        <v>8.0353602766990703E-2</v>
      </c>
      <c r="F54" s="294">
        <v>6.41158176586032E-3</v>
      </c>
      <c r="G54" s="294">
        <v>2.68335063010454E-2</v>
      </c>
      <c r="H54" s="294">
        <v>0.88024669885635398</v>
      </c>
      <c r="I54" s="294">
        <v>5.1393899357886401E-2</v>
      </c>
    </row>
    <row r="55" spans="1:9" x14ac:dyDescent="0.2">
      <c r="A55" s="2" t="s">
        <v>61</v>
      </c>
      <c r="B55" s="297">
        <v>89</v>
      </c>
      <c r="C55" s="294">
        <v>1.04394797235727E-2</v>
      </c>
      <c r="D55" s="294">
        <v>0</v>
      </c>
      <c r="E55" s="294">
        <v>5.8500032871961601E-2</v>
      </c>
      <c r="F55" s="294">
        <v>7.6174192130565602E-2</v>
      </c>
      <c r="G55" s="294">
        <v>3.2412309199571603E-2</v>
      </c>
      <c r="H55" s="294">
        <v>0.82247400283813499</v>
      </c>
      <c r="I55" s="294">
        <v>5.8805351918416002E-2</v>
      </c>
    </row>
    <row r="56" spans="1:9" x14ac:dyDescent="0.2">
      <c r="A56" s="2" t="s">
        <v>62</v>
      </c>
      <c r="B56" s="297">
        <v>104</v>
      </c>
      <c r="C56" s="294">
        <v>0</v>
      </c>
      <c r="D56" s="294">
        <v>2.8574753552675199E-2</v>
      </c>
      <c r="E56" s="294">
        <v>0.15667068958282501</v>
      </c>
      <c r="F56" s="294">
        <v>0.156351238489151</v>
      </c>
      <c r="G56" s="294">
        <v>6.1247821897268302E-2</v>
      </c>
      <c r="H56" s="294">
        <v>0.59715551137924205</v>
      </c>
      <c r="I56" s="294">
        <v>7.0932464767067299E-2</v>
      </c>
    </row>
    <row r="57" spans="1:9" x14ac:dyDescent="0.2">
      <c r="A57" s="2" t="s">
        <v>63</v>
      </c>
      <c r="B57" s="297">
        <v>92</v>
      </c>
      <c r="C57" s="294">
        <v>1.2910878285765599E-2</v>
      </c>
      <c r="D57" s="294">
        <v>3.2178521156311E-2</v>
      </c>
      <c r="E57" s="294">
        <v>0.26068368554115301</v>
      </c>
      <c r="F57" s="294">
        <v>0.19366845488548301</v>
      </c>
      <c r="G57" s="294">
        <v>3.8734823465347297E-2</v>
      </c>
      <c r="H57" s="294">
        <v>0.46182364225387601</v>
      </c>
      <c r="I57" s="294">
        <v>8.3781827880256704E-2</v>
      </c>
    </row>
    <row r="58" spans="1:9" x14ac:dyDescent="0.2">
      <c r="A58" s="2" t="s">
        <v>64</v>
      </c>
      <c r="B58" s="297">
        <v>96</v>
      </c>
      <c r="C58" s="294">
        <v>3.6164630204439198E-2</v>
      </c>
      <c r="D58" s="294">
        <v>4.6131681650876999E-2</v>
      </c>
      <c r="E58" s="294">
        <v>0.14504757523536699</v>
      </c>
      <c r="F58" s="294">
        <v>0.126901790499687</v>
      </c>
      <c r="G58" s="294">
        <v>2.7167165651917499E-2</v>
      </c>
      <c r="H58" s="294">
        <v>0.61858713626861594</v>
      </c>
      <c r="I58" s="294">
        <v>0.215767018110186</v>
      </c>
    </row>
    <row r="59" spans="1:9" x14ac:dyDescent="0.2">
      <c r="A59" s="2" t="s">
        <v>65</v>
      </c>
      <c r="B59" s="297">
        <v>85</v>
      </c>
      <c r="C59" s="294">
        <v>0</v>
      </c>
      <c r="D59" s="294">
        <v>4.3309587985277197E-2</v>
      </c>
      <c r="E59" s="294">
        <v>0.15520997345447499</v>
      </c>
      <c r="F59" s="294">
        <v>0.155948370695114</v>
      </c>
      <c r="G59" s="294">
        <v>1.0276624932885199E-2</v>
      </c>
      <c r="H59" s="294">
        <v>0.63525545597076405</v>
      </c>
      <c r="I59" s="294">
        <v>0.118739504527363</v>
      </c>
    </row>
    <row r="60" spans="1:9" x14ac:dyDescent="0.2">
      <c r="A60" s="2" t="s">
        <v>66</v>
      </c>
      <c r="B60" s="297">
        <v>84</v>
      </c>
      <c r="C60" s="294">
        <v>0</v>
      </c>
      <c r="D60" s="294">
        <v>4.4592674821615198E-2</v>
      </c>
      <c r="E60" s="294">
        <v>6.0277968645095797E-2</v>
      </c>
      <c r="F60" s="294">
        <v>9.0242087841033894E-2</v>
      </c>
      <c r="G60" s="294">
        <v>3.5345695912838003E-2</v>
      </c>
      <c r="H60" s="294">
        <v>0.76954156160354603</v>
      </c>
      <c r="I60" s="294">
        <v>0.19349552697820599</v>
      </c>
    </row>
    <row r="61" spans="1:9" x14ac:dyDescent="0.2">
      <c r="A61" s="2" t="s">
        <v>67</v>
      </c>
      <c r="B61" s="297">
        <v>83</v>
      </c>
      <c r="C61" s="294">
        <v>1.20620839297771E-2</v>
      </c>
      <c r="D61" s="294">
        <v>1.20437601581216E-2</v>
      </c>
      <c r="E61" s="294">
        <v>7.9443968832492801E-2</v>
      </c>
      <c r="F61" s="294">
        <v>7.4383437633514404E-2</v>
      </c>
      <c r="G61" s="294">
        <v>7.4365109205245999E-2</v>
      </c>
      <c r="H61" s="294">
        <v>0.74770164489746105</v>
      </c>
      <c r="I61" s="294">
        <v>9.5544989317055198E-2</v>
      </c>
    </row>
    <row r="62" spans="1:9" x14ac:dyDescent="0.2">
      <c r="A62" s="2" t="s">
        <v>68</v>
      </c>
      <c r="B62" s="297">
        <v>108</v>
      </c>
      <c r="C62" s="294">
        <v>1.01355537772179E-2</v>
      </c>
      <c r="D62" s="294">
        <v>1.11031820997596E-2</v>
      </c>
      <c r="E62" s="294">
        <v>0.164310082793236</v>
      </c>
      <c r="F62" s="294">
        <v>4.8158749938011197E-2</v>
      </c>
      <c r="G62" s="294">
        <v>2.5952387601137199E-2</v>
      </c>
      <c r="H62" s="294">
        <v>0.74034005403518699</v>
      </c>
      <c r="I62" s="294">
        <v>8.1794421392618694E-2</v>
      </c>
    </row>
    <row r="63" spans="1:9" x14ac:dyDescent="0.2">
      <c r="A63" s="2" t="s">
        <v>69</v>
      </c>
      <c r="B63" s="297">
        <v>86</v>
      </c>
      <c r="C63" s="294">
        <v>2.9001770541071899E-2</v>
      </c>
      <c r="D63" s="294">
        <v>1.0683793574571601E-2</v>
      </c>
      <c r="E63" s="294">
        <v>8.7767302989959703E-2</v>
      </c>
      <c r="F63" s="294">
        <v>0.14112977683544201</v>
      </c>
      <c r="G63" s="294">
        <v>0</v>
      </c>
      <c r="H63" s="294">
        <v>0.73141735792160001</v>
      </c>
      <c r="I63" s="294">
        <v>0.14775922797287899</v>
      </c>
    </row>
    <row r="64" spans="1:9" x14ac:dyDescent="0.2">
      <c r="A64" s="2" t="s">
        <v>70</v>
      </c>
      <c r="B64" s="297">
        <v>88</v>
      </c>
      <c r="C64" s="294">
        <v>2.4880692362785301E-2</v>
      </c>
      <c r="D64" s="294">
        <v>2.4880692362785301E-2</v>
      </c>
      <c r="E64" s="294">
        <v>4.3783143162727398E-2</v>
      </c>
      <c r="F64" s="294">
        <v>6.4115308225154904E-2</v>
      </c>
      <c r="G64" s="294">
        <v>0</v>
      </c>
      <c r="H64" s="294">
        <v>0.84234017133712802</v>
      </c>
      <c r="I64" s="294">
        <v>0.31562499335444</v>
      </c>
    </row>
    <row r="65" spans="1:9" x14ac:dyDescent="0.2">
      <c r="A65" s="2" t="s">
        <v>71</v>
      </c>
      <c r="B65" s="297">
        <v>75</v>
      </c>
      <c r="C65" s="294">
        <v>2.46665682643652E-2</v>
      </c>
      <c r="D65" s="294">
        <v>1.0128990747034499E-2</v>
      </c>
      <c r="E65" s="294">
        <v>7.8521914780139895E-2</v>
      </c>
      <c r="F65" s="294">
        <v>3.9131097495555899E-2</v>
      </c>
      <c r="G65" s="294">
        <v>1.30436988547444E-2</v>
      </c>
      <c r="H65" s="294">
        <v>0.83450770378112804</v>
      </c>
      <c r="I65" s="294">
        <v>0.21025488973942499</v>
      </c>
    </row>
    <row r="66" spans="1:9" x14ac:dyDescent="0.2">
      <c r="A66" s="2" t="s">
        <v>72</v>
      </c>
      <c r="B66" s="297">
        <v>93</v>
      </c>
      <c r="C66" s="294">
        <v>1.8284395337104801E-2</v>
      </c>
      <c r="D66" s="294">
        <v>3.6823786795139299E-2</v>
      </c>
      <c r="E66" s="294">
        <v>0.20756061375141099</v>
      </c>
      <c r="F66" s="294">
        <v>0.17799122631549799</v>
      </c>
      <c r="G66" s="294">
        <v>6.6434768959879901E-3</v>
      </c>
      <c r="H66" s="294">
        <v>0.55269652605056796</v>
      </c>
      <c r="I66" s="294">
        <v>0.12320087422459999</v>
      </c>
    </row>
    <row r="67" spans="1:9" x14ac:dyDescent="0.2">
      <c r="A67" s="2" t="s">
        <v>73</v>
      </c>
      <c r="B67" s="297">
        <v>97</v>
      </c>
      <c r="C67" s="294">
        <v>8.7383165955543501E-3</v>
      </c>
      <c r="D67" s="294">
        <v>4.0851447731256499E-2</v>
      </c>
      <c r="E67" s="294">
        <v>0.24070017039775801</v>
      </c>
      <c r="F67" s="294">
        <v>8.7693944573402405E-2</v>
      </c>
      <c r="G67" s="294">
        <v>4.2718473821878399E-2</v>
      </c>
      <c r="H67" s="294">
        <v>0.57929766178131104</v>
      </c>
      <c r="I67" s="294">
        <v>0.11787375078618501</v>
      </c>
    </row>
    <row r="68" spans="1:9" x14ac:dyDescent="0.2">
      <c r="A68" s="2" t="s">
        <v>74</v>
      </c>
      <c r="B68" s="297">
        <v>83</v>
      </c>
      <c r="C68" s="294">
        <v>3.6505807191133499E-2</v>
      </c>
      <c r="D68" s="294">
        <v>1.9929207861423499E-2</v>
      </c>
      <c r="E68" s="294">
        <v>9.5828980207443196E-2</v>
      </c>
      <c r="F68" s="294">
        <v>0.11096275597810699</v>
      </c>
      <c r="G68" s="294">
        <v>1.86934359371662E-2</v>
      </c>
      <c r="H68" s="294">
        <v>0.71807980537414595</v>
      </c>
      <c r="I68" s="294">
        <v>0.200180822870519</v>
      </c>
    </row>
    <row r="69" spans="1:9" x14ac:dyDescent="0.2">
      <c r="A69" s="2" t="s">
        <v>75</v>
      </c>
      <c r="B69" s="297">
        <v>103</v>
      </c>
      <c r="C69" s="294">
        <v>3.3468656241893803E-2</v>
      </c>
      <c r="D69" s="294">
        <v>1.6580350697040599E-2</v>
      </c>
      <c r="E69" s="294">
        <v>0.177908346056938</v>
      </c>
      <c r="F69" s="294">
        <v>0.119541972875595</v>
      </c>
      <c r="G69" s="294">
        <v>0</v>
      </c>
      <c r="H69" s="294">
        <v>0.65250068902969405</v>
      </c>
      <c r="I69" s="294">
        <v>0.14402619865065999</v>
      </c>
    </row>
    <row r="70" spans="1:9" x14ac:dyDescent="0.2">
      <c r="A70" s="2" t="s">
        <v>76</v>
      </c>
      <c r="B70" s="297">
        <v>92</v>
      </c>
      <c r="C70" s="294">
        <v>2.41701044142246E-2</v>
      </c>
      <c r="D70" s="294">
        <v>1.07383774593472E-2</v>
      </c>
      <c r="E70" s="294">
        <v>0.105264775454998</v>
      </c>
      <c r="F70" s="294">
        <v>7.7589020133018494E-2</v>
      </c>
      <c r="G70" s="294">
        <v>2.2823428735137E-2</v>
      </c>
      <c r="H70" s="294">
        <v>0.75941431522369396</v>
      </c>
      <c r="I70" s="294">
        <v>0.14509790471520101</v>
      </c>
    </row>
    <row r="71" spans="1:9" x14ac:dyDescent="0.2">
      <c r="A71" s="3" t="s">
        <v>77</v>
      </c>
      <c r="B71" s="298">
        <v>79</v>
      </c>
      <c r="C71" s="295">
        <v>1.1495232582092301E-2</v>
      </c>
      <c r="D71" s="295">
        <v>7.2053283452987699E-2</v>
      </c>
      <c r="E71" s="295">
        <v>7.5578369200229603E-2</v>
      </c>
      <c r="F71" s="295">
        <v>1.10720675438643E-2</v>
      </c>
      <c r="G71" s="295">
        <v>1.10720675438643E-2</v>
      </c>
      <c r="H71" s="295">
        <v>0.81872898340225198</v>
      </c>
      <c r="I71" s="295">
        <v>0.46090387689212797</v>
      </c>
    </row>
    <row r="73" spans="1:9" x14ac:dyDescent="0.2">
      <c r="A73" t="s">
        <v>241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11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242</v>
      </c>
    </row>
    <row r="5" spans="1:8" ht="25.5" x14ac:dyDescent="0.2">
      <c r="A5" s="4" t="s">
        <v>88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</row>
    <row r="6" spans="1:8" x14ac:dyDescent="0.2">
      <c r="A6" s="44" t="s">
        <v>249</v>
      </c>
      <c r="B6" s="338">
        <v>5909</v>
      </c>
      <c r="C6" s="337">
        <v>1.94685738533735E-2</v>
      </c>
      <c r="D6" s="337">
        <v>9.8146162927150692E-3</v>
      </c>
      <c r="E6" s="337">
        <v>1.6953635960817299E-2</v>
      </c>
      <c r="F6" s="337">
        <v>6.1357375234365498E-2</v>
      </c>
      <c r="G6" s="337">
        <v>0.56566667556762695</v>
      </c>
      <c r="H6" s="337">
        <v>0.326739132404327</v>
      </c>
    </row>
    <row r="7" spans="1:8" x14ac:dyDescent="0.2">
      <c r="A7" s="44" t="s">
        <v>250</v>
      </c>
      <c r="B7" s="338">
        <v>5987</v>
      </c>
      <c r="C7" s="337">
        <v>0.12950848042964899</v>
      </c>
      <c r="D7" s="337">
        <v>9.5998249948024694E-2</v>
      </c>
      <c r="E7" s="337">
        <v>0.12748256325721699</v>
      </c>
      <c r="F7" s="337">
        <v>0.17189671099185899</v>
      </c>
      <c r="G7" s="337">
        <v>0.366044551134109</v>
      </c>
      <c r="H7" s="337">
        <v>0.109069436788559</v>
      </c>
    </row>
    <row r="8" spans="1:8" x14ac:dyDescent="0.2">
      <c r="A8" s="44" t="s">
        <v>251</v>
      </c>
      <c r="B8" s="338">
        <v>5908</v>
      </c>
      <c r="C8" s="337">
        <v>1.5876684337854401E-3</v>
      </c>
      <c r="D8" s="337">
        <v>5.8904625475406603E-3</v>
      </c>
      <c r="E8" s="337">
        <v>4.4411715120077098E-2</v>
      </c>
      <c r="F8" s="337">
        <v>9.48197767138481E-2</v>
      </c>
      <c r="G8" s="337">
        <v>0.73804336786270097</v>
      </c>
      <c r="H8" s="337">
        <v>0.11524698883295099</v>
      </c>
    </row>
    <row r="9" spans="1:8" x14ac:dyDescent="0.2">
      <c r="A9" s="44" t="s">
        <v>252</v>
      </c>
      <c r="B9" s="338">
        <v>5900</v>
      </c>
      <c r="C9" s="337">
        <v>1.8185522640124E-3</v>
      </c>
      <c r="D9" s="337">
        <v>8.5541540756821598E-3</v>
      </c>
      <c r="E9" s="337">
        <v>3.86274196207523E-2</v>
      </c>
      <c r="F9" s="337">
        <v>0.10012971609830899</v>
      </c>
      <c r="G9" s="337">
        <v>0.73904204368591297</v>
      </c>
      <c r="H9" s="337">
        <v>0.11182813346386</v>
      </c>
    </row>
    <row r="10" spans="1:8" x14ac:dyDescent="0.2">
      <c r="A10" s="44" t="s">
        <v>253</v>
      </c>
      <c r="B10" s="338">
        <v>5881</v>
      </c>
      <c r="C10" s="337">
        <v>1.2770690955221699E-4</v>
      </c>
      <c r="D10" s="337">
        <v>6.2579427321907106E-5</v>
      </c>
      <c r="E10" s="337">
        <v>1.7016509082168299E-3</v>
      </c>
      <c r="F10" s="337">
        <v>1.9412748515605899E-2</v>
      </c>
      <c r="G10" s="337">
        <v>0.83744913339614901</v>
      </c>
      <c r="H10" s="337">
        <v>0.14124616980552701</v>
      </c>
    </row>
    <row r="11" spans="1:8" x14ac:dyDescent="0.2">
      <c r="A11" s="44" t="s">
        <v>254</v>
      </c>
      <c r="B11" s="338">
        <v>5883</v>
      </c>
      <c r="C11" s="337">
        <v>5.1254748541396098E-5</v>
      </c>
      <c r="D11" s="337">
        <v>1.1654960690066201E-3</v>
      </c>
      <c r="E11" s="337">
        <v>5.0552655011415499E-3</v>
      </c>
      <c r="F11" s="337">
        <v>5.2340559661388397E-2</v>
      </c>
      <c r="G11" s="337">
        <v>0.81682729721069303</v>
      </c>
      <c r="H11" s="337">
        <v>0.12456012517213801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249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04" t="s">
        <v>1</v>
      </c>
      <c r="C6" s="301" t="s">
        <v>1</v>
      </c>
      <c r="D6" s="301" t="s">
        <v>1</v>
      </c>
      <c r="E6" s="301" t="s">
        <v>1</v>
      </c>
      <c r="F6" s="301" t="s">
        <v>1</v>
      </c>
      <c r="G6" s="301" t="s">
        <v>1</v>
      </c>
      <c r="H6" s="301" t="s">
        <v>1</v>
      </c>
      <c r="I6" s="301" t="s">
        <v>1</v>
      </c>
    </row>
    <row r="7" spans="1:9" x14ac:dyDescent="0.2">
      <c r="A7" s="2" t="s">
        <v>13</v>
      </c>
      <c r="B7" s="305">
        <v>5909</v>
      </c>
      <c r="C7" s="302">
        <v>1.94685738533735E-2</v>
      </c>
      <c r="D7" s="302">
        <v>9.8146162927150692E-3</v>
      </c>
      <c r="E7" s="302">
        <v>1.6953635960817299E-2</v>
      </c>
      <c r="F7" s="302">
        <v>6.1357375234365498E-2</v>
      </c>
      <c r="G7" s="302">
        <v>0.56566667556762695</v>
      </c>
      <c r="H7" s="302">
        <v>0.326739132404327</v>
      </c>
      <c r="I7" s="302">
        <v>4.3494566742886799E-2</v>
      </c>
    </row>
    <row r="8" spans="1:9" x14ac:dyDescent="0.2">
      <c r="A8" s="5" t="s">
        <v>14</v>
      </c>
      <c r="B8" s="304" t="s">
        <v>1</v>
      </c>
      <c r="C8" s="301" t="s">
        <v>1</v>
      </c>
      <c r="D8" s="301" t="s">
        <v>1</v>
      </c>
      <c r="E8" s="301" t="s">
        <v>1</v>
      </c>
      <c r="F8" s="301" t="s">
        <v>1</v>
      </c>
      <c r="G8" s="301" t="s">
        <v>1</v>
      </c>
      <c r="H8" s="301" t="s">
        <v>1</v>
      </c>
      <c r="I8" s="301" t="s">
        <v>1</v>
      </c>
    </row>
    <row r="9" spans="1:9" x14ac:dyDescent="0.2">
      <c r="A9" s="2" t="s">
        <v>15</v>
      </c>
      <c r="B9" s="305">
        <v>104</v>
      </c>
      <c r="C9" s="302">
        <v>8.5921520367264696E-3</v>
      </c>
      <c r="D9" s="302">
        <v>1.3586835935711901E-2</v>
      </c>
      <c r="E9" s="302">
        <v>5.3486168384552002E-2</v>
      </c>
      <c r="F9" s="302">
        <v>4.8850253224372898E-2</v>
      </c>
      <c r="G9" s="302">
        <v>0.515674829483032</v>
      </c>
      <c r="H9" s="302">
        <v>0.35980978608131398</v>
      </c>
      <c r="I9" s="302">
        <v>3.4644370718384797E-2</v>
      </c>
    </row>
    <row r="10" spans="1:9" x14ac:dyDescent="0.2">
      <c r="A10" s="2" t="s">
        <v>16</v>
      </c>
      <c r="B10" s="305">
        <v>103</v>
      </c>
      <c r="C10" s="302">
        <v>1.21669713407755E-2</v>
      </c>
      <c r="D10" s="302">
        <v>0</v>
      </c>
      <c r="E10" s="302">
        <v>0</v>
      </c>
      <c r="F10" s="302">
        <v>0.112463414669037</v>
      </c>
      <c r="G10" s="302">
        <v>0.59357738494873002</v>
      </c>
      <c r="H10" s="302">
        <v>0.28179225325584401</v>
      </c>
      <c r="I10" s="302">
        <v>1.6940740316046799E-2</v>
      </c>
    </row>
    <row r="11" spans="1:9" x14ac:dyDescent="0.2">
      <c r="A11" s="2" t="s">
        <v>17</v>
      </c>
      <c r="B11" s="305">
        <v>123</v>
      </c>
      <c r="C11" s="302">
        <v>3.77767868340015E-2</v>
      </c>
      <c r="D11" s="302">
        <v>0</v>
      </c>
      <c r="E11" s="302">
        <v>2.09710840135813E-2</v>
      </c>
      <c r="F11" s="302">
        <v>6.2049061059951803E-2</v>
      </c>
      <c r="G11" s="302">
        <v>0.470323115587234</v>
      </c>
      <c r="H11" s="302">
        <v>0.408879935741425</v>
      </c>
      <c r="I11" s="302">
        <v>6.3907131883115198E-2</v>
      </c>
    </row>
    <row r="12" spans="1:9" x14ac:dyDescent="0.2">
      <c r="A12" s="2" t="s">
        <v>18</v>
      </c>
      <c r="B12" s="305">
        <v>109</v>
      </c>
      <c r="C12" s="302">
        <v>8.7286783382296597E-3</v>
      </c>
      <c r="D12" s="302">
        <v>0</v>
      </c>
      <c r="E12" s="302">
        <v>0</v>
      </c>
      <c r="F12" s="302">
        <v>3.0657172203064E-2</v>
      </c>
      <c r="G12" s="302">
        <v>0.57008969783783003</v>
      </c>
      <c r="H12" s="302">
        <v>0.39052444696426403</v>
      </c>
      <c r="I12" s="302">
        <v>1.4321621862342499E-2</v>
      </c>
    </row>
    <row r="13" spans="1:9" x14ac:dyDescent="0.2">
      <c r="A13" s="2" t="s">
        <v>19</v>
      </c>
      <c r="B13" s="305">
        <v>105</v>
      </c>
      <c r="C13" s="302">
        <v>3.2388076186180101E-2</v>
      </c>
      <c r="D13" s="302">
        <v>7.7122529037296798E-3</v>
      </c>
      <c r="E13" s="302">
        <v>0</v>
      </c>
      <c r="F13" s="302">
        <v>3.3422585576772697E-2</v>
      </c>
      <c r="G13" s="302">
        <v>0.64033496379852295</v>
      </c>
      <c r="H13" s="302">
        <v>0.28614211082458502</v>
      </c>
      <c r="I13" s="302">
        <v>5.6174107339300498E-2</v>
      </c>
    </row>
    <row r="14" spans="1:9" x14ac:dyDescent="0.2">
      <c r="A14" s="2" t="s">
        <v>20</v>
      </c>
      <c r="B14" s="305">
        <v>96</v>
      </c>
      <c r="C14" s="302">
        <v>1.90130490809679E-2</v>
      </c>
      <c r="D14" s="302">
        <v>0</v>
      </c>
      <c r="E14" s="302">
        <v>3.4959632903337499E-2</v>
      </c>
      <c r="F14" s="302">
        <v>6.0390673577785499E-2</v>
      </c>
      <c r="G14" s="302">
        <v>0.54170972108840898</v>
      </c>
      <c r="H14" s="302">
        <v>0.34392693638801602</v>
      </c>
      <c r="I14" s="302">
        <v>2.8980078222439299E-2</v>
      </c>
    </row>
    <row r="15" spans="1:9" x14ac:dyDescent="0.2">
      <c r="A15" s="2" t="s">
        <v>21</v>
      </c>
      <c r="B15" s="305">
        <v>93</v>
      </c>
      <c r="C15" s="302">
        <v>7.8896125778555905E-3</v>
      </c>
      <c r="D15" s="302">
        <v>2.6108033955097198E-2</v>
      </c>
      <c r="E15" s="302">
        <v>2.3605298250913599E-2</v>
      </c>
      <c r="F15" s="302">
        <v>3.4871976822614698E-2</v>
      </c>
      <c r="G15" s="302">
        <v>0.51372218132018999</v>
      </c>
      <c r="H15" s="302">
        <v>0.393802881240845</v>
      </c>
      <c r="I15" s="302">
        <v>5.6083485666320203E-2</v>
      </c>
    </row>
    <row r="16" spans="1:9" x14ac:dyDescent="0.2">
      <c r="A16" s="2" t="s">
        <v>22</v>
      </c>
      <c r="B16" s="305">
        <v>103</v>
      </c>
      <c r="C16" s="302">
        <v>4.3297652155160897E-2</v>
      </c>
      <c r="D16" s="302">
        <v>2.3241046816110601E-2</v>
      </c>
      <c r="E16" s="302">
        <v>1.31925186142325E-2</v>
      </c>
      <c r="F16" s="302">
        <v>0.14700564742088301</v>
      </c>
      <c r="G16" s="302">
        <v>0.47005793452262901</v>
      </c>
      <c r="H16" s="302">
        <v>0.30320522189140298</v>
      </c>
      <c r="I16" s="302">
        <v>9.5492530966429401E-2</v>
      </c>
    </row>
    <row r="17" spans="1:9" x14ac:dyDescent="0.2">
      <c r="A17" s="2" t="s">
        <v>23</v>
      </c>
      <c r="B17" s="305">
        <v>71</v>
      </c>
      <c r="C17" s="302">
        <v>2.0566573366522799E-2</v>
      </c>
      <c r="D17" s="302">
        <v>0</v>
      </c>
      <c r="E17" s="302">
        <v>3.6984007805585903E-2</v>
      </c>
      <c r="F17" s="302">
        <v>2.2284600883722298E-2</v>
      </c>
      <c r="G17" s="302">
        <v>0.57630646228790305</v>
      </c>
      <c r="H17" s="302">
        <v>0.34385836124420199</v>
      </c>
      <c r="I17" s="302">
        <v>3.1344715800036199E-2</v>
      </c>
    </row>
    <row r="18" spans="1:9" x14ac:dyDescent="0.2">
      <c r="A18" s="2" t="s">
        <v>24</v>
      </c>
      <c r="B18" s="305">
        <v>72</v>
      </c>
      <c r="C18" s="302">
        <v>3.6422740668058402E-2</v>
      </c>
      <c r="D18" s="302">
        <v>2.5475924834609E-2</v>
      </c>
      <c r="E18" s="302">
        <v>2.5475924834609E-2</v>
      </c>
      <c r="F18" s="302">
        <v>2.3196373134851501E-2</v>
      </c>
      <c r="G18" s="302">
        <v>0.52657365798950195</v>
      </c>
      <c r="H18" s="302">
        <v>0.362855345010757</v>
      </c>
      <c r="I18" s="302">
        <v>9.7150102845834196E-2</v>
      </c>
    </row>
    <row r="19" spans="1:9" x14ac:dyDescent="0.2">
      <c r="A19" s="2" t="s">
        <v>25</v>
      </c>
      <c r="B19" s="305">
        <v>95</v>
      </c>
      <c r="C19" s="302">
        <v>7.33501929789782E-3</v>
      </c>
      <c r="D19" s="302">
        <v>0</v>
      </c>
      <c r="E19" s="302">
        <v>4.5403901487588903E-2</v>
      </c>
      <c r="F19" s="302">
        <v>3.1110191717743901E-2</v>
      </c>
      <c r="G19" s="302">
        <v>0.63521420955658003</v>
      </c>
      <c r="H19" s="302">
        <v>0.28093668818473799</v>
      </c>
      <c r="I19" s="302">
        <v>1.02007974442169E-2</v>
      </c>
    </row>
    <row r="20" spans="1:9" x14ac:dyDescent="0.2">
      <c r="A20" s="2" t="s">
        <v>26</v>
      </c>
      <c r="B20" s="305">
        <v>94</v>
      </c>
      <c r="C20" s="302">
        <v>8.1393029540777206E-3</v>
      </c>
      <c r="D20" s="302">
        <v>0</v>
      </c>
      <c r="E20" s="302">
        <v>2.21723318099976E-2</v>
      </c>
      <c r="F20" s="302">
        <v>5.3838290274143198E-2</v>
      </c>
      <c r="G20" s="302">
        <v>0.57313698530197099</v>
      </c>
      <c r="H20" s="302">
        <v>0.34271311759948703</v>
      </c>
      <c r="I20" s="302">
        <v>1.2383181265339801E-2</v>
      </c>
    </row>
    <row r="21" spans="1:9" x14ac:dyDescent="0.2">
      <c r="A21" s="2" t="s">
        <v>27</v>
      </c>
      <c r="B21" s="305">
        <v>83</v>
      </c>
      <c r="C21" s="302">
        <v>0</v>
      </c>
      <c r="D21" s="302">
        <v>0</v>
      </c>
      <c r="E21" s="302">
        <v>0</v>
      </c>
      <c r="F21" s="302">
        <v>2.3581629619002301E-2</v>
      </c>
      <c r="G21" s="302">
        <v>0.70467138290405296</v>
      </c>
      <c r="H21" s="302">
        <v>0.27174696326255798</v>
      </c>
      <c r="I21" s="302">
        <v>0</v>
      </c>
    </row>
    <row r="22" spans="1:9" x14ac:dyDescent="0.2">
      <c r="A22" s="2" t="s">
        <v>28</v>
      </c>
      <c r="B22" s="305">
        <v>104</v>
      </c>
      <c r="C22" s="302">
        <v>1.8021592870354701E-2</v>
      </c>
      <c r="D22" s="302">
        <v>1.1140345595777E-2</v>
      </c>
      <c r="E22" s="302">
        <v>3.61835509538651E-2</v>
      </c>
      <c r="F22" s="302">
        <v>7.4877984821796403E-2</v>
      </c>
      <c r="G22" s="302">
        <v>0.46981564164161699</v>
      </c>
      <c r="H22" s="302">
        <v>0.38996088504791299</v>
      </c>
      <c r="I22" s="302">
        <v>4.7803391138126802E-2</v>
      </c>
    </row>
    <row r="23" spans="1:9" x14ac:dyDescent="0.2">
      <c r="A23" s="2" t="s">
        <v>29</v>
      </c>
      <c r="B23" s="305">
        <v>101</v>
      </c>
      <c r="C23" s="302">
        <v>1.2633269652724301E-2</v>
      </c>
      <c r="D23" s="302">
        <v>7.1989684365689798E-3</v>
      </c>
      <c r="E23" s="302">
        <v>1.4397936873137999E-2</v>
      </c>
      <c r="F23" s="302">
        <v>6.6804967820644406E-2</v>
      </c>
      <c r="G23" s="302">
        <v>0.479558855295181</v>
      </c>
      <c r="H23" s="302">
        <v>0.41940602660179099</v>
      </c>
      <c r="I23" s="302">
        <v>3.4158531012957703E-2</v>
      </c>
    </row>
    <row r="24" spans="1:9" x14ac:dyDescent="0.2">
      <c r="A24" s="2" t="s">
        <v>30</v>
      </c>
      <c r="B24" s="305">
        <v>99</v>
      </c>
      <c r="C24" s="302">
        <v>0</v>
      </c>
      <c r="D24" s="302">
        <v>2.06358078867197E-2</v>
      </c>
      <c r="E24" s="302">
        <v>0</v>
      </c>
      <c r="F24" s="302">
        <v>6.5155133605003399E-2</v>
      </c>
      <c r="G24" s="302">
        <v>0.56897610425949097</v>
      </c>
      <c r="H24" s="302">
        <v>0.345232933759689</v>
      </c>
      <c r="I24" s="302">
        <v>3.1516259134642698E-2</v>
      </c>
    </row>
    <row r="25" spans="1:9" x14ac:dyDescent="0.2">
      <c r="A25" s="2" t="s">
        <v>31</v>
      </c>
      <c r="B25" s="305">
        <v>97</v>
      </c>
      <c r="C25" s="302">
        <v>1.79497357457876E-2</v>
      </c>
      <c r="D25" s="302">
        <v>2.4772504344582599E-2</v>
      </c>
      <c r="E25" s="302">
        <v>1.6879001632332798E-2</v>
      </c>
      <c r="F25" s="302">
        <v>4.8068955540657002E-2</v>
      </c>
      <c r="G25" s="302">
        <v>0.51472508907318104</v>
      </c>
      <c r="H25" s="302">
        <v>0.37760469317436202</v>
      </c>
      <c r="I25" s="302">
        <v>6.8641651098992201E-2</v>
      </c>
    </row>
    <row r="26" spans="1:9" x14ac:dyDescent="0.2">
      <c r="A26" s="2" t="s">
        <v>32</v>
      </c>
      <c r="B26" s="305">
        <v>88</v>
      </c>
      <c r="C26" s="302">
        <v>8.8968455791473403E-2</v>
      </c>
      <c r="D26" s="302">
        <v>0</v>
      </c>
      <c r="E26" s="302">
        <v>1.51288975030184E-2</v>
      </c>
      <c r="F26" s="302">
        <v>2.8906954452395401E-2</v>
      </c>
      <c r="G26" s="302">
        <v>0.52143323421478305</v>
      </c>
      <c r="H26" s="302">
        <v>0.34556248784065202</v>
      </c>
      <c r="I26" s="302">
        <v>0.13594644268846701</v>
      </c>
    </row>
    <row r="27" spans="1:9" x14ac:dyDescent="0.2">
      <c r="A27" s="2" t="s">
        <v>33</v>
      </c>
      <c r="B27" s="305">
        <v>86</v>
      </c>
      <c r="C27" s="302">
        <v>0</v>
      </c>
      <c r="D27" s="302">
        <v>1.2311062775552301E-2</v>
      </c>
      <c r="E27" s="302">
        <v>0</v>
      </c>
      <c r="F27" s="302">
        <v>3.7169065326452297E-2</v>
      </c>
      <c r="G27" s="302">
        <v>0.577356576919556</v>
      </c>
      <c r="H27" s="302">
        <v>0.373163312673569</v>
      </c>
      <c r="I27" s="302">
        <v>1.9639983869688699E-2</v>
      </c>
    </row>
    <row r="28" spans="1:9" x14ac:dyDescent="0.2">
      <c r="A28" s="2" t="s">
        <v>34</v>
      </c>
      <c r="B28" s="305">
        <v>100</v>
      </c>
      <c r="C28" s="302">
        <v>1.4288367703557001E-2</v>
      </c>
      <c r="D28" s="302">
        <v>0</v>
      </c>
      <c r="E28" s="302">
        <v>0</v>
      </c>
      <c r="F28" s="302">
        <v>9.8840026184916496E-3</v>
      </c>
      <c r="G28" s="302">
        <v>0.67080807685852095</v>
      </c>
      <c r="H28" s="302">
        <v>0.30501955747604398</v>
      </c>
      <c r="I28" s="302">
        <v>2.0559380859595099E-2</v>
      </c>
    </row>
    <row r="29" spans="1:9" x14ac:dyDescent="0.2">
      <c r="A29" s="2" t="s">
        <v>35</v>
      </c>
      <c r="B29" s="305">
        <v>95</v>
      </c>
      <c r="C29" s="302">
        <v>2.2613346576690702E-2</v>
      </c>
      <c r="D29" s="302">
        <v>9.9496664479374903E-3</v>
      </c>
      <c r="E29" s="302">
        <v>9.9496664479374903E-3</v>
      </c>
      <c r="F29" s="302">
        <v>4.1437059640884399E-2</v>
      </c>
      <c r="G29" s="302">
        <v>0.61658841371536299</v>
      </c>
      <c r="H29" s="302">
        <v>0.29946181178093001</v>
      </c>
      <c r="I29" s="302">
        <v>4.6482854492845102E-2</v>
      </c>
    </row>
    <row r="30" spans="1:9" x14ac:dyDescent="0.2">
      <c r="A30" s="2" t="s">
        <v>36</v>
      </c>
      <c r="B30" s="305">
        <v>90</v>
      </c>
      <c r="C30" s="302">
        <v>0</v>
      </c>
      <c r="D30" s="302">
        <v>0</v>
      </c>
      <c r="E30" s="302">
        <v>8.3425268530845607E-3</v>
      </c>
      <c r="F30" s="302">
        <v>7.4499033391475705E-2</v>
      </c>
      <c r="G30" s="302">
        <v>0.689511299133301</v>
      </c>
      <c r="H30" s="302">
        <v>0.22764712572097801</v>
      </c>
      <c r="I30" s="302">
        <v>0</v>
      </c>
    </row>
    <row r="31" spans="1:9" x14ac:dyDescent="0.2">
      <c r="A31" s="2" t="s">
        <v>37</v>
      </c>
      <c r="B31" s="305">
        <v>81</v>
      </c>
      <c r="C31" s="302">
        <v>5.1808312535285901E-2</v>
      </c>
      <c r="D31" s="302">
        <v>0</v>
      </c>
      <c r="E31" s="302">
        <v>0</v>
      </c>
      <c r="F31" s="302">
        <v>1.9986918196082101E-2</v>
      </c>
      <c r="G31" s="302">
        <v>0.66282093524932895</v>
      </c>
      <c r="H31" s="302">
        <v>0.26538380980491599</v>
      </c>
      <c r="I31" s="302">
        <v>7.0524329485892795E-2</v>
      </c>
    </row>
    <row r="32" spans="1:9" x14ac:dyDescent="0.2">
      <c r="A32" s="2" t="s">
        <v>38</v>
      </c>
      <c r="B32" s="305">
        <v>103</v>
      </c>
      <c r="C32" s="302">
        <v>2.5940410792827599E-2</v>
      </c>
      <c r="D32" s="302">
        <v>1.16781042888761E-2</v>
      </c>
      <c r="E32" s="302">
        <v>0</v>
      </c>
      <c r="F32" s="302">
        <v>8.0939598381519304E-2</v>
      </c>
      <c r="G32" s="302">
        <v>0.51178050041198697</v>
      </c>
      <c r="H32" s="302">
        <v>0.36966139078140298</v>
      </c>
      <c r="I32" s="302">
        <v>5.96798518346063E-2</v>
      </c>
    </row>
    <row r="33" spans="1:9" x14ac:dyDescent="0.2">
      <c r="A33" s="2" t="s">
        <v>39</v>
      </c>
      <c r="B33" s="305">
        <v>95</v>
      </c>
      <c r="C33" s="302">
        <v>7.5101964175701098E-3</v>
      </c>
      <c r="D33" s="302">
        <v>2.3668371140956899E-2</v>
      </c>
      <c r="E33" s="302">
        <v>2.8528166934847801E-2</v>
      </c>
      <c r="F33" s="302">
        <v>4.9566291272640201E-2</v>
      </c>
      <c r="G33" s="302">
        <v>0.53563094139099099</v>
      </c>
      <c r="H33" s="302">
        <v>0.35509604215621898</v>
      </c>
      <c r="I33" s="302">
        <v>4.8346062586611997E-2</v>
      </c>
    </row>
    <row r="34" spans="1:9" x14ac:dyDescent="0.2">
      <c r="A34" s="2" t="s">
        <v>40</v>
      </c>
      <c r="B34" s="305">
        <v>94</v>
      </c>
      <c r="C34" s="302">
        <v>0</v>
      </c>
      <c r="D34" s="302">
        <v>2.89549212902784E-2</v>
      </c>
      <c r="E34" s="302">
        <v>2.1305739879608199E-2</v>
      </c>
      <c r="F34" s="302">
        <v>2.8362615033984202E-2</v>
      </c>
      <c r="G34" s="302">
        <v>0.66251403093338002</v>
      </c>
      <c r="H34" s="302">
        <v>0.25886270403862</v>
      </c>
      <c r="I34" s="302">
        <v>3.9068227994244399E-2</v>
      </c>
    </row>
    <row r="35" spans="1:9" x14ac:dyDescent="0.2">
      <c r="A35" s="2" t="s">
        <v>41</v>
      </c>
      <c r="B35" s="305">
        <v>99</v>
      </c>
      <c r="C35" s="302">
        <v>9.4259865581989306E-3</v>
      </c>
      <c r="D35" s="302">
        <v>0</v>
      </c>
      <c r="E35" s="302">
        <v>0</v>
      </c>
      <c r="F35" s="302">
        <v>7.1167849004268605E-2</v>
      </c>
      <c r="G35" s="302">
        <v>0.58896923065185502</v>
      </c>
      <c r="H35" s="302">
        <v>0.33043694496154802</v>
      </c>
      <c r="I35" s="302">
        <v>1.4077817361541499E-2</v>
      </c>
    </row>
    <row r="36" spans="1:9" x14ac:dyDescent="0.2">
      <c r="A36" s="2" t="s">
        <v>42</v>
      </c>
      <c r="B36" s="305">
        <v>83</v>
      </c>
      <c r="C36" s="302">
        <v>1.06721939519048E-2</v>
      </c>
      <c r="D36" s="302">
        <v>0</v>
      </c>
      <c r="E36" s="302">
        <v>1.18215698748827E-2</v>
      </c>
      <c r="F36" s="302">
        <v>3.4099444746971103E-2</v>
      </c>
      <c r="G36" s="302">
        <v>0.63462108373642001</v>
      </c>
      <c r="H36" s="302">
        <v>0.30878573656082198</v>
      </c>
      <c r="I36" s="302">
        <v>1.54397761600619E-2</v>
      </c>
    </row>
    <row r="37" spans="1:9" x14ac:dyDescent="0.2">
      <c r="A37" s="2" t="s">
        <v>43</v>
      </c>
      <c r="B37" s="305">
        <v>89</v>
      </c>
      <c r="C37" s="302">
        <v>0</v>
      </c>
      <c r="D37" s="302">
        <v>8.4439506754279102E-3</v>
      </c>
      <c r="E37" s="302">
        <v>1.0591619648039299E-2</v>
      </c>
      <c r="F37" s="302">
        <v>9.0769052505493206E-2</v>
      </c>
      <c r="G37" s="302">
        <v>0.59730374813079801</v>
      </c>
      <c r="H37" s="302">
        <v>0.29289159178733798</v>
      </c>
      <c r="I37" s="302">
        <v>1.19415227173268E-2</v>
      </c>
    </row>
    <row r="38" spans="1:9" x14ac:dyDescent="0.2">
      <c r="A38" s="2" t="s">
        <v>44</v>
      </c>
      <c r="B38" s="305">
        <v>103</v>
      </c>
      <c r="C38" s="302">
        <v>0</v>
      </c>
      <c r="D38" s="302">
        <v>0</v>
      </c>
      <c r="E38" s="302">
        <v>2.68826633691788E-2</v>
      </c>
      <c r="F38" s="302">
        <v>8.8098034262657193E-2</v>
      </c>
      <c r="G38" s="302">
        <v>0.48341581225395203</v>
      </c>
      <c r="H38" s="302">
        <v>0.40160349011421198</v>
      </c>
      <c r="I38" s="302">
        <v>0</v>
      </c>
    </row>
    <row r="39" spans="1:9" x14ac:dyDescent="0.2">
      <c r="A39" s="2" t="s">
        <v>45</v>
      </c>
      <c r="B39" s="305">
        <v>103</v>
      </c>
      <c r="C39" s="302">
        <v>1.19859734550118E-2</v>
      </c>
      <c r="D39" s="302">
        <v>1.6272334381938001E-2</v>
      </c>
      <c r="E39" s="302">
        <v>1.17531083524227E-2</v>
      </c>
      <c r="F39" s="302">
        <v>5.5956318974494899E-2</v>
      </c>
      <c r="G39" s="302">
        <v>0.59536629915237405</v>
      </c>
      <c r="H39" s="302">
        <v>0.308665990829468</v>
      </c>
      <c r="I39" s="302">
        <v>4.0875042214431799E-2</v>
      </c>
    </row>
    <row r="40" spans="1:9" x14ac:dyDescent="0.2">
      <c r="A40" s="2" t="s">
        <v>46</v>
      </c>
      <c r="B40" s="305">
        <v>101</v>
      </c>
      <c r="C40" s="302">
        <v>8.1619136035442404E-3</v>
      </c>
      <c r="D40" s="302">
        <v>0</v>
      </c>
      <c r="E40" s="302">
        <v>3.1561672687530497E-2</v>
      </c>
      <c r="F40" s="302">
        <v>2.0926574245095302E-2</v>
      </c>
      <c r="G40" s="302">
        <v>0.559792220592499</v>
      </c>
      <c r="H40" s="302">
        <v>0.37955760955810502</v>
      </c>
      <c r="I40" s="302">
        <v>1.3154990458093201E-2</v>
      </c>
    </row>
    <row r="41" spans="1:9" x14ac:dyDescent="0.2">
      <c r="A41" s="2" t="s">
        <v>47</v>
      </c>
      <c r="B41" s="305">
        <v>92</v>
      </c>
      <c r="C41" s="302">
        <v>4.2647432535886799E-2</v>
      </c>
      <c r="D41" s="302">
        <v>6.8847266957163802E-3</v>
      </c>
      <c r="E41" s="302">
        <v>6.8847266957163802E-3</v>
      </c>
      <c r="F41" s="302">
        <v>9.5553427934646606E-2</v>
      </c>
      <c r="G41" s="302">
        <v>0.57777208089828502</v>
      </c>
      <c r="H41" s="302">
        <v>0.27025759220123302</v>
      </c>
      <c r="I41" s="302">
        <v>6.7876225346447605E-2</v>
      </c>
    </row>
    <row r="42" spans="1:9" x14ac:dyDescent="0.2">
      <c r="A42" s="2" t="s">
        <v>48</v>
      </c>
      <c r="B42" s="305">
        <v>101</v>
      </c>
      <c r="C42" s="302">
        <v>3.4562151879072203E-2</v>
      </c>
      <c r="D42" s="302">
        <v>0</v>
      </c>
      <c r="E42" s="302">
        <v>0</v>
      </c>
      <c r="F42" s="302">
        <v>6.8117618560791002E-2</v>
      </c>
      <c r="G42" s="302">
        <v>0.56480193138122603</v>
      </c>
      <c r="H42" s="302">
        <v>0.33251827955245999</v>
      </c>
      <c r="I42" s="302">
        <v>5.1779924130918302E-2</v>
      </c>
    </row>
    <row r="43" spans="1:9" x14ac:dyDescent="0.2">
      <c r="A43" s="2" t="s">
        <v>49</v>
      </c>
      <c r="B43" s="305">
        <v>92</v>
      </c>
      <c r="C43" s="302">
        <v>0</v>
      </c>
      <c r="D43" s="302">
        <v>0</v>
      </c>
      <c r="E43" s="302">
        <v>6.2755689024925204E-2</v>
      </c>
      <c r="F43" s="302">
        <v>4.63159792125225E-2</v>
      </c>
      <c r="G43" s="302">
        <v>0.68497902154922496</v>
      </c>
      <c r="H43" s="302">
        <v>0.205949336290359</v>
      </c>
      <c r="I43" s="302">
        <v>0</v>
      </c>
    </row>
    <row r="44" spans="1:9" x14ac:dyDescent="0.2">
      <c r="A44" s="2" t="s">
        <v>50</v>
      </c>
      <c r="B44" s="305">
        <v>94</v>
      </c>
      <c r="C44" s="302">
        <v>1.5042344108223899E-2</v>
      </c>
      <c r="D44" s="302">
        <v>6.2935021705925499E-3</v>
      </c>
      <c r="E44" s="302">
        <v>0</v>
      </c>
      <c r="F44" s="302">
        <v>0.128689780831337</v>
      </c>
      <c r="G44" s="302">
        <v>0.52913552522659302</v>
      </c>
      <c r="H44" s="302">
        <v>0.32083880901336698</v>
      </c>
      <c r="I44" s="302">
        <v>3.1414998053713103E-2</v>
      </c>
    </row>
    <row r="45" spans="1:9" x14ac:dyDescent="0.2">
      <c r="A45" s="2" t="s">
        <v>51</v>
      </c>
      <c r="B45" s="305">
        <v>92</v>
      </c>
      <c r="C45" s="302">
        <v>1.30664026364684E-2</v>
      </c>
      <c r="D45" s="302">
        <v>9.0226465836167301E-3</v>
      </c>
      <c r="E45" s="302">
        <v>5.3883079439401599E-2</v>
      </c>
      <c r="F45" s="302">
        <v>0.103946231305599</v>
      </c>
      <c r="G45" s="302">
        <v>0.53908663988113403</v>
      </c>
      <c r="H45" s="302">
        <v>0.28099498152732799</v>
      </c>
      <c r="I45" s="302">
        <v>3.07216907042504E-2</v>
      </c>
    </row>
    <row r="46" spans="1:9" x14ac:dyDescent="0.2">
      <c r="A46" s="2" t="s">
        <v>52</v>
      </c>
      <c r="B46" s="305">
        <v>101</v>
      </c>
      <c r="C46" s="302">
        <v>8.6967675015330297E-3</v>
      </c>
      <c r="D46" s="302">
        <v>0</v>
      </c>
      <c r="E46" s="302">
        <v>0</v>
      </c>
      <c r="F46" s="302">
        <v>5.6802488863468198E-2</v>
      </c>
      <c r="G46" s="302">
        <v>0.71031808853149403</v>
      </c>
      <c r="H46" s="302">
        <v>0.22418268024921401</v>
      </c>
      <c r="I46" s="302">
        <v>1.1209813184433599E-2</v>
      </c>
    </row>
    <row r="47" spans="1:9" x14ac:dyDescent="0.2">
      <c r="A47" s="2" t="s">
        <v>53</v>
      </c>
      <c r="B47" s="305">
        <v>94</v>
      </c>
      <c r="C47" s="302">
        <v>0</v>
      </c>
      <c r="D47" s="302">
        <v>0</v>
      </c>
      <c r="E47" s="302">
        <v>0</v>
      </c>
      <c r="F47" s="302">
        <v>6.6357895731926006E-2</v>
      </c>
      <c r="G47" s="302">
        <v>0.67326569557189897</v>
      </c>
      <c r="H47" s="302">
        <v>0.26037639379501298</v>
      </c>
      <c r="I47" s="302">
        <v>0</v>
      </c>
    </row>
    <row r="48" spans="1:9" x14ac:dyDescent="0.2">
      <c r="A48" s="2" t="s">
        <v>54</v>
      </c>
      <c r="B48" s="305">
        <v>89</v>
      </c>
      <c r="C48" s="302">
        <v>0</v>
      </c>
      <c r="D48" s="302">
        <v>0</v>
      </c>
      <c r="E48" s="302">
        <v>8.9076794683933293E-3</v>
      </c>
      <c r="F48" s="302">
        <v>5.05139417946339E-2</v>
      </c>
      <c r="G48" s="302">
        <v>0.59245908260345503</v>
      </c>
      <c r="H48" s="302">
        <v>0.34811931848526001</v>
      </c>
      <c r="I48" s="302">
        <v>0</v>
      </c>
    </row>
    <row r="49" spans="1:9" x14ac:dyDescent="0.2">
      <c r="A49" s="2" t="s">
        <v>55</v>
      </c>
      <c r="B49" s="305">
        <v>84</v>
      </c>
      <c r="C49" s="302">
        <v>1.7709696665406199E-2</v>
      </c>
      <c r="D49" s="302">
        <v>0</v>
      </c>
      <c r="E49" s="302">
        <v>0</v>
      </c>
      <c r="F49" s="302">
        <v>4.0344424545764902E-2</v>
      </c>
      <c r="G49" s="302">
        <v>0.56706219911575295</v>
      </c>
      <c r="H49" s="302">
        <v>0.37488371133804299</v>
      </c>
      <c r="I49" s="302">
        <v>2.8330242051822298E-2</v>
      </c>
    </row>
    <row r="50" spans="1:9" x14ac:dyDescent="0.2">
      <c r="A50" s="2" t="s">
        <v>56</v>
      </c>
      <c r="B50" s="305">
        <v>62</v>
      </c>
      <c r="C50" s="302">
        <v>0</v>
      </c>
      <c r="D50" s="302">
        <v>0</v>
      </c>
      <c r="E50" s="302">
        <v>0</v>
      </c>
      <c r="F50" s="302">
        <v>6.2871769070625305E-2</v>
      </c>
      <c r="G50" s="302">
        <v>0.54768341779708896</v>
      </c>
      <c r="H50" s="302">
        <v>0.38944482803344699</v>
      </c>
      <c r="I50" s="302">
        <v>0</v>
      </c>
    </row>
    <row r="51" spans="1:9" x14ac:dyDescent="0.2">
      <c r="A51" s="2" t="s">
        <v>57</v>
      </c>
      <c r="B51" s="305">
        <v>98</v>
      </c>
      <c r="C51" s="302">
        <v>0</v>
      </c>
      <c r="D51" s="302">
        <v>1.10646393150091E-2</v>
      </c>
      <c r="E51" s="302">
        <v>1.10646393150091E-2</v>
      </c>
      <c r="F51" s="302">
        <v>2.3233901709318199E-2</v>
      </c>
      <c r="G51" s="302">
        <v>0.58094745874404896</v>
      </c>
      <c r="H51" s="302">
        <v>0.37368935346603399</v>
      </c>
      <c r="I51" s="302">
        <v>1.7666376115217201E-2</v>
      </c>
    </row>
    <row r="52" spans="1:9" x14ac:dyDescent="0.2">
      <c r="A52" s="2" t="s">
        <v>58</v>
      </c>
      <c r="B52" s="305">
        <v>79</v>
      </c>
      <c r="C52" s="302">
        <v>0</v>
      </c>
      <c r="D52" s="302">
        <v>0</v>
      </c>
      <c r="E52" s="302">
        <v>0</v>
      </c>
      <c r="F52" s="302">
        <v>4.7698043286800398E-2</v>
      </c>
      <c r="G52" s="302">
        <v>0.65112364292144798</v>
      </c>
      <c r="H52" s="302">
        <v>0.30117833614349399</v>
      </c>
      <c r="I52" s="302">
        <v>0</v>
      </c>
    </row>
    <row r="53" spans="1:9" x14ac:dyDescent="0.2">
      <c r="A53" s="2" t="s">
        <v>59</v>
      </c>
      <c r="B53" s="305">
        <v>90</v>
      </c>
      <c r="C53" s="302">
        <v>2.5380950421094901E-2</v>
      </c>
      <c r="D53" s="302">
        <v>0</v>
      </c>
      <c r="E53" s="302">
        <v>0</v>
      </c>
      <c r="F53" s="302">
        <v>5.4433338344097103E-2</v>
      </c>
      <c r="G53" s="302">
        <v>0.67290002107620195</v>
      </c>
      <c r="H53" s="302">
        <v>0.24728567898273501</v>
      </c>
      <c r="I53" s="302">
        <v>3.3719234627601201E-2</v>
      </c>
    </row>
    <row r="54" spans="1:9" x14ac:dyDescent="0.2">
      <c r="A54" s="2" t="s">
        <v>60</v>
      </c>
      <c r="B54" s="305">
        <v>93</v>
      </c>
      <c r="C54" s="302">
        <v>2.9446352273225802E-2</v>
      </c>
      <c r="D54" s="302">
        <v>1.9269740208983401E-2</v>
      </c>
      <c r="E54" s="302">
        <v>3.4391194581985501E-2</v>
      </c>
      <c r="F54" s="302">
        <v>1.5510378405451801E-2</v>
      </c>
      <c r="G54" s="302">
        <v>0.67340415716171298</v>
      </c>
      <c r="H54" s="302">
        <v>0.227978155016899</v>
      </c>
      <c r="I54" s="302">
        <v>6.3101962993954305E-2</v>
      </c>
    </row>
    <row r="55" spans="1:9" x14ac:dyDescent="0.2">
      <c r="A55" s="2" t="s">
        <v>61</v>
      </c>
      <c r="B55" s="305">
        <v>95</v>
      </c>
      <c r="C55" s="302">
        <v>0</v>
      </c>
      <c r="D55" s="302">
        <v>0</v>
      </c>
      <c r="E55" s="302">
        <v>2.0472411066293699E-2</v>
      </c>
      <c r="F55" s="302">
        <v>4.5407414436340297E-2</v>
      </c>
      <c r="G55" s="302">
        <v>0.58504307270050004</v>
      </c>
      <c r="H55" s="302">
        <v>0.34907713532447798</v>
      </c>
      <c r="I55" s="302">
        <v>0</v>
      </c>
    </row>
    <row r="56" spans="1:9" x14ac:dyDescent="0.2">
      <c r="A56" s="2" t="s">
        <v>62</v>
      </c>
      <c r="B56" s="305">
        <v>104</v>
      </c>
      <c r="C56" s="302">
        <v>0</v>
      </c>
      <c r="D56" s="302">
        <v>6.4963954500853998E-3</v>
      </c>
      <c r="E56" s="302">
        <v>2.7081493288278601E-2</v>
      </c>
      <c r="F56" s="302">
        <v>3.2505486160516697E-2</v>
      </c>
      <c r="G56" s="302">
        <v>0.56483829021453902</v>
      </c>
      <c r="H56" s="302">
        <v>0.369078308343887</v>
      </c>
      <c r="I56" s="302">
        <v>1.02966751806146E-2</v>
      </c>
    </row>
    <row r="57" spans="1:9" x14ac:dyDescent="0.2">
      <c r="A57" s="2" t="s">
        <v>63</v>
      </c>
      <c r="B57" s="305">
        <v>96</v>
      </c>
      <c r="C57" s="302">
        <v>1.8819941207766502E-2</v>
      </c>
      <c r="D57" s="302">
        <v>9.2035513371229206E-3</v>
      </c>
      <c r="E57" s="302">
        <v>2.8277866542339301E-2</v>
      </c>
      <c r="F57" s="302">
        <v>0.162752315402031</v>
      </c>
      <c r="G57" s="302">
        <v>0.48138412833213801</v>
      </c>
      <c r="H57" s="302">
        <v>0.29956221580505399</v>
      </c>
      <c r="I57" s="302">
        <v>4.0008538134306097E-2</v>
      </c>
    </row>
    <row r="58" spans="1:9" x14ac:dyDescent="0.2">
      <c r="A58" s="2" t="s">
        <v>64</v>
      </c>
      <c r="B58" s="305">
        <v>99</v>
      </c>
      <c r="C58" s="302">
        <v>1.43249398097396E-2</v>
      </c>
      <c r="D58" s="302">
        <v>0</v>
      </c>
      <c r="E58" s="302">
        <v>7.0111695677041999E-3</v>
      </c>
      <c r="F58" s="302">
        <v>1.38572948053479E-2</v>
      </c>
      <c r="G58" s="302">
        <v>0.68978238105773904</v>
      </c>
      <c r="H58" s="302">
        <v>0.27502423524856601</v>
      </c>
      <c r="I58" s="302">
        <v>1.9759197619251399E-2</v>
      </c>
    </row>
    <row r="59" spans="1:9" x14ac:dyDescent="0.2">
      <c r="A59" s="2" t="s">
        <v>65</v>
      </c>
      <c r="B59" s="305">
        <v>89</v>
      </c>
      <c r="C59" s="302">
        <v>0</v>
      </c>
      <c r="D59" s="302">
        <v>0</v>
      </c>
      <c r="E59" s="302">
        <v>0</v>
      </c>
      <c r="F59" s="302">
        <v>8.9061915874481201E-2</v>
      </c>
      <c r="G59" s="302">
        <v>0.634748876094818</v>
      </c>
      <c r="H59" s="302">
        <v>0.27618920803070102</v>
      </c>
      <c r="I59" s="302">
        <v>0</v>
      </c>
    </row>
    <row r="60" spans="1:9" x14ac:dyDescent="0.2">
      <c r="A60" s="2" t="s">
        <v>66</v>
      </c>
      <c r="B60" s="305">
        <v>86</v>
      </c>
      <c r="C60" s="302">
        <v>1.1666447855532201E-2</v>
      </c>
      <c r="D60" s="302">
        <v>2.1050723269581802E-2</v>
      </c>
      <c r="E60" s="302">
        <v>0</v>
      </c>
      <c r="F60" s="302">
        <v>2.7247028425335901E-2</v>
      </c>
      <c r="G60" s="302">
        <v>0.64614981412887595</v>
      </c>
      <c r="H60" s="302">
        <v>0.29388597607612599</v>
      </c>
      <c r="I60" s="302">
        <v>4.6334119549101799E-2</v>
      </c>
    </row>
    <row r="61" spans="1:9" x14ac:dyDescent="0.2">
      <c r="A61" s="2" t="s">
        <v>67</v>
      </c>
      <c r="B61" s="305">
        <v>82</v>
      </c>
      <c r="C61" s="302">
        <v>0</v>
      </c>
      <c r="D61" s="302">
        <v>1.2124145403504399E-2</v>
      </c>
      <c r="E61" s="302">
        <v>1.16706602275372E-2</v>
      </c>
      <c r="F61" s="302">
        <v>4.4719256460666698E-2</v>
      </c>
      <c r="G61" s="302">
        <v>0.642772376537323</v>
      </c>
      <c r="H61" s="302">
        <v>0.28871357440948497</v>
      </c>
      <c r="I61" s="302">
        <v>1.7045376862341199E-2</v>
      </c>
    </row>
    <row r="62" spans="1:9" x14ac:dyDescent="0.2">
      <c r="A62" s="2" t="s">
        <v>68</v>
      </c>
      <c r="B62" s="305">
        <v>116</v>
      </c>
      <c r="C62" s="302">
        <v>1.9208883866667699E-2</v>
      </c>
      <c r="D62" s="302">
        <v>9.65894665569067E-3</v>
      </c>
      <c r="E62" s="302">
        <v>1.9235769286751699E-2</v>
      </c>
      <c r="F62" s="302">
        <v>5.3798779845237697E-2</v>
      </c>
      <c r="G62" s="302">
        <v>0.59047740697860696</v>
      </c>
      <c r="H62" s="302">
        <v>0.30762019753456099</v>
      </c>
      <c r="I62" s="302">
        <v>4.1693635602423902E-2</v>
      </c>
    </row>
    <row r="63" spans="1:9" x14ac:dyDescent="0.2">
      <c r="A63" s="2" t="s">
        <v>69</v>
      </c>
      <c r="B63" s="305">
        <v>88</v>
      </c>
      <c r="C63" s="302">
        <v>1.8169259652495402E-2</v>
      </c>
      <c r="D63" s="302">
        <v>1.32256736978889E-2</v>
      </c>
      <c r="E63" s="302">
        <v>1.8169259652495402E-2</v>
      </c>
      <c r="F63" s="302">
        <v>5.5290132761001601E-2</v>
      </c>
      <c r="G63" s="302">
        <v>0.57633525133132901</v>
      </c>
      <c r="H63" s="302">
        <v>0.31881046295165999</v>
      </c>
      <c r="I63" s="302">
        <v>4.6088393607344E-2</v>
      </c>
    </row>
    <row r="64" spans="1:9" x14ac:dyDescent="0.2">
      <c r="A64" s="2" t="s">
        <v>70</v>
      </c>
      <c r="B64" s="305">
        <v>91</v>
      </c>
      <c r="C64" s="302">
        <v>0</v>
      </c>
      <c r="D64" s="302">
        <v>8.0969734117388708E-3</v>
      </c>
      <c r="E64" s="302">
        <v>0</v>
      </c>
      <c r="F64" s="302">
        <v>4.0761925280094098E-2</v>
      </c>
      <c r="G64" s="302">
        <v>0.61370682716369596</v>
      </c>
      <c r="H64" s="302">
        <v>0.337434262037277</v>
      </c>
      <c r="I64" s="302">
        <v>1.2220634264297E-2</v>
      </c>
    </row>
    <row r="65" spans="1:9" x14ac:dyDescent="0.2">
      <c r="A65" s="2" t="s">
        <v>71</v>
      </c>
      <c r="B65" s="305">
        <v>81</v>
      </c>
      <c r="C65" s="302">
        <v>0</v>
      </c>
      <c r="D65" s="302">
        <v>1.6393540427088699E-2</v>
      </c>
      <c r="E65" s="302">
        <v>0</v>
      </c>
      <c r="F65" s="302">
        <v>3.2647233456373201E-2</v>
      </c>
      <c r="G65" s="302">
        <v>0.69476342201232899</v>
      </c>
      <c r="H65" s="302">
        <v>0.25619578361511203</v>
      </c>
      <c r="I65" s="302">
        <v>2.2040128998392399E-2</v>
      </c>
    </row>
    <row r="66" spans="1:9" x14ac:dyDescent="0.2">
      <c r="A66" s="2" t="s">
        <v>72</v>
      </c>
      <c r="B66" s="305">
        <v>90</v>
      </c>
      <c r="C66" s="302">
        <v>0</v>
      </c>
      <c r="D66" s="302">
        <v>1.19378576055169E-2</v>
      </c>
      <c r="E66" s="302">
        <v>5.0578191876411403E-2</v>
      </c>
      <c r="F66" s="302">
        <v>0.11452328413724901</v>
      </c>
      <c r="G66" s="302">
        <v>0.60514914989471402</v>
      </c>
      <c r="H66" s="302">
        <v>0.217811524868011</v>
      </c>
      <c r="I66" s="302">
        <v>1.52621239728402E-2</v>
      </c>
    </row>
    <row r="67" spans="1:9" x14ac:dyDescent="0.2">
      <c r="A67" s="2" t="s">
        <v>73</v>
      </c>
      <c r="B67" s="305">
        <v>102</v>
      </c>
      <c r="C67" s="302">
        <v>0</v>
      </c>
      <c r="D67" s="302">
        <v>0</v>
      </c>
      <c r="E67" s="302">
        <v>8.9425006881356205E-3</v>
      </c>
      <c r="F67" s="302">
        <v>3.3475112169981003E-2</v>
      </c>
      <c r="G67" s="302">
        <v>0.57442498207092296</v>
      </c>
      <c r="H67" s="302">
        <v>0.38315740227699302</v>
      </c>
      <c r="I67" s="302">
        <v>0</v>
      </c>
    </row>
    <row r="68" spans="1:9" x14ac:dyDescent="0.2">
      <c r="A68" s="2" t="s">
        <v>74</v>
      </c>
      <c r="B68" s="305">
        <v>87</v>
      </c>
      <c r="C68" s="302">
        <v>2.2063262760639201E-2</v>
      </c>
      <c r="D68" s="302">
        <v>0</v>
      </c>
      <c r="E68" s="302">
        <v>2.8878888115286799E-2</v>
      </c>
      <c r="F68" s="302">
        <v>0.12075892835855501</v>
      </c>
      <c r="G68" s="302">
        <v>0.57007628679275502</v>
      </c>
      <c r="H68" s="302">
        <v>0.25822260975837702</v>
      </c>
      <c r="I68" s="302">
        <v>2.9743779968380801E-2</v>
      </c>
    </row>
    <row r="69" spans="1:9" x14ac:dyDescent="0.2">
      <c r="A69" s="2" t="s">
        <v>75</v>
      </c>
      <c r="B69" s="305">
        <v>107</v>
      </c>
      <c r="C69" s="302">
        <v>2.9827680438756901E-2</v>
      </c>
      <c r="D69" s="302">
        <v>8.1135239452123607E-3</v>
      </c>
      <c r="E69" s="302">
        <v>4.0849387645721401E-2</v>
      </c>
      <c r="F69" s="302">
        <v>3.2654255628585802E-2</v>
      </c>
      <c r="G69" s="302">
        <v>0.57915723323821999</v>
      </c>
      <c r="H69" s="302">
        <v>0.30939793586731001</v>
      </c>
      <c r="I69" s="302">
        <v>5.4939313728560403E-2</v>
      </c>
    </row>
    <row r="70" spans="1:9" x14ac:dyDescent="0.2">
      <c r="A70" s="2" t="s">
        <v>76</v>
      </c>
      <c r="B70" s="305">
        <v>98</v>
      </c>
      <c r="C70" s="302">
        <v>0</v>
      </c>
      <c r="D70" s="302">
        <v>0</v>
      </c>
      <c r="E70" s="302">
        <v>1.0106249712407599E-2</v>
      </c>
      <c r="F70" s="302">
        <v>4.0464170277118697E-2</v>
      </c>
      <c r="G70" s="302">
        <v>0.59844940900802601</v>
      </c>
      <c r="H70" s="302">
        <v>0.35098019242286699</v>
      </c>
      <c r="I70" s="302">
        <v>0</v>
      </c>
    </row>
    <row r="71" spans="1:9" x14ac:dyDescent="0.2">
      <c r="A71" s="3" t="s">
        <v>77</v>
      </c>
      <c r="B71" s="306">
        <v>75</v>
      </c>
      <c r="C71" s="303">
        <v>0</v>
      </c>
      <c r="D71" s="303">
        <v>3.1778413802385302E-2</v>
      </c>
      <c r="E71" s="303">
        <v>1.25920483842492E-2</v>
      </c>
      <c r="F71" s="303">
        <v>4.7453086823225001E-2</v>
      </c>
      <c r="G71" s="303">
        <v>0.59112733602523804</v>
      </c>
      <c r="H71" s="303">
        <v>0.31704914569854697</v>
      </c>
      <c r="I71" s="303">
        <v>4.6531038320203999E-2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250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10" t="s">
        <v>1</v>
      </c>
      <c r="C6" s="307" t="s">
        <v>1</v>
      </c>
      <c r="D6" s="307" t="s">
        <v>1</v>
      </c>
      <c r="E6" s="307" t="s">
        <v>1</v>
      </c>
      <c r="F6" s="307" t="s">
        <v>1</v>
      </c>
      <c r="G6" s="307" t="s">
        <v>1</v>
      </c>
      <c r="H6" s="307" t="s">
        <v>1</v>
      </c>
      <c r="I6" s="307" t="s">
        <v>1</v>
      </c>
    </row>
    <row r="7" spans="1:9" x14ac:dyDescent="0.2">
      <c r="A7" s="2" t="s">
        <v>13</v>
      </c>
      <c r="B7" s="311">
        <v>5987</v>
      </c>
      <c r="C7" s="308">
        <v>0.12950848042964899</v>
      </c>
      <c r="D7" s="308">
        <v>9.5998249948024694E-2</v>
      </c>
      <c r="E7" s="308">
        <v>0.12748256325721699</v>
      </c>
      <c r="F7" s="308">
        <v>0.17189671099185899</v>
      </c>
      <c r="G7" s="308">
        <v>0.366044551134109</v>
      </c>
      <c r="H7" s="308">
        <v>0.109069436788559</v>
      </c>
      <c r="I7" s="308">
        <v>0.25311370108424402</v>
      </c>
    </row>
    <row r="8" spans="1:9" x14ac:dyDescent="0.2">
      <c r="A8" s="5" t="s">
        <v>14</v>
      </c>
      <c r="B8" s="310" t="s">
        <v>1</v>
      </c>
      <c r="C8" s="307" t="s">
        <v>1</v>
      </c>
      <c r="D8" s="307" t="s">
        <v>1</v>
      </c>
      <c r="E8" s="307" t="s">
        <v>1</v>
      </c>
      <c r="F8" s="307" t="s">
        <v>1</v>
      </c>
      <c r="G8" s="307" t="s">
        <v>1</v>
      </c>
      <c r="H8" s="307" t="s">
        <v>1</v>
      </c>
      <c r="I8" s="307" t="s">
        <v>1</v>
      </c>
    </row>
    <row r="9" spans="1:9" x14ac:dyDescent="0.2">
      <c r="A9" s="2" t="s">
        <v>15</v>
      </c>
      <c r="B9" s="311">
        <v>103</v>
      </c>
      <c r="C9" s="308">
        <v>3.6437671631574603E-2</v>
      </c>
      <c r="D9" s="308">
        <v>0.135726928710938</v>
      </c>
      <c r="E9" s="308">
        <v>0.12500163912773099</v>
      </c>
      <c r="F9" s="308">
        <v>0.20118039846420299</v>
      </c>
      <c r="G9" s="308">
        <v>0.34181118011474598</v>
      </c>
      <c r="H9" s="308">
        <v>0.159842178225517</v>
      </c>
      <c r="I9" s="308">
        <v>0.204919357582448</v>
      </c>
    </row>
    <row r="10" spans="1:9" x14ac:dyDescent="0.2">
      <c r="A10" s="2" t="s">
        <v>16</v>
      </c>
      <c r="B10" s="311">
        <v>104</v>
      </c>
      <c r="C10" s="308">
        <v>6.0992851853370701E-2</v>
      </c>
      <c r="D10" s="308">
        <v>6.85464963316917E-2</v>
      </c>
      <c r="E10" s="308">
        <v>0.192450016736984</v>
      </c>
      <c r="F10" s="308">
        <v>0.18532648682594299</v>
      </c>
      <c r="G10" s="308">
        <v>0.41559192538261402</v>
      </c>
      <c r="H10" s="308">
        <v>7.7092222869396196E-2</v>
      </c>
      <c r="I10" s="308">
        <v>0.14036001363842801</v>
      </c>
    </row>
    <row r="11" spans="1:9" x14ac:dyDescent="0.2">
      <c r="A11" s="2" t="s">
        <v>17</v>
      </c>
      <c r="B11" s="311">
        <v>123</v>
      </c>
      <c r="C11" s="308">
        <v>0.18843837082386</v>
      </c>
      <c r="D11" s="308">
        <v>0.115714617073536</v>
      </c>
      <c r="E11" s="308">
        <v>0.153986871242523</v>
      </c>
      <c r="F11" s="308">
        <v>0.18836909532547</v>
      </c>
      <c r="G11" s="308">
        <v>0.26891487836837802</v>
      </c>
      <c r="H11" s="308">
        <v>8.4576182067394298E-2</v>
      </c>
      <c r="I11" s="308">
        <v>0.33225373536088398</v>
      </c>
    </row>
    <row r="12" spans="1:9" x14ac:dyDescent="0.2">
      <c r="A12" s="2" t="s">
        <v>18</v>
      </c>
      <c r="B12" s="311">
        <v>110</v>
      </c>
      <c r="C12" s="308">
        <v>7.8203774988651303E-2</v>
      </c>
      <c r="D12" s="308">
        <v>9.6640087664127294E-2</v>
      </c>
      <c r="E12" s="308">
        <v>0.24934419989585899</v>
      </c>
      <c r="F12" s="308">
        <v>0.188922494649887</v>
      </c>
      <c r="G12" s="308">
        <v>0.31770569086074801</v>
      </c>
      <c r="H12" s="308">
        <v>6.9183737039565998E-2</v>
      </c>
      <c r="I12" s="308">
        <v>0.18783928945946499</v>
      </c>
    </row>
    <row r="13" spans="1:9" x14ac:dyDescent="0.2">
      <c r="A13" s="2" t="s">
        <v>19</v>
      </c>
      <c r="B13" s="311">
        <v>106</v>
      </c>
      <c r="C13" s="308">
        <v>8.3847306668758406E-2</v>
      </c>
      <c r="D13" s="308">
        <v>0.100410059094429</v>
      </c>
      <c r="E13" s="308">
        <v>0.16301982104778301</v>
      </c>
      <c r="F13" s="308">
        <v>0.226943984627724</v>
      </c>
      <c r="G13" s="308">
        <v>0.359778732061386</v>
      </c>
      <c r="H13" s="308">
        <v>6.6000111401081099E-2</v>
      </c>
      <c r="I13" s="308">
        <v>0.19727771391913401</v>
      </c>
    </row>
    <row r="14" spans="1:9" x14ac:dyDescent="0.2">
      <c r="A14" s="2" t="s">
        <v>20</v>
      </c>
      <c r="B14" s="311">
        <v>97</v>
      </c>
      <c r="C14" s="308">
        <v>9.0414427220821394E-2</v>
      </c>
      <c r="D14" s="308">
        <v>9.1606199741363498E-2</v>
      </c>
      <c r="E14" s="308">
        <v>0.16380628943443301</v>
      </c>
      <c r="F14" s="308">
        <v>0.200440227985382</v>
      </c>
      <c r="G14" s="308">
        <v>0.414012581110001</v>
      </c>
      <c r="H14" s="308">
        <v>3.97202894091606E-2</v>
      </c>
      <c r="I14" s="308">
        <v>0.18954958865649901</v>
      </c>
    </row>
    <row r="15" spans="1:9" x14ac:dyDescent="0.2">
      <c r="A15" s="2" t="s">
        <v>21</v>
      </c>
      <c r="B15" s="311">
        <v>92</v>
      </c>
      <c r="C15" s="308">
        <v>5.7313427329063402E-2</v>
      </c>
      <c r="D15" s="308">
        <v>0.11643372476100899</v>
      </c>
      <c r="E15" s="308">
        <v>0.138432592153549</v>
      </c>
      <c r="F15" s="308">
        <v>0.143060237169266</v>
      </c>
      <c r="G15" s="308">
        <v>0.415205627679825</v>
      </c>
      <c r="H15" s="308">
        <v>0.12955437600612599</v>
      </c>
      <c r="I15" s="308">
        <v>0.19960713257106699</v>
      </c>
    </row>
    <row r="16" spans="1:9" x14ac:dyDescent="0.2">
      <c r="A16" s="2" t="s">
        <v>22</v>
      </c>
      <c r="B16" s="311">
        <v>102</v>
      </c>
      <c r="C16" s="308">
        <v>0.16092923283576999</v>
      </c>
      <c r="D16" s="308">
        <v>0.124737828969955</v>
      </c>
      <c r="E16" s="308">
        <v>0.122686520218849</v>
      </c>
      <c r="F16" s="308">
        <v>0.151654347777367</v>
      </c>
      <c r="G16" s="308">
        <v>0.38022509217262301</v>
      </c>
      <c r="H16" s="308">
        <v>5.9766992926597602E-2</v>
      </c>
      <c r="I16" s="308">
        <v>0.30382581246274598</v>
      </c>
    </row>
    <row r="17" spans="1:9" x14ac:dyDescent="0.2">
      <c r="A17" s="2" t="s">
        <v>23</v>
      </c>
      <c r="B17" s="311">
        <v>74</v>
      </c>
      <c r="C17" s="308">
        <v>5.8846678584814099E-2</v>
      </c>
      <c r="D17" s="308">
        <v>4.64650690555573E-2</v>
      </c>
      <c r="E17" s="308">
        <v>0.13851532340049699</v>
      </c>
      <c r="F17" s="308">
        <v>0.178142979741096</v>
      </c>
      <c r="G17" s="308">
        <v>0.391467034816742</v>
      </c>
      <c r="H17" s="308">
        <v>0.186562895774841</v>
      </c>
      <c r="I17" s="308">
        <v>0.129465141809781</v>
      </c>
    </row>
    <row r="18" spans="1:9" x14ac:dyDescent="0.2">
      <c r="A18" s="2" t="s">
        <v>24</v>
      </c>
      <c r="B18" s="311">
        <v>75</v>
      </c>
      <c r="C18" s="308">
        <v>0.14378516376018499</v>
      </c>
      <c r="D18" s="308">
        <v>4.8794206231832497E-2</v>
      </c>
      <c r="E18" s="308">
        <v>7.5693622231483501E-2</v>
      </c>
      <c r="F18" s="308">
        <v>0.22983492910862</v>
      </c>
      <c r="G18" s="308">
        <v>0.35501390695571899</v>
      </c>
      <c r="H18" s="308">
        <v>0.14687815308570901</v>
      </c>
      <c r="I18" s="308">
        <v>0.22573489929159599</v>
      </c>
    </row>
    <row r="19" spans="1:9" x14ac:dyDescent="0.2">
      <c r="A19" s="2" t="s">
        <v>25</v>
      </c>
      <c r="B19" s="311">
        <v>95</v>
      </c>
      <c r="C19" s="308">
        <v>0.101106129586697</v>
      </c>
      <c r="D19" s="308">
        <v>4.0275361388921703E-2</v>
      </c>
      <c r="E19" s="308">
        <v>7.9786323010921506E-2</v>
      </c>
      <c r="F19" s="308">
        <v>0.155832394957542</v>
      </c>
      <c r="G19" s="308">
        <v>0.51744025945663497</v>
      </c>
      <c r="H19" s="308">
        <v>0.105559527873993</v>
      </c>
      <c r="I19" s="308">
        <v>0.15806696585230801</v>
      </c>
    </row>
    <row r="20" spans="1:9" x14ac:dyDescent="0.2">
      <c r="A20" s="2" t="s">
        <v>26</v>
      </c>
      <c r="B20" s="311">
        <v>94</v>
      </c>
      <c r="C20" s="308">
        <v>0.12995603680610701</v>
      </c>
      <c r="D20" s="308">
        <v>6.6634535789489704E-2</v>
      </c>
      <c r="E20" s="308">
        <v>0.10328084230423</v>
      </c>
      <c r="F20" s="308">
        <v>0.16836044192314101</v>
      </c>
      <c r="G20" s="308">
        <v>0.34843409061431901</v>
      </c>
      <c r="H20" s="308">
        <v>0.18333405256271401</v>
      </c>
      <c r="I20" s="308">
        <v>0.240723362119483</v>
      </c>
    </row>
    <row r="21" spans="1:9" x14ac:dyDescent="0.2">
      <c r="A21" s="2" t="s">
        <v>27</v>
      </c>
      <c r="B21" s="311">
        <v>84</v>
      </c>
      <c r="C21" s="308">
        <v>1.15381656214595E-2</v>
      </c>
      <c r="D21" s="308">
        <v>1.73979233950377E-2</v>
      </c>
      <c r="E21" s="308">
        <v>0.12007100135088</v>
      </c>
      <c r="F21" s="308">
        <v>0.25794026255607599</v>
      </c>
      <c r="G21" s="308">
        <v>0.477017521858215</v>
      </c>
      <c r="H21" s="308">
        <v>0.116035118699074</v>
      </c>
      <c r="I21" s="308">
        <v>3.2734433054983199E-2</v>
      </c>
    </row>
    <row r="22" spans="1:9" x14ac:dyDescent="0.2">
      <c r="A22" s="2" t="s">
        <v>28</v>
      </c>
      <c r="B22" s="311">
        <v>102</v>
      </c>
      <c r="C22" s="308">
        <v>0.15423417091369601</v>
      </c>
      <c r="D22" s="308">
        <v>0.13427890837192499</v>
      </c>
      <c r="E22" s="308">
        <v>0.20071952044963801</v>
      </c>
      <c r="F22" s="308">
        <v>0.19550892710685699</v>
      </c>
      <c r="G22" s="308">
        <v>0.27613356709480302</v>
      </c>
      <c r="H22" s="308">
        <v>3.9124891161918599E-2</v>
      </c>
      <c r="I22" s="308">
        <v>0.30026075304285299</v>
      </c>
    </row>
    <row r="23" spans="1:9" x14ac:dyDescent="0.2">
      <c r="A23" s="2" t="s">
        <v>29</v>
      </c>
      <c r="B23" s="311">
        <v>101</v>
      </c>
      <c r="C23" s="308">
        <v>0.122656963765621</v>
      </c>
      <c r="D23" s="308">
        <v>0.14049239456653601</v>
      </c>
      <c r="E23" s="308">
        <v>0.17102897167205799</v>
      </c>
      <c r="F23" s="308">
        <v>0.221891164779663</v>
      </c>
      <c r="G23" s="308">
        <v>0.24833297729492201</v>
      </c>
      <c r="H23" s="308">
        <v>9.5597550272941603E-2</v>
      </c>
      <c r="I23" s="308">
        <v>0.290964881738215</v>
      </c>
    </row>
    <row r="24" spans="1:9" x14ac:dyDescent="0.2">
      <c r="A24" s="2" t="s">
        <v>30</v>
      </c>
      <c r="B24" s="311">
        <v>99</v>
      </c>
      <c r="C24" s="308">
        <v>0.12884226441383401</v>
      </c>
      <c r="D24" s="308">
        <v>0.10254898667335501</v>
      </c>
      <c r="E24" s="308">
        <v>0.21270734071731601</v>
      </c>
      <c r="F24" s="308">
        <v>0.21576930582523299</v>
      </c>
      <c r="G24" s="308">
        <v>0.27520835399627702</v>
      </c>
      <c r="H24" s="308">
        <v>6.4923740923404694E-2</v>
      </c>
      <c r="I24" s="308">
        <v>0.24745709313525999</v>
      </c>
    </row>
    <row r="25" spans="1:9" x14ac:dyDescent="0.2">
      <c r="A25" s="2" t="s">
        <v>31</v>
      </c>
      <c r="B25" s="311">
        <v>98</v>
      </c>
      <c r="C25" s="308">
        <v>4.07231859862804E-2</v>
      </c>
      <c r="D25" s="308">
        <v>8.7514594197273296E-2</v>
      </c>
      <c r="E25" s="308">
        <v>0.14391650259494801</v>
      </c>
      <c r="F25" s="308">
        <v>0.21941669285297399</v>
      </c>
      <c r="G25" s="308">
        <v>0.36281669139862099</v>
      </c>
      <c r="H25" s="308">
        <v>0.14561231434345201</v>
      </c>
      <c r="I25" s="308">
        <v>0.150093201402726</v>
      </c>
    </row>
    <row r="26" spans="1:9" x14ac:dyDescent="0.2">
      <c r="A26" s="2" t="s">
        <v>32</v>
      </c>
      <c r="B26" s="311">
        <v>90</v>
      </c>
      <c r="C26" s="308">
        <v>0.15501992404460899</v>
      </c>
      <c r="D26" s="308">
        <v>4.2671360075473799E-2</v>
      </c>
      <c r="E26" s="308">
        <v>6.4993731677532196E-2</v>
      </c>
      <c r="F26" s="308">
        <v>0.15607418119907401</v>
      </c>
      <c r="G26" s="308">
        <v>0.389773160219193</v>
      </c>
      <c r="H26" s="308">
        <v>0.19146765768528001</v>
      </c>
      <c r="I26" s="308">
        <v>0.24450633590078899</v>
      </c>
    </row>
    <row r="27" spans="1:9" x14ac:dyDescent="0.2">
      <c r="A27" s="2" t="s">
        <v>33</v>
      </c>
      <c r="B27" s="311">
        <v>90</v>
      </c>
      <c r="C27" s="308">
        <v>8.2588128745555905E-2</v>
      </c>
      <c r="D27" s="308">
        <v>6.4304396510124207E-2</v>
      </c>
      <c r="E27" s="308">
        <v>8.8588669896125793E-2</v>
      </c>
      <c r="F27" s="308">
        <v>0.12590810656547499</v>
      </c>
      <c r="G27" s="308">
        <v>0.42432361841201799</v>
      </c>
      <c r="H27" s="308">
        <v>0.21428708732128099</v>
      </c>
      <c r="I27" s="308">
        <v>0.18695444798274</v>
      </c>
    </row>
    <row r="28" spans="1:9" x14ac:dyDescent="0.2">
      <c r="A28" s="2" t="s">
        <v>34</v>
      </c>
      <c r="B28" s="311">
        <v>102</v>
      </c>
      <c r="C28" s="308">
        <v>4.81450632214546E-2</v>
      </c>
      <c r="D28" s="308">
        <v>2.2230833768844601E-2</v>
      </c>
      <c r="E28" s="308">
        <v>0.110600642859936</v>
      </c>
      <c r="F28" s="308">
        <v>0.24929909408092499</v>
      </c>
      <c r="G28" s="308">
        <v>0.47715029120445301</v>
      </c>
      <c r="H28" s="308">
        <v>9.2574089765548706E-2</v>
      </c>
      <c r="I28" s="308">
        <v>7.7555528270565693E-2</v>
      </c>
    </row>
    <row r="29" spans="1:9" x14ac:dyDescent="0.2">
      <c r="A29" s="2" t="s">
        <v>35</v>
      </c>
      <c r="B29" s="311">
        <v>98</v>
      </c>
      <c r="C29" s="308">
        <v>5.9904836118221297E-2</v>
      </c>
      <c r="D29" s="308">
        <v>6.0932312160730397E-2</v>
      </c>
      <c r="E29" s="308">
        <v>8.9259572327136993E-2</v>
      </c>
      <c r="F29" s="308">
        <v>0.210906371474266</v>
      </c>
      <c r="G29" s="308">
        <v>0.37895327806472801</v>
      </c>
      <c r="H29" s="308">
        <v>0.20004363358020799</v>
      </c>
      <c r="I29" s="308">
        <v>0.15105467346554899</v>
      </c>
    </row>
    <row r="30" spans="1:9" x14ac:dyDescent="0.2">
      <c r="A30" s="2" t="s">
        <v>36</v>
      </c>
      <c r="B30" s="311">
        <v>92</v>
      </c>
      <c r="C30" s="308">
        <v>5.8867942541837699E-2</v>
      </c>
      <c r="D30" s="308">
        <v>8.1020005047321306E-2</v>
      </c>
      <c r="E30" s="308">
        <v>0.167862564325333</v>
      </c>
      <c r="F30" s="308">
        <v>0.232565432786942</v>
      </c>
      <c r="G30" s="308">
        <v>0.37392830848693798</v>
      </c>
      <c r="H30" s="308">
        <v>8.5755743086338002E-2</v>
      </c>
      <c r="I30" s="308">
        <v>0.15300938135657799</v>
      </c>
    </row>
    <row r="31" spans="1:9" x14ac:dyDescent="0.2">
      <c r="A31" s="2" t="s">
        <v>37</v>
      </c>
      <c r="B31" s="311">
        <v>79</v>
      </c>
      <c r="C31" s="308">
        <v>6.8238101899623899E-2</v>
      </c>
      <c r="D31" s="308">
        <v>4.1720505803823499E-2</v>
      </c>
      <c r="E31" s="308">
        <v>6.4487144351005596E-2</v>
      </c>
      <c r="F31" s="308">
        <v>0.16566698253154799</v>
      </c>
      <c r="G31" s="308">
        <v>0.512073814868927</v>
      </c>
      <c r="H31" s="308">
        <v>0.14781343936920199</v>
      </c>
      <c r="I31" s="308">
        <v>0.129031146729291</v>
      </c>
    </row>
    <row r="32" spans="1:9" x14ac:dyDescent="0.2">
      <c r="A32" s="2" t="s">
        <v>38</v>
      </c>
      <c r="B32" s="311">
        <v>105</v>
      </c>
      <c r="C32" s="308">
        <v>0.169990554451942</v>
      </c>
      <c r="D32" s="308">
        <v>0.10588090121746099</v>
      </c>
      <c r="E32" s="308">
        <v>0.18051064014434801</v>
      </c>
      <c r="F32" s="308">
        <v>0.19053766131401101</v>
      </c>
      <c r="G32" s="308">
        <v>0.32039666175842302</v>
      </c>
      <c r="H32" s="308">
        <v>3.26835997402668E-2</v>
      </c>
      <c r="I32" s="308">
        <v>0.28519257016959898</v>
      </c>
    </row>
    <row r="33" spans="1:9" x14ac:dyDescent="0.2">
      <c r="A33" s="2" t="s">
        <v>39</v>
      </c>
      <c r="B33" s="311">
        <v>97</v>
      </c>
      <c r="C33" s="308">
        <v>0.21677619218826299</v>
      </c>
      <c r="D33" s="308">
        <v>8.9015729725360898E-2</v>
      </c>
      <c r="E33" s="308">
        <v>0.14265763759613001</v>
      </c>
      <c r="F33" s="308">
        <v>0.13205246627330799</v>
      </c>
      <c r="G33" s="308">
        <v>0.32983019948005698</v>
      </c>
      <c r="H33" s="308">
        <v>8.9667767286300701E-2</v>
      </c>
      <c r="I33" s="308">
        <v>0.335912443201974</v>
      </c>
    </row>
    <row r="34" spans="1:9" x14ac:dyDescent="0.2">
      <c r="A34" s="2" t="s">
        <v>40</v>
      </c>
      <c r="B34" s="311">
        <v>95</v>
      </c>
      <c r="C34" s="308">
        <v>7.3997288942336994E-2</v>
      </c>
      <c r="D34" s="308">
        <v>7.5920879840850802E-2</v>
      </c>
      <c r="E34" s="308">
        <v>0.13547351956367501</v>
      </c>
      <c r="F34" s="308">
        <v>0.24381983280181899</v>
      </c>
      <c r="G34" s="308">
        <v>0.413864076137543</v>
      </c>
      <c r="H34" s="308">
        <v>5.69244027137756E-2</v>
      </c>
      <c r="I34" s="308">
        <v>0.15896728662536599</v>
      </c>
    </row>
    <row r="35" spans="1:9" x14ac:dyDescent="0.2">
      <c r="A35" s="2" t="s">
        <v>41</v>
      </c>
      <c r="B35" s="311">
        <v>101</v>
      </c>
      <c r="C35" s="308">
        <v>4.1454158723354298E-2</v>
      </c>
      <c r="D35" s="308">
        <v>0.125486835837364</v>
      </c>
      <c r="E35" s="308">
        <v>0.13906635344028501</v>
      </c>
      <c r="F35" s="308">
        <v>0.199637562036514</v>
      </c>
      <c r="G35" s="308">
        <v>0.40146085619926503</v>
      </c>
      <c r="H35" s="308">
        <v>9.2894211411476094E-2</v>
      </c>
      <c r="I35" s="308">
        <v>0.18403696765515001</v>
      </c>
    </row>
    <row r="36" spans="1:9" x14ac:dyDescent="0.2">
      <c r="A36" s="2" t="s">
        <v>42</v>
      </c>
      <c r="B36" s="311">
        <v>85</v>
      </c>
      <c r="C36" s="308">
        <v>6.0304444283247001E-2</v>
      </c>
      <c r="D36" s="308">
        <v>5.23491129279137E-2</v>
      </c>
      <c r="E36" s="308">
        <v>6.8428523838520106E-2</v>
      </c>
      <c r="F36" s="308">
        <v>0.22937478125095401</v>
      </c>
      <c r="G36" s="308">
        <v>0.38843724131584201</v>
      </c>
      <c r="H36" s="308">
        <v>0.201105907559395</v>
      </c>
      <c r="I36" s="308">
        <v>0.141011877170196</v>
      </c>
    </row>
    <row r="37" spans="1:9" x14ac:dyDescent="0.2">
      <c r="A37" s="2" t="s">
        <v>43</v>
      </c>
      <c r="B37" s="311">
        <v>88</v>
      </c>
      <c r="C37" s="308">
        <v>9.7250223159789997E-2</v>
      </c>
      <c r="D37" s="308">
        <v>7.3590412735938998E-2</v>
      </c>
      <c r="E37" s="308">
        <v>0.11222330480814</v>
      </c>
      <c r="F37" s="308">
        <v>0.19052374362945601</v>
      </c>
      <c r="G37" s="308">
        <v>0.36704954504966703</v>
      </c>
      <c r="H37" s="308">
        <v>0.159362778067589</v>
      </c>
      <c r="I37" s="308">
        <v>0.20322753968572399</v>
      </c>
    </row>
    <row r="38" spans="1:9" x14ac:dyDescent="0.2">
      <c r="A38" s="2" t="s">
        <v>44</v>
      </c>
      <c r="B38" s="311">
        <v>105</v>
      </c>
      <c r="C38" s="308">
        <v>0.109070166945457</v>
      </c>
      <c r="D38" s="308">
        <v>0.114607311785221</v>
      </c>
      <c r="E38" s="308">
        <v>0.16209673881530801</v>
      </c>
      <c r="F38" s="308">
        <v>0.26960036158561701</v>
      </c>
      <c r="G38" s="308">
        <v>0.27683374285697898</v>
      </c>
      <c r="H38" s="308">
        <v>6.7791670560836806E-2</v>
      </c>
      <c r="I38" s="308">
        <v>0.23994366222083399</v>
      </c>
    </row>
    <row r="39" spans="1:9" x14ac:dyDescent="0.2">
      <c r="A39" s="2" t="s">
        <v>45</v>
      </c>
      <c r="B39" s="311">
        <v>103</v>
      </c>
      <c r="C39" s="308">
        <v>6.0517597943544402E-2</v>
      </c>
      <c r="D39" s="308">
        <v>0.150045275688171</v>
      </c>
      <c r="E39" s="308">
        <v>0.13301126658916501</v>
      </c>
      <c r="F39" s="308">
        <v>0.18941104412078899</v>
      </c>
      <c r="G39" s="308">
        <v>0.33893287181854198</v>
      </c>
      <c r="H39" s="308">
        <v>0.12808194756507901</v>
      </c>
      <c r="I39" s="308">
        <v>0.241493879091117</v>
      </c>
    </row>
    <row r="40" spans="1:9" x14ac:dyDescent="0.2">
      <c r="A40" s="2" t="s">
        <v>46</v>
      </c>
      <c r="B40" s="311">
        <v>101</v>
      </c>
      <c r="C40" s="308">
        <v>5.8641653507947901E-2</v>
      </c>
      <c r="D40" s="308">
        <v>0.119610093533993</v>
      </c>
      <c r="E40" s="308">
        <v>0.15658538043499001</v>
      </c>
      <c r="F40" s="308">
        <v>0.15467874705791501</v>
      </c>
      <c r="G40" s="308">
        <v>0.36578765511512801</v>
      </c>
      <c r="H40" s="308">
        <v>0.14469645917415599</v>
      </c>
      <c r="I40" s="308">
        <v>0.20840758965988199</v>
      </c>
    </row>
    <row r="41" spans="1:9" x14ac:dyDescent="0.2">
      <c r="A41" s="2" t="s">
        <v>47</v>
      </c>
      <c r="B41" s="311">
        <v>94</v>
      </c>
      <c r="C41" s="308">
        <v>0.201848924160004</v>
      </c>
      <c r="D41" s="308">
        <v>4.4102173298597301E-2</v>
      </c>
      <c r="E41" s="308">
        <v>0.14510391652584101</v>
      </c>
      <c r="F41" s="308">
        <v>9.5185011625289903E-2</v>
      </c>
      <c r="G41" s="308">
        <v>0.41632577776908902</v>
      </c>
      <c r="H41" s="308">
        <v>9.7434192895889296E-2</v>
      </c>
      <c r="I41" s="308">
        <v>0.27250212287886999</v>
      </c>
    </row>
    <row r="42" spans="1:9" x14ac:dyDescent="0.2">
      <c r="A42" s="2" t="s">
        <v>48</v>
      </c>
      <c r="B42" s="311">
        <v>100</v>
      </c>
      <c r="C42" s="308">
        <v>0.10207549482584</v>
      </c>
      <c r="D42" s="308">
        <v>5.9112053364515298E-2</v>
      </c>
      <c r="E42" s="308">
        <v>0.108096837997437</v>
      </c>
      <c r="F42" s="308">
        <v>0.28011131286621099</v>
      </c>
      <c r="G42" s="308">
        <v>0.30688643455505399</v>
      </c>
      <c r="H42" s="308">
        <v>0.14371785521507299</v>
      </c>
      <c r="I42" s="308">
        <v>0.18824116709171801</v>
      </c>
    </row>
    <row r="43" spans="1:9" x14ac:dyDescent="0.2">
      <c r="A43" s="2" t="s">
        <v>49</v>
      </c>
      <c r="B43" s="311">
        <v>91</v>
      </c>
      <c r="C43" s="308">
        <v>8.9488483965396895E-2</v>
      </c>
      <c r="D43" s="308">
        <v>0.114970132708549</v>
      </c>
      <c r="E43" s="308">
        <v>0.19452832639217399</v>
      </c>
      <c r="F43" s="308">
        <v>0.233988791704178</v>
      </c>
      <c r="G43" s="308">
        <v>0.31599524617195102</v>
      </c>
      <c r="H43" s="308">
        <v>5.1029004156589501E-2</v>
      </c>
      <c r="I43" s="308">
        <v>0.21545297040688799</v>
      </c>
    </row>
    <row r="44" spans="1:9" x14ac:dyDescent="0.2">
      <c r="A44" s="2" t="s">
        <v>50</v>
      </c>
      <c r="B44" s="311">
        <v>95</v>
      </c>
      <c r="C44" s="308">
        <v>0.113609060645103</v>
      </c>
      <c r="D44" s="308">
        <v>0.117331080138683</v>
      </c>
      <c r="E44" s="308">
        <v>0.12263751775026301</v>
      </c>
      <c r="F44" s="308">
        <v>0.254866123199463</v>
      </c>
      <c r="G44" s="308">
        <v>0.29239460825920099</v>
      </c>
      <c r="H44" s="308">
        <v>9.91616100072861E-2</v>
      </c>
      <c r="I44" s="308">
        <v>0.25636134444232</v>
      </c>
    </row>
    <row r="45" spans="1:9" x14ac:dyDescent="0.2">
      <c r="A45" s="2" t="s">
        <v>51</v>
      </c>
      <c r="B45" s="311">
        <v>95</v>
      </c>
      <c r="C45" s="308">
        <v>0.161770954728127</v>
      </c>
      <c r="D45" s="308">
        <v>0.135808020830154</v>
      </c>
      <c r="E45" s="308">
        <v>0.17761136591434501</v>
      </c>
      <c r="F45" s="308">
        <v>0.16446356475353199</v>
      </c>
      <c r="G45" s="308">
        <v>0.29149037599563599</v>
      </c>
      <c r="H45" s="308">
        <v>6.8855710327625302E-2</v>
      </c>
      <c r="I45" s="308">
        <v>0.31958417319411597</v>
      </c>
    </row>
    <row r="46" spans="1:9" x14ac:dyDescent="0.2">
      <c r="A46" s="2" t="s">
        <v>52</v>
      </c>
      <c r="B46" s="311">
        <v>105</v>
      </c>
      <c r="C46" s="308">
        <v>8.7614431977272006E-2</v>
      </c>
      <c r="D46" s="308">
        <v>0.101636104285717</v>
      </c>
      <c r="E46" s="308">
        <v>0.116586975753307</v>
      </c>
      <c r="F46" s="308">
        <v>0.23790904879569999</v>
      </c>
      <c r="G46" s="308">
        <v>0.38506266474723799</v>
      </c>
      <c r="H46" s="308">
        <v>7.1190774440765395E-2</v>
      </c>
      <c r="I46" s="308">
        <v>0.203756090115321</v>
      </c>
    </row>
    <row r="47" spans="1:9" x14ac:dyDescent="0.2">
      <c r="A47" s="2" t="s">
        <v>53</v>
      </c>
      <c r="B47" s="311">
        <v>97</v>
      </c>
      <c r="C47" s="308">
        <v>9.3139380216598497E-2</v>
      </c>
      <c r="D47" s="308">
        <v>7.9471744596958202E-2</v>
      </c>
      <c r="E47" s="308">
        <v>0.13786014914512601</v>
      </c>
      <c r="F47" s="308">
        <v>0.210034504532814</v>
      </c>
      <c r="G47" s="308">
        <v>0.41063004732132002</v>
      </c>
      <c r="H47" s="308">
        <v>6.88641592860222E-2</v>
      </c>
      <c r="I47" s="308">
        <v>0.185376955787174</v>
      </c>
    </row>
    <row r="48" spans="1:9" x14ac:dyDescent="0.2">
      <c r="A48" s="2" t="s">
        <v>54</v>
      </c>
      <c r="B48" s="311">
        <v>88</v>
      </c>
      <c r="C48" s="308">
        <v>6.8174175918102306E-2</v>
      </c>
      <c r="D48" s="308">
        <v>2.95937787741423E-2</v>
      </c>
      <c r="E48" s="308">
        <v>9.9104963243007702E-2</v>
      </c>
      <c r="F48" s="308">
        <v>0.20486187934875499</v>
      </c>
      <c r="G48" s="308">
        <v>0.39480611681938199</v>
      </c>
      <c r="H48" s="308">
        <v>0.20345909893512701</v>
      </c>
      <c r="I48" s="308">
        <v>0.12274065645742099</v>
      </c>
    </row>
    <row r="49" spans="1:9" x14ac:dyDescent="0.2">
      <c r="A49" s="2" t="s">
        <v>55</v>
      </c>
      <c r="B49" s="311">
        <v>87</v>
      </c>
      <c r="C49" s="308">
        <v>7.3689572513103499E-2</v>
      </c>
      <c r="D49" s="308">
        <v>0.110547848045826</v>
      </c>
      <c r="E49" s="308">
        <v>0.13490822911262501</v>
      </c>
      <c r="F49" s="308">
        <v>0.22904606163501701</v>
      </c>
      <c r="G49" s="308">
        <v>0.32417777180671697</v>
      </c>
      <c r="H49" s="308">
        <v>0.12763051688671101</v>
      </c>
      <c r="I49" s="308">
        <v>0.211191959514021</v>
      </c>
    </row>
    <row r="50" spans="1:9" x14ac:dyDescent="0.2">
      <c r="A50" s="2" t="s">
        <v>56</v>
      </c>
      <c r="B50" s="311">
        <v>65</v>
      </c>
      <c r="C50" s="308">
        <v>9.6617110073566395E-2</v>
      </c>
      <c r="D50" s="308">
        <v>9.4840802252292605E-2</v>
      </c>
      <c r="E50" s="308">
        <v>0.147994428873062</v>
      </c>
      <c r="F50" s="308">
        <v>0.18176659941673301</v>
      </c>
      <c r="G50" s="308">
        <v>0.31534937024116499</v>
      </c>
      <c r="H50" s="308">
        <v>0.16343167424201999</v>
      </c>
      <c r="I50" s="308">
        <v>0.228861062319904</v>
      </c>
    </row>
    <row r="51" spans="1:9" x14ac:dyDescent="0.2">
      <c r="A51" s="2" t="s">
        <v>57</v>
      </c>
      <c r="B51" s="311">
        <v>100</v>
      </c>
      <c r="C51" s="308">
        <v>0.109380640089512</v>
      </c>
      <c r="D51" s="308">
        <v>6.9019265472888905E-2</v>
      </c>
      <c r="E51" s="308">
        <v>8.7257266044616699E-2</v>
      </c>
      <c r="F51" s="308">
        <v>0.144532740116119</v>
      </c>
      <c r="G51" s="308">
        <v>0.41049307584762601</v>
      </c>
      <c r="H51" s="308">
        <v>0.179317027330399</v>
      </c>
      <c r="I51" s="308">
        <v>0.21737980226746001</v>
      </c>
    </row>
    <row r="52" spans="1:9" x14ac:dyDescent="0.2">
      <c r="A52" s="2" t="s">
        <v>58</v>
      </c>
      <c r="B52" s="311">
        <v>79</v>
      </c>
      <c r="C52" s="308">
        <v>7.0623666048049899E-2</v>
      </c>
      <c r="D52" s="308">
        <v>5.17293326556683E-2</v>
      </c>
      <c r="E52" s="308">
        <v>0.118783816695213</v>
      </c>
      <c r="F52" s="308">
        <v>0.21998153626918801</v>
      </c>
      <c r="G52" s="308">
        <v>0.37997949123382602</v>
      </c>
      <c r="H52" s="308">
        <v>0.158902153372765</v>
      </c>
      <c r="I52" s="308">
        <v>0.14546821126253001</v>
      </c>
    </row>
    <row r="53" spans="1:9" x14ac:dyDescent="0.2">
      <c r="A53" s="2" t="s">
        <v>59</v>
      </c>
      <c r="B53" s="311">
        <v>95</v>
      </c>
      <c r="C53" s="308">
        <v>7.9265199601650196E-2</v>
      </c>
      <c r="D53" s="308">
        <v>0.12007023394107801</v>
      </c>
      <c r="E53" s="308">
        <v>0.123648591339588</v>
      </c>
      <c r="F53" s="308">
        <v>0.12389568239450501</v>
      </c>
      <c r="G53" s="308">
        <v>0.44238737225532498</v>
      </c>
      <c r="H53" s="308">
        <v>0.110732927918434</v>
      </c>
      <c r="I53" s="308">
        <v>0.22415699189899299</v>
      </c>
    </row>
    <row r="54" spans="1:9" x14ac:dyDescent="0.2">
      <c r="A54" s="2" t="s">
        <v>60</v>
      </c>
      <c r="B54" s="311">
        <v>92</v>
      </c>
      <c r="C54" s="308">
        <v>8.1730164587497697E-2</v>
      </c>
      <c r="D54" s="308">
        <v>9.3206711113452897E-2</v>
      </c>
      <c r="E54" s="308">
        <v>0.12632942199707001</v>
      </c>
      <c r="F54" s="308">
        <v>7.1834571659565E-2</v>
      </c>
      <c r="G54" s="308">
        <v>0.51148110628128096</v>
      </c>
      <c r="H54" s="308">
        <v>0.11541800200939201</v>
      </c>
      <c r="I54" s="308">
        <v>0.19776219787273799</v>
      </c>
    </row>
    <row r="55" spans="1:9" x14ac:dyDescent="0.2">
      <c r="A55" s="2" t="s">
        <v>61</v>
      </c>
      <c r="B55" s="311">
        <v>96</v>
      </c>
      <c r="C55" s="308">
        <v>4.2488541454076802E-2</v>
      </c>
      <c r="D55" s="308">
        <v>2.7955323457717899E-2</v>
      </c>
      <c r="E55" s="308">
        <v>0.121113568544388</v>
      </c>
      <c r="F55" s="308">
        <v>0.112070173025131</v>
      </c>
      <c r="G55" s="308">
        <v>0.51064318418502797</v>
      </c>
      <c r="H55" s="308">
        <v>0.185729175806046</v>
      </c>
      <c r="I55" s="308">
        <v>8.6511595060592E-2</v>
      </c>
    </row>
    <row r="56" spans="1:9" x14ac:dyDescent="0.2">
      <c r="A56" s="2" t="s">
        <v>62</v>
      </c>
      <c r="B56" s="311">
        <v>106</v>
      </c>
      <c r="C56" s="308">
        <v>0.13556708395481101</v>
      </c>
      <c r="D56" s="308">
        <v>9.42558944225311E-2</v>
      </c>
      <c r="E56" s="308">
        <v>0.21093596518039701</v>
      </c>
      <c r="F56" s="308">
        <v>0.19395832717418701</v>
      </c>
      <c r="G56" s="308">
        <v>0.27542239427566501</v>
      </c>
      <c r="H56" s="308">
        <v>8.9860334992408794E-2</v>
      </c>
      <c r="I56" s="308">
        <v>0.252513968145126</v>
      </c>
    </row>
    <row r="57" spans="1:9" x14ac:dyDescent="0.2">
      <c r="A57" s="2" t="s">
        <v>63</v>
      </c>
      <c r="B57" s="311">
        <v>96</v>
      </c>
      <c r="C57" s="308">
        <v>0.133628830313683</v>
      </c>
      <c r="D57" s="308">
        <v>0.177454978227615</v>
      </c>
      <c r="E57" s="308">
        <v>0.16025382280349701</v>
      </c>
      <c r="F57" s="308">
        <v>0.19123329222202301</v>
      </c>
      <c r="G57" s="308">
        <v>0.269829481840134</v>
      </c>
      <c r="H57" s="308">
        <v>6.7599602043628707E-2</v>
      </c>
      <c r="I57" s="308">
        <v>0.33363757323284698</v>
      </c>
    </row>
    <row r="58" spans="1:9" x14ac:dyDescent="0.2">
      <c r="A58" s="2" t="s">
        <v>64</v>
      </c>
      <c r="B58" s="311">
        <v>98</v>
      </c>
      <c r="C58" s="308">
        <v>7.48404189944267E-2</v>
      </c>
      <c r="D58" s="308">
        <v>8.0947622656822205E-2</v>
      </c>
      <c r="E58" s="308">
        <v>0.10376967489719401</v>
      </c>
      <c r="F58" s="308">
        <v>0.176851391792297</v>
      </c>
      <c r="G58" s="308">
        <v>0.51498293876647905</v>
      </c>
      <c r="H58" s="308">
        <v>4.8607941716909402E-2</v>
      </c>
      <c r="I58" s="308">
        <v>0.16374747100833401</v>
      </c>
    </row>
    <row r="59" spans="1:9" x14ac:dyDescent="0.2">
      <c r="A59" s="2" t="s">
        <v>65</v>
      </c>
      <c r="B59" s="311">
        <v>88</v>
      </c>
      <c r="C59" s="308">
        <v>0.12572087347507499</v>
      </c>
      <c r="D59" s="308">
        <v>0.13987635076046001</v>
      </c>
      <c r="E59" s="308">
        <v>0.12552870810031899</v>
      </c>
      <c r="F59" s="308">
        <v>0.130257219076157</v>
      </c>
      <c r="G59" s="308">
        <v>0.418624997138977</v>
      </c>
      <c r="H59" s="308">
        <v>5.9991851449012798E-2</v>
      </c>
      <c r="I59" s="308">
        <v>0.28254778923453999</v>
      </c>
    </row>
    <row r="60" spans="1:9" x14ac:dyDescent="0.2">
      <c r="A60" s="2" t="s">
        <v>66</v>
      </c>
      <c r="B60" s="311">
        <v>91</v>
      </c>
      <c r="C60" s="308">
        <v>3.6694008857011802E-2</v>
      </c>
      <c r="D60" s="308">
        <v>5.4452475160360302E-2</v>
      </c>
      <c r="E60" s="308">
        <v>9.1212771832943004E-2</v>
      </c>
      <c r="F60" s="308">
        <v>0.22692994773387901</v>
      </c>
      <c r="G60" s="308">
        <v>0.460027426481247</v>
      </c>
      <c r="H60" s="308">
        <v>0.13068337738513899</v>
      </c>
      <c r="I60" s="308">
        <v>0.10484843020949799</v>
      </c>
    </row>
    <row r="61" spans="1:9" x14ac:dyDescent="0.2">
      <c r="A61" s="2" t="s">
        <v>67</v>
      </c>
      <c r="B61" s="311">
        <v>85</v>
      </c>
      <c r="C61" s="308">
        <v>5.3871903568506199E-2</v>
      </c>
      <c r="D61" s="308">
        <v>4.14536520838737E-2</v>
      </c>
      <c r="E61" s="308">
        <v>0.17250990867614699</v>
      </c>
      <c r="F61" s="308">
        <v>0.197211399674416</v>
      </c>
      <c r="G61" s="308">
        <v>0.40240579843521102</v>
      </c>
      <c r="H61" s="308">
        <v>0.13254736363887801</v>
      </c>
      <c r="I61" s="308">
        <v>0.109891363275603</v>
      </c>
    </row>
    <row r="62" spans="1:9" x14ac:dyDescent="0.2">
      <c r="A62" s="2" t="s">
        <v>68</v>
      </c>
      <c r="B62" s="311">
        <v>119</v>
      </c>
      <c r="C62" s="308">
        <v>8.80557745695114E-2</v>
      </c>
      <c r="D62" s="308">
        <v>0.10965223610401199</v>
      </c>
      <c r="E62" s="308">
        <v>0.115982741117477</v>
      </c>
      <c r="F62" s="308">
        <v>0.24704633653163899</v>
      </c>
      <c r="G62" s="308">
        <v>0.34569445252418501</v>
      </c>
      <c r="H62" s="308">
        <v>9.3568474054336506E-2</v>
      </c>
      <c r="I62" s="308">
        <v>0.21811687012657999</v>
      </c>
    </row>
    <row r="63" spans="1:9" x14ac:dyDescent="0.2">
      <c r="A63" s="2" t="s">
        <v>69</v>
      </c>
      <c r="B63" s="311">
        <v>92</v>
      </c>
      <c r="C63" s="308">
        <v>0.12439810484647799</v>
      </c>
      <c r="D63" s="308">
        <v>0.140698447823524</v>
      </c>
      <c r="E63" s="308">
        <v>0.12506824731826799</v>
      </c>
      <c r="F63" s="308">
        <v>0.141320556402206</v>
      </c>
      <c r="G63" s="308">
        <v>0.36868491768836997</v>
      </c>
      <c r="H63" s="308">
        <v>9.9829711019992801E-2</v>
      </c>
      <c r="I63" s="308">
        <v>0.29449600848159302</v>
      </c>
    </row>
    <row r="64" spans="1:9" x14ac:dyDescent="0.2">
      <c r="A64" s="2" t="s">
        <v>70</v>
      </c>
      <c r="B64" s="311">
        <v>90</v>
      </c>
      <c r="C64" s="308">
        <v>4.4220194220542901E-2</v>
      </c>
      <c r="D64" s="308">
        <v>6.6431269049644498E-2</v>
      </c>
      <c r="E64" s="308">
        <v>0.19937494397163399</v>
      </c>
      <c r="F64" s="308">
        <v>0.26649865508079501</v>
      </c>
      <c r="G64" s="308">
        <v>0.33778789639473</v>
      </c>
      <c r="H64" s="308">
        <v>8.5687041282653795E-2</v>
      </c>
      <c r="I64" s="308">
        <v>0.121021431682885</v>
      </c>
    </row>
    <row r="65" spans="1:9" x14ac:dyDescent="0.2">
      <c r="A65" s="2" t="s">
        <v>71</v>
      </c>
      <c r="B65" s="311">
        <v>82</v>
      </c>
      <c r="C65" s="308">
        <v>8.7644100189208998E-2</v>
      </c>
      <c r="D65" s="308">
        <v>3.6368887871503802E-2</v>
      </c>
      <c r="E65" s="308">
        <v>0.13602972030639601</v>
      </c>
      <c r="F65" s="308">
        <v>0.19007234275341001</v>
      </c>
      <c r="G65" s="308">
        <v>0.42635244131088301</v>
      </c>
      <c r="H65" s="308">
        <v>0.123532488942146</v>
      </c>
      <c r="I65" s="308">
        <v>0.141491828426733</v>
      </c>
    </row>
    <row r="66" spans="1:9" x14ac:dyDescent="0.2">
      <c r="A66" s="2" t="s">
        <v>72</v>
      </c>
      <c r="B66" s="311">
        <v>94</v>
      </c>
      <c r="C66" s="308">
        <v>0.11229336261749299</v>
      </c>
      <c r="D66" s="308">
        <v>0.15912672877311701</v>
      </c>
      <c r="E66" s="308">
        <v>0.15891233086586001</v>
      </c>
      <c r="F66" s="308">
        <v>0.19812132418155701</v>
      </c>
      <c r="G66" s="308">
        <v>0.31602352857589699</v>
      </c>
      <c r="H66" s="308">
        <v>5.5522724986076397E-2</v>
      </c>
      <c r="I66" s="308">
        <v>0.28737598941870601</v>
      </c>
    </row>
    <row r="67" spans="1:9" x14ac:dyDescent="0.2">
      <c r="A67" s="2" t="s">
        <v>73</v>
      </c>
      <c r="B67" s="311">
        <v>104</v>
      </c>
      <c r="C67" s="308">
        <v>0.22053612768650099</v>
      </c>
      <c r="D67" s="308">
        <v>0.123121090233326</v>
      </c>
      <c r="E67" s="308">
        <v>0.105609625577927</v>
      </c>
      <c r="F67" s="308">
        <v>0.12512435019016299</v>
      </c>
      <c r="G67" s="308">
        <v>0.34350422024726901</v>
      </c>
      <c r="H67" s="308">
        <v>8.2104563713073703E-2</v>
      </c>
      <c r="I67" s="308">
        <v>0.37439692224466598</v>
      </c>
    </row>
    <row r="68" spans="1:9" x14ac:dyDescent="0.2">
      <c r="A68" s="2" t="s">
        <v>74</v>
      </c>
      <c r="B68" s="311">
        <v>88</v>
      </c>
      <c r="C68" s="308">
        <v>0.151124507188797</v>
      </c>
      <c r="D68" s="308">
        <v>0.10402558743953701</v>
      </c>
      <c r="E68" s="308">
        <v>0.15736857056617701</v>
      </c>
      <c r="F68" s="308">
        <v>0.13514043390750899</v>
      </c>
      <c r="G68" s="308">
        <v>0.39119145274162298</v>
      </c>
      <c r="H68" s="308">
        <v>6.1149451881647103E-2</v>
      </c>
      <c r="I68" s="308">
        <v>0.27176859418923499</v>
      </c>
    </row>
    <row r="69" spans="1:9" x14ac:dyDescent="0.2">
      <c r="A69" s="2" t="s">
        <v>75</v>
      </c>
      <c r="B69" s="311">
        <v>108</v>
      </c>
      <c r="C69" s="308">
        <v>0.13526898622512801</v>
      </c>
      <c r="D69" s="308">
        <v>9.8533719778060899E-2</v>
      </c>
      <c r="E69" s="308">
        <v>0.18745720386505099</v>
      </c>
      <c r="F69" s="308">
        <v>0.21737380325794201</v>
      </c>
      <c r="G69" s="308">
        <v>0.25142249464988697</v>
      </c>
      <c r="H69" s="308">
        <v>0.10994378477335</v>
      </c>
      <c r="I69" s="308">
        <v>0.262683079967925</v>
      </c>
    </row>
    <row r="70" spans="1:9" x14ac:dyDescent="0.2">
      <c r="A70" s="2" t="s">
        <v>76</v>
      </c>
      <c r="B70" s="311">
        <v>99</v>
      </c>
      <c r="C70" s="308">
        <v>6.3679203391075107E-2</v>
      </c>
      <c r="D70" s="308">
        <v>3.0720343813300102E-2</v>
      </c>
      <c r="E70" s="308">
        <v>0.16739043593406699</v>
      </c>
      <c r="F70" s="308">
        <v>0.28312346339225802</v>
      </c>
      <c r="G70" s="308">
        <v>0.37776207923889199</v>
      </c>
      <c r="H70" s="308">
        <v>7.7324464917182895E-2</v>
      </c>
      <c r="I70" s="308">
        <v>0.102310665632577</v>
      </c>
    </row>
    <row r="71" spans="1:9" x14ac:dyDescent="0.2">
      <c r="A71" s="3" t="s">
        <v>77</v>
      </c>
      <c r="B71" s="312">
        <v>78</v>
      </c>
      <c r="C71" s="309">
        <v>0.110974684357643</v>
      </c>
      <c r="D71" s="309">
        <v>5.4013192653655999E-2</v>
      </c>
      <c r="E71" s="309">
        <v>0.127522617578506</v>
      </c>
      <c r="F71" s="309">
        <v>0.227615430951118</v>
      </c>
      <c r="G71" s="309">
        <v>0.36455860733985901</v>
      </c>
      <c r="H71" s="309">
        <v>0.115315467119217</v>
      </c>
      <c r="I71" s="309">
        <v>0.18649345713556401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251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16" t="s">
        <v>1</v>
      </c>
      <c r="C6" s="313" t="s">
        <v>1</v>
      </c>
      <c r="D6" s="313" t="s">
        <v>1</v>
      </c>
      <c r="E6" s="313" t="s">
        <v>1</v>
      </c>
      <c r="F6" s="313" t="s">
        <v>1</v>
      </c>
      <c r="G6" s="313" t="s">
        <v>1</v>
      </c>
      <c r="H6" s="313" t="s">
        <v>1</v>
      </c>
      <c r="I6" s="313" t="s">
        <v>1</v>
      </c>
    </row>
    <row r="7" spans="1:9" x14ac:dyDescent="0.2">
      <c r="A7" s="2" t="s">
        <v>13</v>
      </c>
      <c r="B7" s="317">
        <v>5908</v>
      </c>
      <c r="C7" s="314">
        <v>1.5876684337854401E-3</v>
      </c>
      <c r="D7" s="314">
        <v>5.8904625475406603E-3</v>
      </c>
      <c r="E7" s="314">
        <v>4.4411715120077098E-2</v>
      </c>
      <c r="F7" s="314">
        <v>9.48197767138481E-2</v>
      </c>
      <c r="G7" s="314">
        <v>0.73804336786270097</v>
      </c>
      <c r="H7" s="314">
        <v>0.11524698883295099</v>
      </c>
      <c r="I7" s="314">
        <v>8.4522245871086494E-3</v>
      </c>
    </row>
    <row r="8" spans="1:9" x14ac:dyDescent="0.2">
      <c r="A8" s="5" t="s">
        <v>14</v>
      </c>
      <c r="B8" s="316" t="s">
        <v>1</v>
      </c>
      <c r="C8" s="313" t="s">
        <v>1</v>
      </c>
      <c r="D8" s="313" t="s">
        <v>1</v>
      </c>
      <c r="E8" s="313" t="s">
        <v>1</v>
      </c>
      <c r="F8" s="313" t="s">
        <v>1</v>
      </c>
      <c r="G8" s="313" t="s">
        <v>1</v>
      </c>
      <c r="H8" s="313" t="s">
        <v>1</v>
      </c>
      <c r="I8" s="313" t="s">
        <v>1</v>
      </c>
    </row>
    <row r="9" spans="1:9" x14ac:dyDescent="0.2">
      <c r="A9" s="2" t="s">
        <v>15</v>
      </c>
      <c r="B9" s="317">
        <v>103</v>
      </c>
      <c r="C9" s="314">
        <v>0</v>
      </c>
      <c r="D9" s="314">
        <v>0</v>
      </c>
      <c r="E9" s="314">
        <v>7.2079144418239594E-2</v>
      </c>
      <c r="F9" s="314">
        <v>0.19187623262405401</v>
      </c>
      <c r="G9" s="314">
        <v>0.60433220863342296</v>
      </c>
      <c r="H9" s="314">
        <v>0.131712436676025</v>
      </c>
      <c r="I9" s="314">
        <v>0</v>
      </c>
    </row>
    <row r="10" spans="1:9" x14ac:dyDescent="0.2">
      <c r="A10" s="2" t="s">
        <v>16</v>
      </c>
      <c r="B10" s="317">
        <v>103</v>
      </c>
      <c r="C10" s="314">
        <v>0</v>
      </c>
      <c r="D10" s="314">
        <v>2.2650584578514099E-2</v>
      </c>
      <c r="E10" s="314">
        <v>5.6768227368593202E-2</v>
      </c>
      <c r="F10" s="314">
        <v>0.122863672673702</v>
      </c>
      <c r="G10" s="314">
        <v>0.76722890138626099</v>
      </c>
      <c r="H10" s="314">
        <v>3.0488630756735802E-2</v>
      </c>
      <c r="I10" s="314">
        <v>2.3362886610131001E-2</v>
      </c>
    </row>
    <row r="11" spans="1:9" x14ac:dyDescent="0.2">
      <c r="A11" s="2" t="s">
        <v>17</v>
      </c>
      <c r="B11" s="317">
        <v>123</v>
      </c>
      <c r="C11" s="314">
        <v>0</v>
      </c>
      <c r="D11" s="314">
        <v>1.9845910370349901E-2</v>
      </c>
      <c r="E11" s="314">
        <v>5.2553378045558902E-2</v>
      </c>
      <c r="F11" s="314">
        <v>0.152252987027168</v>
      </c>
      <c r="G11" s="314">
        <v>0.64899253845214799</v>
      </c>
      <c r="H11" s="314">
        <v>0.126355215907097</v>
      </c>
      <c r="I11" s="314">
        <v>2.2716222948620399E-2</v>
      </c>
    </row>
    <row r="12" spans="1:9" x14ac:dyDescent="0.2">
      <c r="A12" s="2" t="s">
        <v>18</v>
      </c>
      <c r="B12" s="317">
        <v>110</v>
      </c>
      <c r="C12" s="314">
        <v>0</v>
      </c>
      <c r="D12" s="314">
        <v>0</v>
      </c>
      <c r="E12" s="314">
        <v>6.6410683095455197E-2</v>
      </c>
      <c r="F12" s="314">
        <v>0.209605127573013</v>
      </c>
      <c r="G12" s="314">
        <v>0.66629171371460005</v>
      </c>
      <c r="H12" s="314">
        <v>5.7692453265190097E-2</v>
      </c>
      <c r="I12" s="314">
        <v>0</v>
      </c>
    </row>
    <row r="13" spans="1:9" x14ac:dyDescent="0.2">
      <c r="A13" s="2" t="s">
        <v>19</v>
      </c>
      <c r="B13" s="317">
        <v>105</v>
      </c>
      <c r="C13" s="314">
        <v>0</v>
      </c>
      <c r="D13" s="314">
        <v>0</v>
      </c>
      <c r="E13" s="314">
        <v>8.73880535364151E-2</v>
      </c>
      <c r="F13" s="314">
        <v>0.123593114316463</v>
      </c>
      <c r="G13" s="314">
        <v>0.74543917179107699</v>
      </c>
      <c r="H13" s="314">
        <v>4.3579634279012701E-2</v>
      </c>
      <c r="I13" s="314">
        <v>0</v>
      </c>
    </row>
    <row r="14" spans="1:9" x14ac:dyDescent="0.2">
      <c r="A14" s="2" t="s">
        <v>20</v>
      </c>
      <c r="B14" s="317">
        <v>96</v>
      </c>
      <c r="C14" s="314">
        <v>0</v>
      </c>
      <c r="D14" s="314">
        <v>0</v>
      </c>
      <c r="E14" s="314">
        <v>9.3140125274658203E-2</v>
      </c>
      <c r="F14" s="314">
        <v>0.11618585139513</v>
      </c>
      <c r="G14" s="314">
        <v>0.74872428178787198</v>
      </c>
      <c r="H14" s="314">
        <v>4.19497527182102E-2</v>
      </c>
      <c r="I14" s="314">
        <v>0</v>
      </c>
    </row>
    <row r="15" spans="1:9" x14ac:dyDescent="0.2">
      <c r="A15" s="2" t="s">
        <v>21</v>
      </c>
      <c r="B15" s="317">
        <v>92</v>
      </c>
      <c r="C15" s="314">
        <v>0</v>
      </c>
      <c r="D15" s="314">
        <v>0</v>
      </c>
      <c r="E15" s="314">
        <v>5.2039857953786801E-2</v>
      </c>
      <c r="F15" s="314">
        <v>0.16495321691036199</v>
      </c>
      <c r="G15" s="314">
        <v>0.68709510564804099</v>
      </c>
      <c r="H15" s="314">
        <v>9.5911838114261599E-2</v>
      </c>
      <c r="I15" s="314">
        <v>0</v>
      </c>
    </row>
    <row r="16" spans="1:9" x14ac:dyDescent="0.2">
      <c r="A16" s="2" t="s">
        <v>22</v>
      </c>
      <c r="B16" s="317">
        <v>102</v>
      </c>
      <c r="C16" s="314">
        <v>0</v>
      </c>
      <c r="D16" s="314">
        <v>0</v>
      </c>
      <c r="E16" s="314">
        <v>0.11235672980547</v>
      </c>
      <c r="F16" s="314">
        <v>0.105698697268963</v>
      </c>
      <c r="G16" s="314">
        <v>0.69346040487289395</v>
      </c>
      <c r="H16" s="314">
        <v>8.8484190404415103E-2</v>
      </c>
      <c r="I16" s="314">
        <v>0</v>
      </c>
    </row>
    <row r="17" spans="1:9" x14ac:dyDescent="0.2">
      <c r="A17" s="2" t="s">
        <v>23</v>
      </c>
      <c r="B17" s="317">
        <v>71</v>
      </c>
      <c r="C17" s="314">
        <v>0</v>
      </c>
      <c r="D17" s="314">
        <v>0</v>
      </c>
      <c r="E17" s="314">
        <v>4.1615948081016499E-2</v>
      </c>
      <c r="F17" s="314">
        <v>2.3689860478043601E-2</v>
      </c>
      <c r="G17" s="314">
        <v>0.788038730621338</v>
      </c>
      <c r="H17" s="314">
        <v>0.14665547013282801</v>
      </c>
      <c r="I17" s="314">
        <v>0</v>
      </c>
    </row>
    <row r="18" spans="1:9" x14ac:dyDescent="0.2">
      <c r="A18" s="2" t="s">
        <v>24</v>
      </c>
      <c r="B18" s="317">
        <v>72</v>
      </c>
      <c r="C18" s="314">
        <v>0</v>
      </c>
      <c r="D18" s="314">
        <v>0</v>
      </c>
      <c r="E18" s="314">
        <v>0</v>
      </c>
      <c r="F18" s="314">
        <v>6.9965235888958005E-2</v>
      </c>
      <c r="G18" s="314">
        <v>0.79253131151199296</v>
      </c>
      <c r="H18" s="314">
        <v>0.13750348985195199</v>
      </c>
      <c r="I18" s="314">
        <v>0</v>
      </c>
    </row>
    <row r="19" spans="1:9" x14ac:dyDescent="0.2">
      <c r="A19" s="2" t="s">
        <v>25</v>
      </c>
      <c r="B19" s="317">
        <v>93</v>
      </c>
      <c r="C19" s="314">
        <v>0</v>
      </c>
      <c r="D19" s="314">
        <v>0</v>
      </c>
      <c r="E19" s="314">
        <v>0</v>
      </c>
      <c r="F19" s="314">
        <v>0</v>
      </c>
      <c r="G19" s="314">
        <v>0.83363819122314498</v>
      </c>
      <c r="H19" s="314">
        <v>0.166361793875694</v>
      </c>
      <c r="I19" s="314">
        <v>0</v>
      </c>
    </row>
    <row r="20" spans="1:9" x14ac:dyDescent="0.2">
      <c r="A20" s="2" t="s">
        <v>26</v>
      </c>
      <c r="B20" s="317">
        <v>94</v>
      </c>
      <c r="C20" s="314">
        <v>0</v>
      </c>
      <c r="D20" s="314">
        <v>9.1769564896821993E-3</v>
      </c>
      <c r="E20" s="314">
        <v>1.78823042660952E-2</v>
      </c>
      <c r="F20" s="314">
        <v>4.97074797749519E-2</v>
      </c>
      <c r="G20" s="314">
        <v>0.79085540771484397</v>
      </c>
      <c r="H20" s="314">
        <v>0.13237784802913699</v>
      </c>
      <c r="I20" s="314">
        <v>1.05771348832427E-2</v>
      </c>
    </row>
    <row r="21" spans="1:9" x14ac:dyDescent="0.2">
      <c r="A21" s="2" t="s">
        <v>27</v>
      </c>
      <c r="B21" s="317">
        <v>84</v>
      </c>
      <c r="C21" s="314">
        <v>0</v>
      </c>
      <c r="D21" s="314">
        <v>0</v>
      </c>
      <c r="E21" s="314">
        <v>0</v>
      </c>
      <c r="F21" s="314">
        <v>5.1562022417783702E-2</v>
      </c>
      <c r="G21" s="314">
        <v>0.87001365423202504</v>
      </c>
      <c r="H21" s="314">
        <v>7.8424349427223206E-2</v>
      </c>
      <c r="I21" s="314">
        <v>0</v>
      </c>
    </row>
    <row r="22" spans="1:9" x14ac:dyDescent="0.2">
      <c r="A22" s="2" t="s">
        <v>28</v>
      </c>
      <c r="B22" s="317">
        <v>103</v>
      </c>
      <c r="C22" s="314">
        <v>1.12358080223203E-2</v>
      </c>
      <c r="D22" s="314">
        <v>1.12358080223203E-2</v>
      </c>
      <c r="E22" s="314">
        <v>9.0892516076564803E-2</v>
      </c>
      <c r="F22" s="314">
        <v>0.17219734191894501</v>
      </c>
      <c r="G22" s="314">
        <v>0.68367838859558105</v>
      </c>
      <c r="H22" s="314">
        <v>3.0760169029235802E-2</v>
      </c>
      <c r="I22" s="314">
        <v>2.3184783159384E-2</v>
      </c>
    </row>
    <row r="23" spans="1:9" x14ac:dyDescent="0.2">
      <c r="A23" s="2" t="s">
        <v>29</v>
      </c>
      <c r="B23" s="317">
        <v>101</v>
      </c>
      <c r="C23" s="314">
        <v>0</v>
      </c>
      <c r="D23" s="314">
        <v>2.70506255328655E-2</v>
      </c>
      <c r="E23" s="314">
        <v>0.109810970723629</v>
      </c>
      <c r="F23" s="314">
        <v>0.22533941268920901</v>
      </c>
      <c r="G23" s="314">
        <v>0.59026300907134999</v>
      </c>
      <c r="H23" s="314">
        <v>4.7535974532365799E-2</v>
      </c>
      <c r="I23" s="314">
        <v>2.8400679732954699E-2</v>
      </c>
    </row>
    <row r="24" spans="1:9" x14ac:dyDescent="0.2">
      <c r="A24" s="2" t="s">
        <v>30</v>
      </c>
      <c r="B24" s="317">
        <v>99</v>
      </c>
      <c r="C24" s="314">
        <v>0</v>
      </c>
      <c r="D24" s="314">
        <v>0</v>
      </c>
      <c r="E24" s="314">
        <v>3.1629998236894601E-2</v>
      </c>
      <c r="F24" s="314">
        <v>0.197133213281631</v>
      </c>
      <c r="G24" s="314">
        <v>0.71736919879913297</v>
      </c>
      <c r="H24" s="314">
        <v>5.3867571055889102E-2</v>
      </c>
      <c r="I24" s="314">
        <v>0</v>
      </c>
    </row>
    <row r="25" spans="1:9" x14ac:dyDescent="0.2">
      <c r="A25" s="2" t="s">
        <v>31</v>
      </c>
      <c r="B25" s="317">
        <v>99</v>
      </c>
      <c r="C25" s="314">
        <v>9.3553503975272196E-3</v>
      </c>
      <c r="D25" s="314">
        <v>0</v>
      </c>
      <c r="E25" s="314">
        <v>4.7717910259962103E-2</v>
      </c>
      <c r="F25" s="314">
        <v>7.3516197502613095E-2</v>
      </c>
      <c r="G25" s="314">
        <v>0.70618355274200395</v>
      </c>
      <c r="H25" s="314">
        <v>0.16322697699069999</v>
      </c>
      <c r="I25" s="314">
        <v>1.11802726374282E-2</v>
      </c>
    </row>
    <row r="26" spans="1:9" x14ac:dyDescent="0.2">
      <c r="A26" s="2" t="s">
        <v>32</v>
      </c>
      <c r="B26" s="317">
        <v>87</v>
      </c>
      <c r="C26" s="314">
        <v>2.4456141516566301E-2</v>
      </c>
      <c r="D26" s="314">
        <v>0</v>
      </c>
      <c r="E26" s="314">
        <v>1.52426902204752E-2</v>
      </c>
      <c r="F26" s="314">
        <v>8.0341979861259502E-2</v>
      </c>
      <c r="G26" s="314">
        <v>0.64754450321197499</v>
      </c>
      <c r="H26" s="314">
        <v>0.23241466283798201</v>
      </c>
      <c r="I26" s="314">
        <v>3.1861137836660003E-2</v>
      </c>
    </row>
    <row r="27" spans="1:9" x14ac:dyDescent="0.2">
      <c r="A27" s="2" t="s">
        <v>33</v>
      </c>
      <c r="B27" s="317">
        <v>86</v>
      </c>
      <c r="C27" s="314">
        <v>0</v>
      </c>
      <c r="D27" s="314">
        <v>0</v>
      </c>
      <c r="E27" s="314">
        <v>0</v>
      </c>
      <c r="F27" s="314">
        <v>6.6409505903720897E-2</v>
      </c>
      <c r="G27" s="314">
        <v>0.71145117282867398</v>
      </c>
      <c r="H27" s="314">
        <v>0.22213932871818501</v>
      </c>
      <c r="I27" s="314">
        <v>0</v>
      </c>
    </row>
    <row r="28" spans="1:9" x14ac:dyDescent="0.2">
      <c r="A28" s="2" t="s">
        <v>34</v>
      </c>
      <c r="B28" s="317">
        <v>98</v>
      </c>
      <c r="C28" s="314">
        <v>0</v>
      </c>
      <c r="D28" s="314">
        <v>1.7374066635966301E-2</v>
      </c>
      <c r="E28" s="314">
        <v>0</v>
      </c>
      <c r="F28" s="314">
        <v>4.1405186057090801E-2</v>
      </c>
      <c r="G28" s="314">
        <v>0.82389163970947299</v>
      </c>
      <c r="H28" s="314">
        <v>0.117329120635986</v>
      </c>
      <c r="I28" s="314">
        <v>1.9683516002976E-2</v>
      </c>
    </row>
    <row r="29" spans="1:9" x14ac:dyDescent="0.2">
      <c r="A29" s="2" t="s">
        <v>35</v>
      </c>
      <c r="B29" s="317">
        <v>95</v>
      </c>
      <c r="C29" s="314">
        <v>0</v>
      </c>
      <c r="D29" s="314">
        <v>0</v>
      </c>
      <c r="E29" s="314">
        <v>2.1956708282232298E-2</v>
      </c>
      <c r="F29" s="314">
        <v>6.5713420510292095E-2</v>
      </c>
      <c r="G29" s="314">
        <v>0.74955856800079301</v>
      </c>
      <c r="H29" s="314">
        <v>0.16277129948139199</v>
      </c>
      <c r="I29" s="314">
        <v>0</v>
      </c>
    </row>
    <row r="30" spans="1:9" x14ac:dyDescent="0.2">
      <c r="A30" s="2" t="s">
        <v>36</v>
      </c>
      <c r="B30" s="317">
        <v>91</v>
      </c>
      <c r="C30" s="314">
        <v>0</v>
      </c>
      <c r="D30" s="314">
        <v>1.3755715452134601E-2</v>
      </c>
      <c r="E30" s="314">
        <v>0</v>
      </c>
      <c r="F30" s="314">
        <v>1.7626050859689699E-2</v>
      </c>
      <c r="G30" s="314">
        <v>0.89982289075851396</v>
      </c>
      <c r="H30" s="314">
        <v>6.8795360624790206E-2</v>
      </c>
      <c r="I30" s="314">
        <v>1.47719573218324E-2</v>
      </c>
    </row>
    <row r="31" spans="1:9" x14ac:dyDescent="0.2">
      <c r="A31" s="2" t="s">
        <v>37</v>
      </c>
      <c r="B31" s="317">
        <v>79</v>
      </c>
      <c r="C31" s="314">
        <v>0</v>
      </c>
      <c r="D31" s="314">
        <v>1.5444871969521001E-2</v>
      </c>
      <c r="E31" s="314">
        <v>0</v>
      </c>
      <c r="F31" s="314">
        <v>1.19716972112656E-2</v>
      </c>
      <c r="G31" s="314">
        <v>0.867631435394287</v>
      </c>
      <c r="H31" s="314">
        <v>0.104952000081539</v>
      </c>
      <c r="I31" s="314">
        <v>1.7255914644325202E-2</v>
      </c>
    </row>
    <row r="32" spans="1:9" x14ac:dyDescent="0.2">
      <c r="A32" s="2" t="s">
        <v>38</v>
      </c>
      <c r="B32" s="317">
        <v>103</v>
      </c>
      <c r="C32" s="314">
        <v>0</v>
      </c>
      <c r="D32" s="314">
        <v>1.16781042888761E-2</v>
      </c>
      <c r="E32" s="314">
        <v>4.1509654372930499E-2</v>
      </c>
      <c r="F32" s="314">
        <v>0.167569130659103</v>
      </c>
      <c r="G32" s="314">
        <v>0.70859384536743197</v>
      </c>
      <c r="H32" s="314">
        <v>7.0649258792400402E-2</v>
      </c>
      <c r="I32" s="314">
        <v>1.2565874059154099E-2</v>
      </c>
    </row>
    <row r="33" spans="1:9" x14ac:dyDescent="0.2">
      <c r="A33" s="2" t="s">
        <v>39</v>
      </c>
      <c r="B33" s="317">
        <v>96</v>
      </c>
      <c r="C33" s="314">
        <v>0</v>
      </c>
      <c r="D33" s="314">
        <v>0</v>
      </c>
      <c r="E33" s="314">
        <v>7.8016795217990903E-2</v>
      </c>
      <c r="F33" s="314">
        <v>9.6628941595554393E-2</v>
      </c>
      <c r="G33" s="314">
        <v>0.74908751249313399</v>
      </c>
      <c r="H33" s="314">
        <v>7.6266728341579396E-2</v>
      </c>
      <c r="I33" s="314">
        <v>0</v>
      </c>
    </row>
    <row r="34" spans="1:9" x14ac:dyDescent="0.2">
      <c r="A34" s="2" t="s">
        <v>40</v>
      </c>
      <c r="B34" s="317">
        <v>93</v>
      </c>
      <c r="C34" s="314">
        <v>0</v>
      </c>
      <c r="D34" s="314">
        <v>0</v>
      </c>
      <c r="E34" s="314">
        <v>2.6947420090436901E-2</v>
      </c>
      <c r="F34" s="314">
        <v>4.3187089264392901E-2</v>
      </c>
      <c r="G34" s="314">
        <v>0.84410274028778098</v>
      </c>
      <c r="H34" s="314">
        <v>8.5762746632099193E-2</v>
      </c>
      <c r="I34" s="314">
        <v>0</v>
      </c>
    </row>
    <row r="35" spans="1:9" x14ac:dyDescent="0.2">
      <c r="A35" s="2" t="s">
        <v>41</v>
      </c>
      <c r="B35" s="317">
        <v>98</v>
      </c>
      <c r="C35" s="314">
        <v>0</v>
      </c>
      <c r="D35" s="314">
        <v>0</v>
      </c>
      <c r="E35" s="314">
        <v>0</v>
      </c>
      <c r="F35" s="314">
        <v>9.5193441957235302E-3</v>
      </c>
      <c r="G35" s="314">
        <v>0.893152415752411</v>
      </c>
      <c r="H35" s="314">
        <v>9.7328215837478596E-2</v>
      </c>
      <c r="I35" s="314">
        <v>0</v>
      </c>
    </row>
    <row r="36" spans="1:9" x14ac:dyDescent="0.2">
      <c r="A36" s="2" t="s">
        <v>42</v>
      </c>
      <c r="B36" s="317">
        <v>86</v>
      </c>
      <c r="C36" s="314">
        <v>0</v>
      </c>
      <c r="D36" s="314">
        <v>1.7682662233710299E-2</v>
      </c>
      <c r="E36" s="314">
        <v>0</v>
      </c>
      <c r="F36" s="314">
        <v>1.03826513513923E-2</v>
      </c>
      <c r="G36" s="314">
        <v>0.76052653789520297</v>
      </c>
      <c r="H36" s="314">
        <v>0.21140816807746901</v>
      </c>
      <c r="I36" s="314">
        <v>2.2423085149202701E-2</v>
      </c>
    </row>
    <row r="37" spans="1:9" x14ac:dyDescent="0.2">
      <c r="A37" s="2" t="s">
        <v>43</v>
      </c>
      <c r="B37" s="317">
        <v>88</v>
      </c>
      <c r="C37" s="314">
        <v>0</v>
      </c>
      <c r="D37" s="314">
        <v>0</v>
      </c>
      <c r="E37" s="314">
        <v>0</v>
      </c>
      <c r="F37" s="314">
        <v>3.5527072846889503E-2</v>
      </c>
      <c r="G37" s="314">
        <v>0.84252029657363903</v>
      </c>
      <c r="H37" s="314">
        <v>0.121952660381794</v>
      </c>
      <c r="I37" s="314">
        <v>0</v>
      </c>
    </row>
    <row r="38" spans="1:9" x14ac:dyDescent="0.2">
      <c r="A38" s="2" t="s">
        <v>44</v>
      </c>
      <c r="B38" s="317">
        <v>102</v>
      </c>
      <c r="C38" s="314">
        <v>0</v>
      </c>
      <c r="D38" s="314">
        <v>2.29128431528807E-2</v>
      </c>
      <c r="E38" s="314">
        <v>7.6665468513965607E-2</v>
      </c>
      <c r="F38" s="314">
        <v>0.187785819172859</v>
      </c>
      <c r="G38" s="314">
        <v>0.64077746868133501</v>
      </c>
      <c r="H38" s="314">
        <v>7.18584135174751E-2</v>
      </c>
      <c r="I38" s="314">
        <v>2.46867968903717E-2</v>
      </c>
    </row>
    <row r="39" spans="1:9" x14ac:dyDescent="0.2">
      <c r="A39" s="2" t="s">
        <v>45</v>
      </c>
      <c r="B39" s="317">
        <v>103</v>
      </c>
      <c r="C39" s="314">
        <v>0</v>
      </c>
      <c r="D39" s="314">
        <v>8.3505371585488302E-3</v>
      </c>
      <c r="E39" s="314">
        <v>0.10272409021854401</v>
      </c>
      <c r="F39" s="314">
        <v>0.16487917304038999</v>
      </c>
      <c r="G39" s="314">
        <v>0.65544193983078003</v>
      </c>
      <c r="H39" s="314">
        <v>6.8604230880737305E-2</v>
      </c>
      <c r="I39" s="314">
        <v>8.9656166521901899E-3</v>
      </c>
    </row>
    <row r="40" spans="1:9" x14ac:dyDescent="0.2">
      <c r="A40" s="2" t="s">
        <v>46</v>
      </c>
      <c r="B40" s="317">
        <v>101</v>
      </c>
      <c r="C40" s="314">
        <v>0</v>
      </c>
      <c r="D40" s="314">
        <v>0</v>
      </c>
      <c r="E40" s="314">
        <v>7.5308321975171601E-3</v>
      </c>
      <c r="F40" s="314">
        <v>9.4320289790630299E-2</v>
      </c>
      <c r="G40" s="314">
        <v>0.80487775802612305</v>
      </c>
      <c r="H40" s="314">
        <v>9.3271143734455095E-2</v>
      </c>
      <c r="I40" s="314">
        <v>0</v>
      </c>
    </row>
    <row r="41" spans="1:9" x14ac:dyDescent="0.2">
      <c r="A41" s="2" t="s">
        <v>47</v>
      </c>
      <c r="B41" s="317">
        <v>91</v>
      </c>
      <c r="C41" s="314">
        <v>0</v>
      </c>
      <c r="D41" s="314">
        <v>0</v>
      </c>
      <c r="E41" s="314">
        <v>6.6816240549087497E-2</v>
      </c>
      <c r="F41" s="314">
        <v>8.1839554011821705E-2</v>
      </c>
      <c r="G41" s="314">
        <v>0.76878094673156705</v>
      </c>
      <c r="H41" s="314">
        <v>8.2563281059265095E-2</v>
      </c>
      <c r="I41" s="314">
        <v>0</v>
      </c>
    </row>
    <row r="42" spans="1:9" x14ac:dyDescent="0.2">
      <c r="A42" s="2" t="s">
        <v>48</v>
      </c>
      <c r="B42" s="317">
        <v>99</v>
      </c>
      <c r="C42" s="314">
        <v>0</v>
      </c>
      <c r="D42" s="314">
        <v>1.00541925057769E-2</v>
      </c>
      <c r="E42" s="314">
        <v>3.2306883484125103E-2</v>
      </c>
      <c r="F42" s="314">
        <v>9.6594065427780207E-2</v>
      </c>
      <c r="G42" s="314">
        <v>0.70842450857162498</v>
      </c>
      <c r="H42" s="314">
        <v>0.15262033045291901</v>
      </c>
      <c r="I42" s="314">
        <v>1.1865038894790301E-2</v>
      </c>
    </row>
    <row r="43" spans="1:9" x14ac:dyDescent="0.2">
      <c r="A43" s="2" t="s">
        <v>49</v>
      </c>
      <c r="B43" s="317">
        <v>91</v>
      </c>
      <c r="C43" s="314">
        <v>0</v>
      </c>
      <c r="D43" s="314">
        <v>2.6945110410451899E-2</v>
      </c>
      <c r="E43" s="314">
        <v>5.4760824888944598E-2</v>
      </c>
      <c r="F43" s="314">
        <v>0.229146718978882</v>
      </c>
      <c r="G43" s="314">
        <v>0.66105639934539795</v>
      </c>
      <c r="H43" s="314">
        <v>2.80909333378077E-2</v>
      </c>
      <c r="I43" s="314">
        <v>2.7723901027559599E-2</v>
      </c>
    </row>
    <row r="44" spans="1:9" x14ac:dyDescent="0.2">
      <c r="A44" s="2" t="s">
        <v>50</v>
      </c>
      <c r="B44" s="317">
        <v>95</v>
      </c>
      <c r="C44" s="314">
        <v>0</v>
      </c>
      <c r="D44" s="314">
        <v>8.6253946647047997E-3</v>
      </c>
      <c r="E44" s="314">
        <v>9.6917964518070193E-2</v>
      </c>
      <c r="F44" s="314">
        <v>0.205927789211273</v>
      </c>
      <c r="G44" s="314">
        <v>0.64866936206817605</v>
      </c>
      <c r="H44" s="314">
        <v>3.9859503507614101E-2</v>
      </c>
      <c r="I44" s="314">
        <v>8.9834712427167805E-3</v>
      </c>
    </row>
    <row r="45" spans="1:9" x14ac:dyDescent="0.2">
      <c r="A45" s="2" t="s">
        <v>51</v>
      </c>
      <c r="B45" s="317">
        <v>95</v>
      </c>
      <c r="C45" s="314">
        <v>1.7597643658518802E-2</v>
      </c>
      <c r="D45" s="314">
        <v>0</v>
      </c>
      <c r="E45" s="314">
        <v>0.115756869316101</v>
      </c>
      <c r="F45" s="314">
        <v>0.130449548363686</v>
      </c>
      <c r="G45" s="314">
        <v>0.667791247367859</v>
      </c>
      <c r="H45" s="314">
        <v>6.8404674530029297E-2</v>
      </c>
      <c r="I45" s="314">
        <v>1.8889794199327899E-2</v>
      </c>
    </row>
    <row r="46" spans="1:9" x14ac:dyDescent="0.2">
      <c r="A46" s="2" t="s">
        <v>52</v>
      </c>
      <c r="B46" s="317">
        <v>105</v>
      </c>
      <c r="C46" s="314">
        <v>0</v>
      </c>
      <c r="D46" s="314">
        <v>8.0158039927482605E-3</v>
      </c>
      <c r="E46" s="314">
        <v>1.4947145245969301E-2</v>
      </c>
      <c r="F46" s="314">
        <v>7.0300862193107605E-2</v>
      </c>
      <c r="G46" s="314">
        <v>0.81770688295364402</v>
      </c>
      <c r="H46" s="314">
        <v>8.9029312133789104E-2</v>
      </c>
      <c r="I46" s="314">
        <v>8.7991897457861002E-3</v>
      </c>
    </row>
    <row r="47" spans="1:9" x14ac:dyDescent="0.2">
      <c r="A47" s="2" t="s">
        <v>53</v>
      </c>
      <c r="B47" s="317">
        <v>95</v>
      </c>
      <c r="C47" s="314">
        <v>0</v>
      </c>
      <c r="D47" s="314">
        <v>0</v>
      </c>
      <c r="E47" s="314">
        <v>7.3157041333615797E-3</v>
      </c>
      <c r="F47" s="314">
        <v>6.7956514656543704E-2</v>
      </c>
      <c r="G47" s="314">
        <v>0.82012492418289196</v>
      </c>
      <c r="H47" s="314">
        <v>0.104602858424187</v>
      </c>
      <c r="I47" s="314">
        <v>0</v>
      </c>
    </row>
    <row r="48" spans="1:9" x14ac:dyDescent="0.2">
      <c r="A48" s="2" t="s">
        <v>54</v>
      </c>
      <c r="B48" s="317">
        <v>87</v>
      </c>
      <c r="C48" s="314">
        <v>0</v>
      </c>
      <c r="D48" s="314">
        <v>0</v>
      </c>
      <c r="E48" s="314">
        <v>9.9844522774219496E-3</v>
      </c>
      <c r="F48" s="314">
        <v>0</v>
      </c>
      <c r="G48" s="314">
        <v>0.84570646286010698</v>
      </c>
      <c r="H48" s="314">
        <v>0.14430910348892201</v>
      </c>
      <c r="I48" s="314">
        <v>0</v>
      </c>
    </row>
    <row r="49" spans="1:9" x14ac:dyDescent="0.2">
      <c r="A49" s="2" t="s">
        <v>55</v>
      </c>
      <c r="B49" s="317">
        <v>84</v>
      </c>
      <c r="C49" s="314">
        <v>0</v>
      </c>
      <c r="D49" s="314">
        <v>1.7815332859754601E-2</v>
      </c>
      <c r="E49" s="314">
        <v>1.7815332859754601E-2</v>
      </c>
      <c r="F49" s="314">
        <v>3.7451151758432402E-2</v>
      </c>
      <c r="G49" s="314">
        <v>0.82013231515884399</v>
      </c>
      <c r="H49" s="314">
        <v>0.106785863637924</v>
      </c>
      <c r="I49" s="314">
        <v>1.99451981432082E-2</v>
      </c>
    </row>
    <row r="50" spans="1:9" x14ac:dyDescent="0.2">
      <c r="A50" s="2" t="s">
        <v>56</v>
      </c>
      <c r="B50" s="317">
        <v>63</v>
      </c>
      <c r="C50" s="314">
        <v>0</v>
      </c>
      <c r="D50" s="314">
        <v>0</v>
      </c>
      <c r="E50" s="314">
        <v>9.2820459976792301E-3</v>
      </c>
      <c r="F50" s="314">
        <v>4.9745578318834298E-2</v>
      </c>
      <c r="G50" s="314">
        <v>0.73822951316833496</v>
      </c>
      <c r="H50" s="314">
        <v>0.202742844820023</v>
      </c>
      <c r="I50" s="314">
        <v>0</v>
      </c>
    </row>
    <row r="51" spans="1:9" x14ac:dyDescent="0.2">
      <c r="A51" s="2" t="s">
        <v>57</v>
      </c>
      <c r="B51" s="317">
        <v>101</v>
      </c>
      <c r="C51" s="314">
        <v>1.08432387933135E-2</v>
      </c>
      <c r="D51" s="314">
        <v>0</v>
      </c>
      <c r="E51" s="314">
        <v>1.08432387933135E-2</v>
      </c>
      <c r="F51" s="314">
        <v>2.9951613396406201E-2</v>
      </c>
      <c r="G51" s="314">
        <v>0.75977611541748002</v>
      </c>
      <c r="H51" s="314">
        <v>0.18858578801155099</v>
      </c>
      <c r="I51" s="314">
        <v>1.3363382977252499E-2</v>
      </c>
    </row>
    <row r="52" spans="1:9" x14ac:dyDescent="0.2">
      <c r="A52" s="2" t="s">
        <v>58</v>
      </c>
      <c r="B52" s="317">
        <v>76</v>
      </c>
      <c r="C52" s="314">
        <v>0</v>
      </c>
      <c r="D52" s="314">
        <v>0</v>
      </c>
      <c r="E52" s="314">
        <v>2.0382855087518699E-2</v>
      </c>
      <c r="F52" s="314">
        <v>1.1816574260592501E-2</v>
      </c>
      <c r="G52" s="314">
        <v>0.74216032028198198</v>
      </c>
      <c r="H52" s="314">
        <v>0.22564023733138999</v>
      </c>
      <c r="I52" s="314">
        <v>0</v>
      </c>
    </row>
    <row r="53" spans="1:9" x14ac:dyDescent="0.2">
      <c r="A53" s="2" t="s">
        <v>59</v>
      </c>
      <c r="B53" s="317">
        <v>90</v>
      </c>
      <c r="C53" s="314">
        <v>0</v>
      </c>
      <c r="D53" s="314">
        <v>0</v>
      </c>
      <c r="E53" s="314">
        <v>0</v>
      </c>
      <c r="F53" s="314">
        <v>6.2384869903326E-2</v>
      </c>
      <c r="G53" s="314">
        <v>0.78160262107849099</v>
      </c>
      <c r="H53" s="314">
        <v>0.15601252019405401</v>
      </c>
      <c r="I53" s="314">
        <v>0</v>
      </c>
    </row>
    <row r="54" spans="1:9" x14ac:dyDescent="0.2">
      <c r="A54" s="2" t="s">
        <v>60</v>
      </c>
      <c r="B54" s="317">
        <v>92</v>
      </c>
      <c r="C54" s="314">
        <v>0</v>
      </c>
      <c r="D54" s="314">
        <v>0</v>
      </c>
      <c r="E54" s="314">
        <v>0</v>
      </c>
      <c r="F54" s="314">
        <v>3.1336858868598903E-2</v>
      </c>
      <c r="G54" s="314">
        <v>0.78857517242431596</v>
      </c>
      <c r="H54" s="314">
        <v>0.18008796870708499</v>
      </c>
      <c r="I54" s="314">
        <v>0</v>
      </c>
    </row>
    <row r="55" spans="1:9" x14ac:dyDescent="0.2">
      <c r="A55" s="2" t="s">
        <v>61</v>
      </c>
      <c r="B55" s="317">
        <v>95</v>
      </c>
      <c r="C55" s="314">
        <v>0</v>
      </c>
      <c r="D55" s="314">
        <v>0</v>
      </c>
      <c r="E55" s="314">
        <v>0</v>
      </c>
      <c r="F55" s="314">
        <v>4.82011623680592E-2</v>
      </c>
      <c r="G55" s="314">
        <v>0.78425079584121704</v>
      </c>
      <c r="H55" s="314">
        <v>0.16754806041717499</v>
      </c>
      <c r="I55" s="314">
        <v>0</v>
      </c>
    </row>
    <row r="56" spans="1:9" x14ac:dyDescent="0.2">
      <c r="A56" s="2" t="s">
        <v>62</v>
      </c>
      <c r="B56" s="317">
        <v>105</v>
      </c>
      <c r="C56" s="314">
        <v>0</v>
      </c>
      <c r="D56" s="314">
        <v>0</v>
      </c>
      <c r="E56" s="314">
        <v>8.4372051060199696E-2</v>
      </c>
      <c r="F56" s="314">
        <v>0.28299969434738198</v>
      </c>
      <c r="G56" s="314">
        <v>0.53794878721237205</v>
      </c>
      <c r="H56" s="314">
        <v>9.4679452478885706E-2</v>
      </c>
      <c r="I56" s="314">
        <v>0</v>
      </c>
    </row>
    <row r="57" spans="1:9" x14ac:dyDescent="0.2">
      <c r="A57" s="2" t="s">
        <v>63</v>
      </c>
      <c r="B57" s="317">
        <v>96</v>
      </c>
      <c r="C57" s="314">
        <v>1.2760687619447699E-2</v>
      </c>
      <c r="D57" s="314">
        <v>2.3772116750478699E-2</v>
      </c>
      <c r="E57" s="314">
        <v>0.114331603050232</v>
      </c>
      <c r="F57" s="314">
        <v>0.151637017726898</v>
      </c>
      <c r="G57" s="314">
        <v>0.64600890874862704</v>
      </c>
      <c r="H57" s="314">
        <v>5.1489692181348801E-2</v>
      </c>
      <c r="I57" s="314">
        <v>3.8515979282882903E-2</v>
      </c>
    </row>
    <row r="58" spans="1:9" x14ac:dyDescent="0.2">
      <c r="A58" s="2" t="s">
        <v>64</v>
      </c>
      <c r="B58" s="317">
        <v>98</v>
      </c>
      <c r="C58" s="314">
        <v>0</v>
      </c>
      <c r="D58" s="314">
        <v>1.34324179962277E-2</v>
      </c>
      <c r="E58" s="314">
        <v>2.4535685777664198E-2</v>
      </c>
      <c r="F58" s="314">
        <v>8.0159448087215396E-2</v>
      </c>
      <c r="G58" s="314">
        <v>0.81260931491851796</v>
      </c>
      <c r="H58" s="314">
        <v>6.9263122975826305E-2</v>
      </c>
      <c r="I58" s="314">
        <v>1.44320252862705E-2</v>
      </c>
    </row>
    <row r="59" spans="1:9" x14ac:dyDescent="0.2">
      <c r="A59" s="2" t="s">
        <v>65</v>
      </c>
      <c r="B59" s="317">
        <v>89</v>
      </c>
      <c r="C59" s="314">
        <v>0</v>
      </c>
      <c r="D59" s="314">
        <v>0</v>
      </c>
      <c r="E59" s="314">
        <v>6.2624186277389499E-2</v>
      </c>
      <c r="F59" s="314">
        <v>0.15640442073345201</v>
      </c>
      <c r="G59" s="314">
        <v>0.67994481325149503</v>
      </c>
      <c r="H59" s="314">
        <v>0.10102657973766301</v>
      </c>
      <c r="I59" s="314">
        <v>0</v>
      </c>
    </row>
    <row r="60" spans="1:9" x14ac:dyDescent="0.2">
      <c r="A60" s="2" t="s">
        <v>66</v>
      </c>
      <c r="B60" s="317">
        <v>89</v>
      </c>
      <c r="C60" s="314">
        <v>0</v>
      </c>
      <c r="D60" s="314">
        <v>0</v>
      </c>
      <c r="E60" s="314">
        <v>1.7258163541555401E-2</v>
      </c>
      <c r="F60" s="314">
        <v>7.2900041937828106E-2</v>
      </c>
      <c r="G60" s="314">
        <v>0.801275134086609</v>
      </c>
      <c r="H60" s="314">
        <v>0.108566671609879</v>
      </c>
      <c r="I60" s="314">
        <v>0</v>
      </c>
    </row>
    <row r="61" spans="1:9" x14ac:dyDescent="0.2">
      <c r="A61" s="2" t="s">
        <v>67</v>
      </c>
      <c r="B61" s="317">
        <v>84</v>
      </c>
      <c r="C61" s="314">
        <v>0</v>
      </c>
      <c r="D61" s="314">
        <v>0</v>
      </c>
      <c r="E61" s="314">
        <v>0</v>
      </c>
      <c r="F61" s="314">
        <v>9.68170166015625E-3</v>
      </c>
      <c r="G61" s="314">
        <v>0.89138168096542403</v>
      </c>
      <c r="H61" s="314">
        <v>9.8936595022678403E-2</v>
      </c>
      <c r="I61" s="314">
        <v>0</v>
      </c>
    </row>
    <row r="62" spans="1:9" x14ac:dyDescent="0.2">
      <c r="A62" s="2" t="s">
        <v>68</v>
      </c>
      <c r="B62" s="317">
        <v>116</v>
      </c>
      <c r="C62" s="314">
        <v>0</v>
      </c>
      <c r="D62" s="314">
        <v>0</v>
      </c>
      <c r="E62" s="314">
        <v>3.9368540048599202E-2</v>
      </c>
      <c r="F62" s="314">
        <v>2.7549926191568399E-2</v>
      </c>
      <c r="G62" s="314">
        <v>0.82137465476989702</v>
      </c>
      <c r="H62" s="314">
        <v>0.111706905066967</v>
      </c>
      <c r="I62" s="314">
        <v>0</v>
      </c>
    </row>
    <row r="63" spans="1:9" x14ac:dyDescent="0.2">
      <c r="A63" s="2" t="s">
        <v>69</v>
      </c>
      <c r="B63" s="317">
        <v>89</v>
      </c>
      <c r="C63" s="314">
        <v>0</v>
      </c>
      <c r="D63" s="314">
        <v>0</v>
      </c>
      <c r="E63" s="314">
        <v>3.1104851514101001E-2</v>
      </c>
      <c r="F63" s="314">
        <v>7.1383051574230194E-2</v>
      </c>
      <c r="G63" s="314">
        <v>0.76551496982574496</v>
      </c>
      <c r="H63" s="314">
        <v>0.13199712336063399</v>
      </c>
      <c r="I63" s="314">
        <v>0</v>
      </c>
    </row>
    <row r="64" spans="1:9" x14ac:dyDescent="0.2">
      <c r="A64" s="2" t="s">
        <v>70</v>
      </c>
      <c r="B64" s="317">
        <v>88</v>
      </c>
      <c r="C64" s="314">
        <v>0</v>
      </c>
      <c r="D64" s="314">
        <v>0</v>
      </c>
      <c r="E64" s="314">
        <v>0</v>
      </c>
      <c r="F64" s="314">
        <v>2.1433215588331202E-2</v>
      </c>
      <c r="G64" s="314">
        <v>0.86211735010147095</v>
      </c>
      <c r="H64" s="314">
        <v>0.116449445486069</v>
      </c>
      <c r="I64" s="314">
        <v>0</v>
      </c>
    </row>
    <row r="65" spans="1:9" x14ac:dyDescent="0.2">
      <c r="A65" s="2" t="s">
        <v>71</v>
      </c>
      <c r="B65" s="317">
        <v>81</v>
      </c>
      <c r="C65" s="314">
        <v>0</v>
      </c>
      <c r="D65" s="314">
        <v>0</v>
      </c>
      <c r="E65" s="314">
        <v>0</v>
      </c>
      <c r="F65" s="314">
        <v>0</v>
      </c>
      <c r="G65" s="314">
        <v>0.93094271421432495</v>
      </c>
      <c r="H65" s="314">
        <v>6.9057308137416798E-2</v>
      </c>
      <c r="I65" s="314">
        <v>0</v>
      </c>
    </row>
    <row r="66" spans="1:9" x14ac:dyDescent="0.2">
      <c r="A66" s="2" t="s">
        <v>72</v>
      </c>
      <c r="B66" s="317">
        <v>91</v>
      </c>
      <c r="C66" s="314">
        <v>0</v>
      </c>
      <c r="D66" s="314">
        <v>2.4021044373512299E-2</v>
      </c>
      <c r="E66" s="314">
        <v>0.100216515362263</v>
      </c>
      <c r="F66" s="314">
        <v>0.12948593497276301</v>
      </c>
      <c r="G66" s="314">
        <v>0.70298314094543501</v>
      </c>
      <c r="H66" s="314">
        <v>4.3293356895446798E-2</v>
      </c>
      <c r="I66" s="314">
        <v>2.5108056616636999E-2</v>
      </c>
    </row>
    <row r="67" spans="1:9" x14ac:dyDescent="0.2">
      <c r="A67" s="2" t="s">
        <v>73</v>
      </c>
      <c r="B67" s="317">
        <v>102</v>
      </c>
      <c r="C67" s="314">
        <v>0</v>
      </c>
      <c r="D67" s="314">
        <v>0</v>
      </c>
      <c r="E67" s="314">
        <v>6.0490578413009602E-2</v>
      </c>
      <c r="F67" s="314">
        <v>0.109858065843582</v>
      </c>
      <c r="G67" s="314">
        <v>0.767880439758301</v>
      </c>
      <c r="H67" s="314">
        <v>6.17709197103977E-2</v>
      </c>
      <c r="I67" s="314">
        <v>0</v>
      </c>
    </row>
    <row r="68" spans="1:9" x14ac:dyDescent="0.2">
      <c r="A68" s="2" t="s">
        <v>74</v>
      </c>
      <c r="B68" s="317">
        <v>86</v>
      </c>
      <c r="C68" s="314">
        <v>0</v>
      </c>
      <c r="D68" s="314">
        <v>0</v>
      </c>
      <c r="E68" s="314">
        <v>8.6183054372668301E-3</v>
      </c>
      <c r="F68" s="314">
        <v>0.101907275617123</v>
      </c>
      <c r="G68" s="314">
        <v>0.74923890829086304</v>
      </c>
      <c r="H68" s="314">
        <v>0.14023552834987599</v>
      </c>
      <c r="I68" s="314">
        <v>0</v>
      </c>
    </row>
    <row r="69" spans="1:9" x14ac:dyDescent="0.2">
      <c r="A69" s="2" t="s">
        <v>75</v>
      </c>
      <c r="B69" s="317">
        <v>105</v>
      </c>
      <c r="C69" s="314">
        <v>0</v>
      </c>
      <c r="D69" s="314">
        <v>0</v>
      </c>
      <c r="E69" s="314">
        <v>3.1955417245626401E-2</v>
      </c>
      <c r="F69" s="314">
        <v>3.4299626946449301E-2</v>
      </c>
      <c r="G69" s="314">
        <v>0.85978490114212003</v>
      </c>
      <c r="H69" s="314">
        <v>7.3960065841674805E-2</v>
      </c>
      <c r="I69" s="314">
        <v>0</v>
      </c>
    </row>
    <row r="70" spans="1:9" x14ac:dyDescent="0.2">
      <c r="A70" s="2" t="s">
        <v>76</v>
      </c>
      <c r="B70" s="317">
        <v>98</v>
      </c>
      <c r="C70" s="314">
        <v>0</v>
      </c>
      <c r="D70" s="314">
        <v>0</v>
      </c>
      <c r="E70" s="314">
        <v>1.0106249712407599E-2</v>
      </c>
      <c r="F70" s="314">
        <v>3.1796362251043299E-2</v>
      </c>
      <c r="G70" s="314">
        <v>0.87302315235137895</v>
      </c>
      <c r="H70" s="314">
        <v>8.5074216127395602E-2</v>
      </c>
      <c r="I70" s="314">
        <v>0</v>
      </c>
    </row>
    <row r="71" spans="1:9" x14ac:dyDescent="0.2">
      <c r="A71" s="3" t="s">
        <v>77</v>
      </c>
      <c r="B71" s="318">
        <v>76</v>
      </c>
      <c r="C71" s="315">
        <v>0</v>
      </c>
      <c r="D71" s="315">
        <v>0</v>
      </c>
      <c r="E71" s="315">
        <v>0</v>
      </c>
      <c r="F71" s="315">
        <v>4.2897451668977703E-2</v>
      </c>
      <c r="G71" s="315">
        <v>0.85193210840225198</v>
      </c>
      <c r="H71" s="315">
        <v>0.105170466005802</v>
      </c>
      <c r="I71" s="315">
        <v>0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87</v>
      </c>
    </row>
    <row r="5" spans="1:8" x14ac:dyDescent="0.2">
      <c r="A5" s="4" t="s">
        <v>88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94</v>
      </c>
    </row>
    <row r="6" spans="1:8" x14ac:dyDescent="0.2">
      <c r="A6" s="44" t="s">
        <v>95</v>
      </c>
      <c r="B6" s="46">
        <v>9651</v>
      </c>
      <c r="C6" s="45">
        <v>7.5936496257781996E-2</v>
      </c>
      <c r="D6" s="45">
        <v>0.41882255673408503</v>
      </c>
      <c r="E6" s="45">
        <v>0.34866178035736101</v>
      </c>
      <c r="F6" s="45">
        <v>0.12985482811927801</v>
      </c>
      <c r="G6" s="45">
        <v>2.6724331080913499E-2</v>
      </c>
      <c r="H6" s="47">
        <v>2.6126079559326199</v>
      </c>
    </row>
    <row r="7" spans="1:8" x14ac:dyDescent="0.2">
      <c r="A7" s="44" t="s">
        <v>96</v>
      </c>
      <c r="B7" s="46">
        <v>9464</v>
      </c>
      <c r="C7" s="45">
        <v>1.9597694277763401E-2</v>
      </c>
      <c r="D7" s="45">
        <v>0.24346205592155501</v>
      </c>
      <c r="E7" s="45">
        <v>0.473308145999908</v>
      </c>
      <c r="F7" s="45">
        <v>0.212113246321678</v>
      </c>
      <c r="G7" s="45">
        <v>5.1518846303224598E-2</v>
      </c>
      <c r="H7" s="47">
        <v>3.0324935913085902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252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22" t="s">
        <v>1</v>
      </c>
      <c r="C6" s="319" t="s">
        <v>1</v>
      </c>
      <c r="D6" s="319" t="s">
        <v>1</v>
      </c>
      <c r="E6" s="319" t="s">
        <v>1</v>
      </c>
      <c r="F6" s="319" t="s">
        <v>1</v>
      </c>
      <c r="G6" s="319" t="s">
        <v>1</v>
      </c>
      <c r="H6" s="319" t="s">
        <v>1</v>
      </c>
      <c r="I6" s="319" t="s">
        <v>1</v>
      </c>
    </row>
    <row r="7" spans="1:9" x14ac:dyDescent="0.2">
      <c r="A7" s="2" t="s">
        <v>13</v>
      </c>
      <c r="B7" s="323">
        <v>5900</v>
      </c>
      <c r="C7" s="320">
        <v>1.8185522640124E-3</v>
      </c>
      <c r="D7" s="320">
        <v>8.5541540756821598E-3</v>
      </c>
      <c r="E7" s="320">
        <v>3.86274196207523E-2</v>
      </c>
      <c r="F7" s="320">
        <v>0.10012971609830899</v>
      </c>
      <c r="G7" s="320">
        <v>0.73904204368591297</v>
      </c>
      <c r="H7" s="320">
        <v>0.11182813346386</v>
      </c>
      <c r="I7" s="320">
        <v>1.16787150169675E-2</v>
      </c>
    </row>
    <row r="8" spans="1:9" x14ac:dyDescent="0.2">
      <c r="A8" s="5" t="s">
        <v>14</v>
      </c>
      <c r="B8" s="322" t="s">
        <v>1</v>
      </c>
      <c r="C8" s="319" t="s">
        <v>1</v>
      </c>
      <c r="D8" s="319" t="s">
        <v>1</v>
      </c>
      <c r="E8" s="319" t="s">
        <v>1</v>
      </c>
      <c r="F8" s="319" t="s">
        <v>1</v>
      </c>
      <c r="G8" s="319" t="s">
        <v>1</v>
      </c>
      <c r="H8" s="319" t="s">
        <v>1</v>
      </c>
      <c r="I8" s="319" t="s">
        <v>1</v>
      </c>
    </row>
    <row r="9" spans="1:9" x14ac:dyDescent="0.2">
      <c r="A9" s="2" t="s">
        <v>15</v>
      </c>
      <c r="B9" s="323">
        <v>103</v>
      </c>
      <c r="C9" s="320">
        <v>0</v>
      </c>
      <c r="D9" s="320">
        <v>1.37045877054334E-2</v>
      </c>
      <c r="E9" s="320">
        <v>8.5597418248653398E-2</v>
      </c>
      <c r="F9" s="320">
        <v>0.20654359459877</v>
      </c>
      <c r="G9" s="320">
        <v>0.58626395463943504</v>
      </c>
      <c r="H9" s="320">
        <v>0.107890427112579</v>
      </c>
      <c r="I9" s="320">
        <v>1.5362000805472099E-2</v>
      </c>
    </row>
    <row r="10" spans="1:9" x14ac:dyDescent="0.2">
      <c r="A10" s="2" t="s">
        <v>16</v>
      </c>
      <c r="B10" s="323">
        <v>103</v>
      </c>
      <c r="C10" s="320">
        <v>0</v>
      </c>
      <c r="D10" s="320">
        <v>3.4817557781934703E-2</v>
      </c>
      <c r="E10" s="320">
        <v>4.4117271900177002E-2</v>
      </c>
      <c r="F10" s="320">
        <v>0.11377596855163601</v>
      </c>
      <c r="G10" s="320">
        <v>0.75772809982299805</v>
      </c>
      <c r="H10" s="320">
        <v>4.9561113119125401E-2</v>
      </c>
      <c r="I10" s="320">
        <v>3.6633136389011701E-2</v>
      </c>
    </row>
    <row r="11" spans="1:9" x14ac:dyDescent="0.2">
      <c r="A11" s="2" t="s">
        <v>17</v>
      </c>
      <c r="B11" s="323">
        <v>123</v>
      </c>
      <c r="C11" s="320">
        <v>0</v>
      </c>
      <c r="D11" s="320">
        <v>3.5670068114995998E-2</v>
      </c>
      <c r="E11" s="320">
        <v>6.4677864313125596E-2</v>
      </c>
      <c r="F11" s="320">
        <v>0.24326302111148801</v>
      </c>
      <c r="G11" s="320">
        <v>0.53484308719634999</v>
      </c>
      <c r="H11" s="320">
        <v>0.121545948088169</v>
      </c>
      <c r="I11" s="320">
        <v>4.0605502918640901E-2</v>
      </c>
    </row>
    <row r="12" spans="1:9" x14ac:dyDescent="0.2">
      <c r="A12" s="2" t="s">
        <v>18</v>
      </c>
      <c r="B12" s="323">
        <v>108</v>
      </c>
      <c r="C12" s="320">
        <v>0</v>
      </c>
      <c r="D12" s="320">
        <v>8.8055385276675207E-3</v>
      </c>
      <c r="E12" s="320">
        <v>8.6250640451908098E-2</v>
      </c>
      <c r="F12" s="320">
        <v>0.12611138820648199</v>
      </c>
      <c r="G12" s="320">
        <v>0.727683424949646</v>
      </c>
      <c r="H12" s="320">
        <v>5.1149025559425403E-2</v>
      </c>
      <c r="I12" s="320">
        <v>9.2802121730913099E-3</v>
      </c>
    </row>
    <row r="13" spans="1:9" x14ac:dyDescent="0.2">
      <c r="A13" s="2" t="s">
        <v>19</v>
      </c>
      <c r="B13" s="323">
        <v>105</v>
      </c>
      <c r="C13" s="320">
        <v>0</v>
      </c>
      <c r="D13" s="320">
        <v>2.1755211055278799E-2</v>
      </c>
      <c r="E13" s="320">
        <v>0.107926145195961</v>
      </c>
      <c r="F13" s="320">
        <v>0.13342113792896301</v>
      </c>
      <c r="G13" s="320">
        <v>0.69665676355361905</v>
      </c>
      <c r="H13" s="320">
        <v>4.0240760892629603E-2</v>
      </c>
      <c r="I13" s="320">
        <v>2.2667362549486699E-2</v>
      </c>
    </row>
    <row r="14" spans="1:9" x14ac:dyDescent="0.2">
      <c r="A14" s="2" t="s">
        <v>20</v>
      </c>
      <c r="B14" s="323">
        <v>97</v>
      </c>
      <c r="C14" s="320">
        <v>0</v>
      </c>
      <c r="D14" s="320">
        <v>0</v>
      </c>
      <c r="E14" s="320">
        <v>0.124861672520638</v>
      </c>
      <c r="F14" s="320">
        <v>0.14760082960128801</v>
      </c>
      <c r="G14" s="320">
        <v>0.70497971773147605</v>
      </c>
      <c r="H14" s="320">
        <v>2.2557785734534298E-2</v>
      </c>
      <c r="I14" s="320">
        <v>0</v>
      </c>
    </row>
    <row r="15" spans="1:9" x14ac:dyDescent="0.2">
      <c r="A15" s="2" t="s">
        <v>21</v>
      </c>
      <c r="B15" s="323">
        <v>92</v>
      </c>
      <c r="C15" s="320">
        <v>1.7486630007624598E-2</v>
      </c>
      <c r="D15" s="320">
        <v>1.6185320913791702E-2</v>
      </c>
      <c r="E15" s="320">
        <v>3.2370641827583299E-2</v>
      </c>
      <c r="F15" s="320">
        <v>0.12779276072979001</v>
      </c>
      <c r="G15" s="320">
        <v>0.72643816471099898</v>
      </c>
      <c r="H15" s="320">
        <v>7.9726517200469998E-2</v>
      </c>
      <c r="I15" s="320">
        <v>3.6589068636518299E-2</v>
      </c>
    </row>
    <row r="16" spans="1:9" x14ac:dyDescent="0.2">
      <c r="A16" s="2" t="s">
        <v>22</v>
      </c>
      <c r="B16" s="323">
        <v>102</v>
      </c>
      <c r="C16" s="320">
        <v>0</v>
      </c>
      <c r="D16" s="320">
        <v>3.02433632314205E-2</v>
      </c>
      <c r="E16" s="320">
        <v>6.3994176685810103E-2</v>
      </c>
      <c r="F16" s="320">
        <v>7.1611471474170699E-2</v>
      </c>
      <c r="G16" s="320">
        <v>0.76494473218917802</v>
      </c>
      <c r="H16" s="320">
        <v>6.9206289947032901E-2</v>
      </c>
      <c r="I16" s="320">
        <v>3.2492013875254799E-2</v>
      </c>
    </row>
    <row r="17" spans="1:9" x14ac:dyDescent="0.2">
      <c r="A17" s="2" t="s">
        <v>23</v>
      </c>
      <c r="B17" s="323">
        <v>70</v>
      </c>
      <c r="C17" s="320">
        <v>0</v>
      </c>
      <c r="D17" s="320">
        <v>0</v>
      </c>
      <c r="E17" s="320">
        <v>0</v>
      </c>
      <c r="F17" s="320">
        <v>4.5052144676446901E-2</v>
      </c>
      <c r="G17" s="320">
        <v>0.78626275062561002</v>
      </c>
      <c r="H17" s="320">
        <v>0.168685123324394</v>
      </c>
      <c r="I17" s="320">
        <v>0</v>
      </c>
    </row>
    <row r="18" spans="1:9" x14ac:dyDescent="0.2">
      <c r="A18" s="2" t="s">
        <v>24</v>
      </c>
      <c r="B18" s="323">
        <v>72</v>
      </c>
      <c r="C18" s="320">
        <v>0</v>
      </c>
      <c r="D18" s="320">
        <v>2.5576505810022399E-2</v>
      </c>
      <c r="E18" s="320">
        <v>2.5576505810022399E-2</v>
      </c>
      <c r="F18" s="320">
        <v>6.0960706323385197E-2</v>
      </c>
      <c r="G18" s="320">
        <v>0.75528854131698597</v>
      </c>
      <c r="H18" s="320">
        <v>0.13259772956371299</v>
      </c>
      <c r="I18" s="320">
        <v>2.9486326023441499E-2</v>
      </c>
    </row>
    <row r="19" spans="1:9" x14ac:dyDescent="0.2">
      <c r="A19" s="2" t="s">
        <v>25</v>
      </c>
      <c r="B19" s="323">
        <v>94</v>
      </c>
      <c r="C19" s="320">
        <v>0</v>
      </c>
      <c r="D19" s="320">
        <v>0</v>
      </c>
      <c r="E19" s="320">
        <v>1.54624497517943E-2</v>
      </c>
      <c r="F19" s="320">
        <v>2.1678244695067399E-2</v>
      </c>
      <c r="G19" s="320">
        <v>0.82107585668563798</v>
      </c>
      <c r="H19" s="320">
        <v>0.14178344607353199</v>
      </c>
      <c r="I19" s="320">
        <v>0</v>
      </c>
    </row>
    <row r="20" spans="1:9" x14ac:dyDescent="0.2">
      <c r="A20" s="2" t="s">
        <v>26</v>
      </c>
      <c r="B20" s="323">
        <v>94</v>
      </c>
      <c r="C20" s="320">
        <v>0</v>
      </c>
      <c r="D20" s="320">
        <v>0</v>
      </c>
      <c r="E20" s="320">
        <v>8.7053468450903893E-3</v>
      </c>
      <c r="F20" s="320">
        <v>2.0265262573957402E-2</v>
      </c>
      <c r="G20" s="320">
        <v>0.84735691547393799</v>
      </c>
      <c r="H20" s="320">
        <v>0.123672500252724</v>
      </c>
      <c r="I20" s="320">
        <v>0</v>
      </c>
    </row>
    <row r="21" spans="1:9" x14ac:dyDescent="0.2">
      <c r="A21" s="2" t="s">
        <v>27</v>
      </c>
      <c r="B21" s="323">
        <v>84</v>
      </c>
      <c r="C21" s="320">
        <v>0</v>
      </c>
      <c r="D21" s="320">
        <v>0</v>
      </c>
      <c r="E21" s="320">
        <v>0</v>
      </c>
      <c r="F21" s="320">
        <v>6.7629732191562694E-2</v>
      </c>
      <c r="G21" s="320">
        <v>0.86546081304550204</v>
      </c>
      <c r="H21" s="320">
        <v>6.6909439861774403E-2</v>
      </c>
      <c r="I21" s="320">
        <v>0</v>
      </c>
    </row>
    <row r="22" spans="1:9" x14ac:dyDescent="0.2">
      <c r="A22" s="2" t="s">
        <v>28</v>
      </c>
      <c r="B22" s="323">
        <v>102</v>
      </c>
      <c r="C22" s="320">
        <v>0</v>
      </c>
      <c r="D22" s="320">
        <v>3.07294521480799E-2</v>
      </c>
      <c r="E22" s="320">
        <v>6.4570501446723896E-2</v>
      </c>
      <c r="F22" s="320">
        <v>0.22335414588451399</v>
      </c>
      <c r="G22" s="320">
        <v>0.64932775497436501</v>
      </c>
      <c r="H22" s="320">
        <v>3.2018132507801098E-2</v>
      </c>
      <c r="I22" s="320">
        <v>3.1745896895374298E-2</v>
      </c>
    </row>
    <row r="23" spans="1:9" x14ac:dyDescent="0.2">
      <c r="A23" s="2" t="s">
        <v>29</v>
      </c>
      <c r="B23" s="323">
        <v>101</v>
      </c>
      <c r="C23" s="320">
        <v>0</v>
      </c>
      <c r="D23" s="320">
        <v>0</v>
      </c>
      <c r="E23" s="320">
        <v>9.7441457211971297E-2</v>
      </c>
      <c r="F23" s="320">
        <v>0.184514075517654</v>
      </c>
      <c r="G23" s="320">
        <v>0.65787523984909102</v>
      </c>
      <c r="H23" s="320">
        <v>6.0169242322444902E-2</v>
      </c>
      <c r="I23" s="320">
        <v>0</v>
      </c>
    </row>
    <row r="24" spans="1:9" x14ac:dyDescent="0.2">
      <c r="A24" s="2" t="s">
        <v>30</v>
      </c>
      <c r="B24" s="323">
        <v>99</v>
      </c>
      <c r="C24" s="320">
        <v>0</v>
      </c>
      <c r="D24" s="320">
        <v>1.17254955694079E-2</v>
      </c>
      <c r="E24" s="320">
        <v>8.1677190959453597E-2</v>
      </c>
      <c r="F24" s="320">
        <v>0.14494065940380099</v>
      </c>
      <c r="G24" s="320">
        <v>0.69887876510620095</v>
      </c>
      <c r="H24" s="320">
        <v>6.2777884304523496E-2</v>
      </c>
      <c r="I24" s="320">
        <v>1.25109036922004E-2</v>
      </c>
    </row>
    <row r="25" spans="1:9" x14ac:dyDescent="0.2">
      <c r="A25" s="2" t="s">
        <v>31</v>
      </c>
      <c r="B25" s="323">
        <v>100</v>
      </c>
      <c r="C25" s="320">
        <v>9.2923408374190296E-3</v>
      </c>
      <c r="D25" s="320">
        <v>6.7351763136684903E-3</v>
      </c>
      <c r="E25" s="320">
        <v>8.2461377605795895E-3</v>
      </c>
      <c r="F25" s="320">
        <v>9.5211341977119404E-2</v>
      </c>
      <c r="G25" s="320">
        <v>0.710141241550446</v>
      </c>
      <c r="H25" s="320">
        <v>0.17037375271320301</v>
      </c>
      <c r="I25" s="320">
        <v>1.9318961248429099E-2</v>
      </c>
    </row>
    <row r="26" spans="1:9" x14ac:dyDescent="0.2">
      <c r="A26" s="2" t="s">
        <v>32</v>
      </c>
      <c r="B26" s="323">
        <v>87</v>
      </c>
      <c r="C26" s="320">
        <v>2.4456141516566301E-2</v>
      </c>
      <c r="D26" s="320">
        <v>0</v>
      </c>
      <c r="E26" s="320">
        <v>0</v>
      </c>
      <c r="F26" s="320">
        <v>2.9616335406899501E-2</v>
      </c>
      <c r="G26" s="320">
        <v>0.69968110322952304</v>
      </c>
      <c r="H26" s="320">
        <v>0.246246412396431</v>
      </c>
      <c r="I26" s="320">
        <v>3.2445804783577198E-2</v>
      </c>
    </row>
    <row r="27" spans="1:9" x14ac:dyDescent="0.2">
      <c r="A27" s="2" t="s">
        <v>33</v>
      </c>
      <c r="B27" s="323">
        <v>86</v>
      </c>
      <c r="C27" s="320">
        <v>0</v>
      </c>
      <c r="D27" s="320">
        <v>0</v>
      </c>
      <c r="E27" s="320">
        <v>0</v>
      </c>
      <c r="F27" s="320">
        <v>0</v>
      </c>
      <c r="G27" s="320">
        <v>0.76614272594451904</v>
      </c>
      <c r="H27" s="320">
        <v>0.23385724425315901</v>
      </c>
      <c r="I27" s="320">
        <v>0</v>
      </c>
    </row>
    <row r="28" spans="1:9" x14ac:dyDescent="0.2">
      <c r="A28" s="2" t="s">
        <v>34</v>
      </c>
      <c r="B28" s="323">
        <v>99</v>
      </c>
      <c r="C28" s="320">
        <v>0</v>
      </c>
      <c r="D28" s="320">
        <v>0</v>
      </c>
      <c r="E28" s="320">
        <v>0</v>
      </c>
      <c r="F28" s="320">
        <v>2.4483932182192799E-2</v>
      </c>
      <c r="G28" s="320">
        <v>0.85126429796218905</v>
      </c>
      <c r="H28" s="320">
        <v>0.12425179034471499</v>
      </c>
      <c r="I28" s="320">
        <v>0</v>
      </c>
    </row>
    <row r="29" spans="1:9" x14ac:dyDescent="0.2">
      <c r="A29" s="2" t="s">
        <v>35</v>
      </c>
      <c r="B29" s="323">
        <v>95</v>
      </c>
      <c r="C29" s="320">
        <v>0</v>
      </c>
      <c r="D29" s="320">
        <v>0</v>
      </c>
      <c r="E29" s="320">
        <v>1.2295956723391999E-2</v>
      </c>
      <c r="F29" s="320">
        <v>9.9267615005374007E-3</v>
      </c>
      <c r="G29" s="320">
        <v>0.78629881143569902</v>
      </c>
      <c r="H29" s="320">
        <v>0.191478446125984</v>
      </c>
      <c r="I29" s="320">
        <v>0</v>
      </c>
    </row>
    <row r="30" spans="1:9" x14ac:dyDescent="0.2">
      <c r="A30" s="2" t="s">
        <v>36</v>
      </c>
      <c r="B30" s="323">
        <v>91</v>
      </c>
      <c r="C30" s="320">
        <v>0</v>
      </c>
      <c r="D30" s="320">
        <v>0</v>
      </c>
      <c r="E30" s="320">
        <v>0</v>
      </c>
      <c r="F30" s="320">
        <v>4.3194681406021097E-2</v>
      </c>
      <c r="G30" s="320">
        <v>0.87798190116882302</v>
      </c>
      <c r="H30" s="320">
        <v>7.8823409974575001E-2</v>
      </c>
      <c r="I30" s="320">
        <v>0</v>
      </c>
    </row>
    <row r="31" spans="1:9" x14ac:dyDescent="0.2">
      <c r="A31" s="2" t="s">
        <v>37</v>
      </c>
      <c r="B31" s="323">
        <v>79</v>
      </c>
      <c r="C31" s="320">
        <v>0</v>
      </c>
      <c r="D31" s="320">
        <v>0</v>
      </c>
      <c r="E31" s="320">
        <v>0</v>
      </c>
      <c r="F31" s="320">
        <v>1.5444871969521001E-2</v>
      </c>
      <c r="G31" s="320">
        <v>0.85397481918335005</v>
      </c>
      <c r="H31" s="320">
        <v>0.13058032095432301</v>
      </c>
      <c r="I31" s="320">
        <v>0</v>
      </c>
    </row>
    <row r="32" spans="1:9" x14ac:dyDescent="0.2">
      <c r="A32" s="2" t="s">
        <v>38</v>
      </c>
      <c r="B32" s="323">
        <v>103</v>
      </c>
      <c r="C32" s="320">
        <v>0</v>
      </c>
      <c r="D32" s="320">
        <v>1.8721677362918899E-2</v>
      </c>
      <c r="E32" s="320">
        <v>4.9121458083391203E-2</v>
      </c>
      <c r="F32" s="320">
        <v>0.181123197078705</v>
      </c>
      <c r="G32" s="320">
        <v>0.68038439750671398</v>
      </c>
      <c r="H32" s="320">
        <v>7.0649258792400402E-2</v>
      </c>
      <c r="I32" s="320">
        <v>2.0144899829453701E-2</v>
      </c>
    </row>
    <row r="33" spans="1:9" x14ac:dyDescent="0.2">
      <c r="A33" s="2" t="s">
        <v>39</v>
      </c>
      <c r="B33" s="323">
        <v>96</v>
      </c>
      <c r="C33" s="320">
        <v>0</v>
      </c>
      <c r="D33" s="320">
        <v>0</v>
      </c>
      <c r="E33" s="320">
        <v>6.87972456216812E-2</v>
      </c>
      <c r="F33" s="320">
        <v>3.8017131388187402E-2</v>
      </c>
      <c r="G33" s="320">
        <v>0.82489895820617698</v>
      </c>
      <c r="H33" s="320">
        <v>6.8286649882793399E-2</v>
      </c>
      <c r="I33" s="320">
        <v>0</v>
      </c>
    </row>
    <row r="34" spans="1:9" x14ac:dyDescent="0.2">
      <c r="A34" s="2" t="s">
        <v>40</v>
      </c>
      <c r="B34" s="323">
        <v>95</v>
      </c>
      <c r="C34" s="320">
        <v>0</v>
      </c>
      <c r="D34" s="320">
        <v>0</v>
      </c>
      <c r="E34" s="320">
        <v>0</v>
      </c>
      <c r="F34" s="320">
        <v>9.9840741604566591E-3</v>
      </c>
      <c r="G34" s="320">
        <v>0.90580779314041104</v>
      </c>
      <c r="H34" s="320">
        <v>8.4208138287067399E-2</v>
      </c>
      <c r="I34" s="320">
        <v>0</v>
      </c>
    </row>
    <row r="35" spans="1:9" x14ac:dyDescent="0.2">
      <c r="A35" s="2" t="s">
        <v>41</v>
      </c>
      <c r="B35" s="323">
        <v>97</v>
      </c>
      <c r="C35" s="320">
        <v>0</v>
      </c>
      <c r="D35" s="320">
        <v>0</v>
      </c>
      <c r="E35" s="320">
        <v>0</v>
      </c>
      <c r="F35" s="320">
        <v>3.2970048487186397E-2</v>
      </c>
      <c r="G35" s="320">
        <v>0.849284768104553</v>
      </c>
      <c r="H35" s="320">
        <v>0.117745205760002</v>
      </c>
      <c r="I35" s="320">
        <v>0</v>
      </c>
    </row>
    <row r="36" spans="1:9" x14ac:dyDescent="0.2">
      <c r="A36" s="2" t="s">
        <v>42</v>
      </c>
      <c r="B36" s="323">
        <v>86</v>
      </c>
      <c r="C36" s="320">
        <v>0</v>
      </c>
      <c r="D36" s="320">
        <v>1.03826513513923E-2</v>
      </c>
      <c r="E36" s="320">
        <v>0</v>
      </c>
      <c r="F36" s="320">
        <v>0</v>
      </c>
      <c r="G36" s="320">
        <v>0.78859180212020896</v>
      </c>
      <c r="H36" s="320">
        <v>0.201025515794754</v>
      </c>
      <c r="I36" s="320">
        <v>1.29949728758897E-2</v>
      </c>
    </row>
    <row r="37" spans="1:9" x14ac:dyDescent="0.2">
      <c r="A37" s="2" t="s">
        <v>43</v>
      </c>
      <c r="B37" s="323">
        <v>88</v>
      </c>
      <c r="C37" s="320">
        <v>1.0681816376745701E-2</v>
      </c>
      <c r="D37" s="320">
        <v>0</v>
      </c>
      <c r="E37" s="320">
        <v>1.0681816376745701E-2</v>
      </c>
      <c r="F37" s="320">
        <v>1.0681816376745701E-2</v>
      </c>
      <c r="G37" s="320">
        <v>0.85481703281402599</v>
      </c>
      <c r="H37" s="320">
        <v>0.11313751339912401</v>
      </c>
      <c r="I37" s="320">
        <v>1.2044501367706999E-2</v>
      </c>
    </row>
    <row r="38" spans="1:9" x14ac:dyDescent="0.2">
      <c r="A38" s="2" t="s">
        <v>44</v>
      </c>
      <c r="B38" s="323">
        <v>103</v>
      </c>
      <c r="C38" s="320">
        <v>0</v>
      </c>
      <c r="D38" s="320">
        <v>1.34413316845894E-2</v>
      </c>
      <c r="E38" s="320">
        <v>4.9705855548381798E-2</v>
      </c>
      <c r="F38" s="320">
        <v>0.165861755609512</v>
      </c>
      <c r="G38" s="320">
        <v>0.703083276748657</v>
      </c>
      <c r="H38" s="320">
        <v>6.7907772958278698E-2</v>
      </c>
      <c r="I38" s="320">
        <v>1.44206028138346E-2</v>
      </c>
    </row>
    <row r="39" spans="1:9" x14ac:dyDescent="0.2">
      <c r="A39" s="2" t="s">
        <v>45</v>
      </c>
      <c r="B39" s="323">
        <v>102</v>
      </c>
      <c r="C39" s="320">
        <v>0</v>
      </c>
      <c r="D39" s="320">
        <v>0</v>
      </c>
      <c r="E39" s="320">
        <v>2.1728634834289599E-2</v>
      </c>
      <c r="F39" s="320">
        <v>0.183586046099663</v>
      </c>
      <c r="G39" s="320">
        <v>0.72553580999374401</v>
      </c>
      <c r="H39" s="320">
        <v>6.91495090723038E-2</v>
      </c>
      <c r="I39" s="320">
        <v>0</v>
      </c>
    </row>
    <row r="40" spans="1:9" x14ac:dyDescent="0.2">
      <c r="A40" s="2" t="s">
        <v>46</v>
      </c>
      <c r="B40" s="323">
        <v>101</v>
      </c>
      <c r="C40" s="320">
        <v>1.09307123348117E-2</v>
      </c>
      <c r="D40" s="320">
        <v>0</v>
      </c>
      <c r="E40" s="320">
        <v>1.09307123348117E-2</v>
      </c>
      <c r="F40" s="320">
        <v>4.7254417091607999E-2</v>
      </c>
      <c r="G40" s="320">
        <v>0.83761298656463601</v>
      </c>
      <c r="H40" s="320">
        <v>9.3271143734455095E-2</v>
      </c>
      <c r="I40" s="320">
        <v>1.20551062162582E-2</v>
      </c>
    </row>
    <row r="41" spans="1:9" x14ac:dyDescent="0.2">
      <c r="A41" s="2" t="s">
        <v>47</v>
      </c>
      <c r="B41" s="323">
        <v>90</v>
      </c>
      <c r="C41" s="320">
        <v>0</v>
      </c>
      <c r="D41" s="320">
        <v>0</v>
      </c>
      <c r="E41" s="320">
        <v>3.08865122497082E-2</v>
      </c>
      <c r="F41" s="320">
        <v>0.101647585630417</v>
      </c>
      <c r="G41" s="320">
        <v>0.764531970024109</v>
      </c>
      <c r="H41" s="320">
        <v>0.10293393582105601</v>
      </c>
      <c r="I41" s="320">
        <v>0</v>
      </c>
    </row>
    <row r="42" spans="1:9" x14ac:dyDescent="0.2">
      <c r="A42" s="2" t="s">
        <v>48</v>
      </c>
      <c r="B42" s="323">
        <v>100</v>
      </c>
      <c r="C42" s="320">
        <v>0</v>
      </c>
      <c r="D42" s="320">
        <v>1.2611250393092599E-2</v>
      </c>
      <c r="E42" s="320">
        <v>0</v>
      </c>
      <c r="F42" s="320">
        <v>5.3345892578363398E-2</v>
      </c>
      <c r="G42" s="320">
        <v>0.79271447658538796</v>
      </c>
      <c r="H42" s="320">
        <v>0.14132840931415599</v>
      </c>
      <c r="I42" s="320">
        <v>1.4686930493407E-2</v>
      </c>
    </row>
    <row r="43" spans="1:9" x14ac:dyDescent="0.2">
      <c r="A43" s="2" t="s">
        <v>49</v>
      </c>
      <c r="B43" s="323">
        <v>91</v>
      </c>
      <c r="C43" s="320">
        <v>0</v>
      </c>
      <c r="D43" s="320">
        <v>1.5779357403516801E-2</v>
      </c>
      <c r="E43" s="320">
        <v>0.17221726477146099</v>
      </c>
      <c r="F43" s="320">
        <v>0.27904561161994901</v>
      </c>
      <c r="G43" s="320">
        <v>0.513191819190979</v>
      </c>
      <c r="H43" s="320">
        <v>1.9765952602028802E-2</v>
      </c>
      <c r="I43" s="320">
        <v>1.6097540536824901E-2</v>
      </c>
    </row>
    <row r="44" spans="1:9" x14ac:dyDescent="0.2">
      <c r="A44" s="2" t="s">
        <v>50</v>
      </c>
      <c r="B44" s="323">
        <v>96</v>
      </c>
      <c r="C44" s="320">
        <v>0</v>
      </c>
      <c r="D44" s="320">
        <v>8.4975073114037496E-3</v>
      </c>
      <c r="E44" s="320">
        <v>9.1674380004406003E-2</v>
      </c>
      <c r="F44" s="320">
        <v>0.27202558517456099</v>
      </c>
      <c r="G44" s="320">
        <v>0.580036520957947</v>
      </c>
      <c r="H44" s="320">
        <v>4.7766018658876398E-2</v>
      </c>
      <c r="I44" s="320">
        <v>8.9237596744806396E-3</v>
      </c>
    </row>
    <row r="45" spans="1:9" x14ac:dyDescent="0.2">
      <c r="A45" s="2" t="s">
        <v>51</v>
      </c>
      <c r="B45" s="323">
        <v>95</v>
      </c>
      <c r="C45" s="320">
        <v>0</v>
      </c>
      <c r="D45" s="320">
        <v>0</v>
      </c>
      <c r="E45" s="320">
        <v>6.9015815854072599E-2</v>
      </c>
      <c r="F45" s="320">
        <v>0.13788913190364799</v>
      </c>
      <c r="G45" s="320">
        <v>0.70825183391571001</v>
      </c>
      <c r="H45" s="320">
        <v>8.4843203425407396E-2</v>
      </c>
      <c r="I45" s="320">
        <v>0</v>
      </c>
    </row>
    <row r="46" spans="1:9" x14ac:dyDescent="0.2">
      <c r="A46" s="2" t="s">
        <v>52</v>
      </c>
      <c r="B46" s="323">
        <v>104</v>
      </c>
      <c r="C46" s="320">
        <v>0</v>
      </c>
      <c r="D46" s="320">
        <v>7.0000872947275604E-3</v>
      </c>
      <c r="E46" s="320">
        <v>0</v>
      </c>
      <c r="F46" s="320">
        <v>0.14436599612236001</v>
      </c>
      <c r="G46" s="320">
        <v>0.74346178770065297</v>
      </c>
      <c r="H46" s="320">
        <v>0.105172127485275</v>
      </c>
      <c r="I46" s="320">
        <v>7.8228310948603597E-3</v>
      </c>
    </row>
    <row r="47" spans="1:9" x14ac:dyDescent="0.2">
      <c r="A47" s="2" t="s">
        <v>53</v>
      </c>
      <c r="B47" s="323">
        <v>96</v>
      </c>
      <c r="C47" s="320">
        <v>0</v>
      </c>
      <c r="D47" s="320">
        <v>0</v>
      </c>
      <c r="E47" s="320">
        <v>0</v>
      </c>
      <c r="F47" s="320">
        <v>3.9572883397340802E-2</v>
      </c>
      <c r="G47" s="320">
        <v>0.86552208662033103</v>
      </c>
      <c r="H47" s="320">
        <v>9.4905041158199296E-2</v>
      </c>
      <c r="I47" s="320">
        <v>0</v>
      </c>
    </row>
    <row r="48" spans="1:9" x14ac:dyDescent="0.2">
      <c r="A48" s="2" t="s">
        <v>54</v>
      </c>
      <c r="B48" s="323">
        <v>88</v>
      </c>
      <c r="C48" s="320">
        <v>0</v>
      </c>
      <c r="D48" s="320">
        <v>0</v>
      </c>
      <c r="E48" s="320">
        <v>0</v>
      </c>
      <c r="F48" s="320">
        <v>6.8193405866622897E-2</v>
      </c>
      <c r="G48" s="320">
        <v>0.78879451751708995</v>
      </c>
      <c r="H48" s="320">
        <v>0.14301209151744801</v>
      </c>
      <c r="I48" s="320">
        <v>0</v>
      </c>
    </row>
    <row r="49" spans="1:9" x14ac:dyDescent="0.2">
      <c r="A49" s="2" t="s">
        <v>55</v>
      </c>
      <c r="B49" s="323">
        <v>83</v>
      </c>
      <c r="C49" s="320">
        <v>0</v>
      </c>
      <c r="D49" s="320">
        <v>0</v>
      </c>
      <c r="E49" s="320">
        <v>1.3154765591025399E-2</v>
      </c>
      <c r="F49" s="320">
        <v>9.0232379734516102E-2</v>
      </c>
      <c r="G49" s="320">
        <v>0.78251016139984098</v>
      </c>
      <c r="H49" s="320">
        <v>0.114102676510811</v>
      </c>
      <c r="I49" s="320">
        <v>0</v>
      </c>
    </row>
    <row r="50" spans="1:9" x14ac:dyDescent="0.2">
      <c r="A50" s="2" t="s">
        <v>56</v>
      </c>
      <c r="B50" s="323">
        <v>63</v>
      </c>
      <c r="C50" s="320">
        <v>0</v>
      </c>
      <c r="D50" s="320">
        <v>9.2820459976792301E-3</v>
      </c>
      <c r="E50" s="320">
        <v>0</v>
      </c>
      <c r="F50" s="320">
        <v>9.2820459976792301E-3</v>
      </c>
      <c r="G50" s="320">
        <v>0.77869307994842496</v>
      </c>
      <c r="H50" s="320">
        <v>0.202742844820023</v>
      </c>
      <c r="I50" s="320">
        <v>1.1642474127951399E-2</v>
      </c>
    </row>
    <row r="51" spans="1:9" x14ac:dyDescent="0.2">
      <c r="A51" s="2" t="s">
        <v>57</v>
      </c>
      <c r="B51" s="323">
        <v>100</v>
      </c>
      <c r="C51" s="320">
        <v>0</v>
      </c>
      <c r="D51" s="320">
        <v>0</v>
      </c>
      <c r="E51" s="320">
        <v>0</v>
      </c>
      <c r="F51" s="320">
        <v>2.4663476273417501E-2</v>
      </c>
      <c r="G51" s="320">
        <v>0.79104346036911</v>
      </c>
      <c r="H51" s="320">
        <v>0.18429307639598799</v>
      </c>
      <c r="I51" s="320">
        <v>0</v>
      </c>
    </row>
    <row r="52" spans="1:9" x14ac:dyDescent="0.2">
      <c r="A52" s="2" t="s">
        <v>58</v>
      </c>
      <c r="B52" s="323">
        <v>75</v>
      </c>
      <c r="C52" s="320">
        <v>0</v>
      </c>
      <c r="D52" s="320">
        <v>0</v>
      </c>
      <c r="E52" s="320">
        <v>0</v>
      </c>
      <c r="F52" s="320">
        <v>3.254334628582E-2</v>
      </c>
      <c r="G52" s="320">
        <v>0.75191897153854403</v>
      </c>
      <c r="H52" s="320">
        <v>0.21553771197795901</v>
      </c>
      <c r="I52" s="320">
        <v>0</v>
      </c>
    </row>
    <row r="53" spans="1:9" x14ac:dyDescent="0.2">
      <c r="A53" s="2" t="s">
        <v>59</v>
      </c>
      <c r="B53" s="323">
        <v>90</v>
      </c>
      <c r="C53" s="320">
        <v>0</v>
      </c>
      <c r="D53" s="320">
        <v>0</v>
      </c>
      <c r="E53" s="320">
        <v>0</v>
      </c>
      <c r="F53" s="320">
        <v>3.6947369575500502E-2</v>
      </c>
      <c r="G53" s="320">
        <v>0.83687943220138505</v>
      </c>
      <c r="H53" s="320">
        <v>0.12617318332195299</v>
      </c>
      <c r="I53" s="320">
        <v>0</v>
      </c>
    </row>
    <row r="54" spans="1:9" x14ac:dyDescent="0.2">
      <c r="A54" s="2" t="s">
        <v>60</v>
      </c>
      <c r="B54" s="323">
        <v>92</v>
      </c>
      <c r="C54" s="320">
        <v>0</v>
      </c>
      <c r="D54" s="320">
        <v>0</v>
      </c>
      <c r="E54" s="320">
        <v>1.8603289499878901E-2</v>
      </c>
      <c r="F54" s="320">
        <v>0</v>
      </c>
      <c r="G54" s="320">
        <v>0.81058233976364102</v>
      </c>
      <c r="H54" s="320">
        <v>0.170814394950867</v>
      </c>
      <c r="I54" s="320">
        <v>0</v>
      </c>
    </row>
    <row r="55" spans="1:9" x14ac:dyDescent="0.2">
      <c r="A55" s="2" t="s">
        <v>61</v>
      </c>
      <c r="B55" s="323">
        <v>94</v>
      </c>
      <c r="C55" s="320">
        <v>0</v>
      </c>
      <c r="D55" s="320">
        <v>0</v>
      </c>
      <c r="E55" s="320">
        <v>1.0817998088896301E-2</v>
      </c>
      <c r="F55" s="320">
        <v>1.0817998088896301E-2</v>
      </c>
      <c r="G55" s="320">
        <v>0.79832303524017301</v>
      </c>
      <c r="H55" s="320">
        <v>0.18004098534584001</v>
      </c>
      <c r="I55" s="320">
        <v>0</v>
      </c>
    </row>
    <row r="56" spans="1:9" x14ac:dyDescent="0.2">
      <c r="A56" s="2" t="s">
        <v>62</v>
      </c>
      <c r="B56" s="323">
        <v>104</v>
      </c>
      <c r="C56" s="320">
        <v>1.40697546303272E-2</v>
      </c>
      <c r="D56" s="320">
        <v>0</v>
      </c>
      <c r="E56" s="320">
        <v>6.9778710603714003E-2</v>
      </c>
      <c r="F56" s="320">
        <v>0.19922594726085699</v>
      </c>
      <c r="G56" s="320">
        <v>0.63941830396652199</v>
      </c>
      <c r="H56" s="320">
        <v>7.7507294714450795E-2</v>
      </c>
      <c r="I56" s="320">
        <v>1.5251886957218699E-2</v>
      </c>
    </row>
    <row r="57" spans="1:9" x14ac:dyDescent="0.2">
      <c r="A57" s="2" t="s">
        <v>63</v>
      </c>
      <c r="B57" s="323">
        <v>95</v>
      </c>
      <c r="C57" s="320">
        <v>1.2949992902576901E-2</v>
      </c>
      <c r="D57" s="320">
        <v>9.2897862195968593E-3</v>
      </c>
      <c r="E57" s="320">
        <v>8.6965970695018796E-2</v>
      </c>
      <c r="F57" s="320">
        <v>0.22409729659557301</v>
      </c>
      <c r="G57" s="320">
        <v>0.61444342136383101</v>
      </c>
      <c r="H57" s="320">
        <v>5.2253540605306598E-2</v>
      </c>
      <c r="I57" s="320">
        <v>2.34659583320295E-2</v>
      </c>
    </row>
    <row r="58" spans="1:9" x14ac:dyDescent="0.2">
      <c r="A58" s="2" t="s">
        <v>64</v>
      </c>
      <c r="B58" s="323">
        <v>98</v>
      </c>
      <c r="C58" s="320">
        <v>0</v>
      </c>
      <c r="D58" s="320">
        <v>0</v>
      </c>
      <c r="E58" s="320">
        <v>6.5748624503612504E-2</v>
      </c>
      <c r="F58" s="320">
        <v>0.10025809705257401</v>
      </c>
      <c r="G58" s="320">
        <v>0.77866452932357799</v>
      </c>
      <c r="H58" s="320">
        <v>5.5328719317913097E-2</v>
      </c>
      <c r="I58" s="320">
        <v>0</v>
      </c>
    </row>
    <row r="59" spans="1:9" x14ac:dyDescent="0.2">
      <c r="A59" s="2" t="s">
        <v>65</v>
      </c>
      <c r="B59" s="323">
        <v>88</v>
      </c>
      <c r="C59" s="320">
        <v>2.8332632035017E-2</v>
      </c>
      <c r="D59" s="320">
        <v>0</v>
      </c>
      <c r="E59" s="320">
        <v>4.6930681914091103E-2</v>
      </c>
      <c r="F59" s="320">
        <v>0.117700316011906</v>
      </c>
      <c r="G59" s="320">
        <v>0.72037094831466697</v>
      </c>
      <c r="H59" s="320">
        <v>8.6665399372577695E-2</v>
      </c>
      <c r="I59" s="320">
        <v>3.1021087681260599E-2</v>
      </c>
    </row>
    <row r="60" spans="1:9" x14ac:dyDescent="0.2">
      <c r="A60" s="2" t="s">
        <v>66</v>
      </c>
      <c r="B60" s="323">
        <v>89</v>
      </c>
      <c r="C60" s="320">
        <v>0</v>
      </c>
      <c r="D60" s="320">
        <v>0</v>
      </c>
      <c r="E60" s="320">
        <v>1.11977579072118E-2</v>
      </c>
      <c r="F60" s="320">
        <v>6.3502565026283306E-2</v>
      </c>
      <c r="G60" s="320">
        <v>0.81023591756820701</v>
      </c>
      <c r="H60" s="320">
        <v>0.11506375670433</v>
      </c>
      <c r="I60" s="320">
        <v>0</v>
      </c>
    </row>
    <row r="61" spans="1:9" x14ac:dyDescent="0.2">
      <c r="A61" s="2" t="s">
        <v>67</v>
      </c>
      <c r="B61" s="323">
        <v>83</v>
      </c>
      <c r="C61" s="320">
        <v>0</v>
      </c>
      <c r="D61" s="320">
        <v>0</v>
      </c>
      <c r="E61" s="320">
        <v>0</v>
      </c>
      <c r="F61" s="320">
        <v>4.39499989151955E-2</v>
      </c>
      <c r="G61" s="320">
        <v>0.85614615678787198</v>
      </c>
      <c r="H61" s="320">
        <v>9.9903836846351596E-2</v>
      </c>
      <c r="I61" s="320">
        <v>0</v>
      </c>
    </row>
    <row r="62" spans="1:9" x14ac:dyDescent="0.2">
      <c r="A62" s="2" t="s">
        <v>68</v>
      </c>
      <c r="B62" s="323">
        <v>117</v>
      </c>
      <c r="C62" s="320">
        <v>7.6179234310984603E-3</v>
      </c>
      <c r="D62" s="320">
        <v>9.4190333038568497E-3</v>
      </c>
      <c r="E62" s="320">
        <v>9.5906797796487808E-3</v>
      </c>
      <c r="F62" s="320">
        <v>8.8883131742477403E-2</v>
      </c>
      <c r="G62" s="320">
        <v>0.79455429315567005</v>
      </c>
      <c r="H62" s="320">
        <v>8.9934922754764599E-2</v>
      </c>
      <c r="I62" s="320">
        <v>1.87205920294399E-2</v>
      </c>
    </row>
    <row r="63" spans="1:9" x14ac:dyDescent="0.2">
      <c r="A63" s="2" t="s">
        <v>69</v>
      </c>
      <c r="B63" s="323">
        <v>89</v>
      </c>
      <c r="C63" s="320">
        <v>0</v>
      </c>
      <c r="D63" s="320">
        <v>0</v>
      </c>
      <c r="E63" s="320">
        <v>0</v>
      </c>
      <c r="F63" s="320">
        <v>3.7740249186754199E-2</v>
      </c>
      <c r="G63" s="320">
        <v>0.85071766376495395</v>
      </c>
      <c r="H63" s="320">
        <v>0.111542083323002</v>
      </c>
      <c r="I63" s="320">
        <v>0</v>
      </c>
    </row>
    <row r="64" spans="1:9" x14ac:dyDescent="0.2">
      <c r="A64" s="2" t="s">
        <v>70</v>
      </c>
      <c r="B64" s="323">
        <v>88</v>
      </c>
      <c r="C64" s="320">
        <v>0</v>
      </c>
      <c r="D64" s="320">
        <v>0</v>
      </c>
      <c r="E64" s="320">
        <v>0</v>
      </c>
      <c r="F64" s="320">
        <v>1.67317762970924E-2</v>
      </c>
      <c r="G64" s="320">
        <v>0.87498271465301503</v>
      </c>
      <c r="H64" s="320">
        <v>0.108285509049892</v>
      </c>
      <c r="I64" s="320">
        <v>0</v>
      </c>
    </row>
    <row r="65" spans="1:9" x14ac:dyDescent="0.2">
      <c r="A65" s="2" t="s">
        <v>71</v>
      </c>
      <c r="B65" s="323">
        <v>81</v>
      </c>
      <c r="C65" s="320">
        <v>0</v>
      </c>
      <c r="D65" s="320">
        <v>0</v>
      </c>
      <c r="E65" s="320">
        <v>2.31436211615801E-2</v>
      </c>
      <c r="F65" s="320">
        <v>2.31436211615801E-2</v>
      </c>
      <c r="G65" s="320">
        <v>0.890763759613037</v>
      </c>
      <c r="H65" s="320">
        <v>6.2948979437351199E-2</v>
      </c>
      <c r="I65" s="320">
        <v>0</v>
      </c>
    </row>
    <row r="66" spans="1:9" x14ac:dyDescent="0.2">
      <c r="A66" s="2" t="s">
        <v>72</v>
      </c>
      <c r="B66" s="323">
        <v>89</v>
      </c>
      <c r="C66" s="320">
        <v>2.71486211568117E-2</v>
      </c>
      <c r="D66" s="320">
        <v>1.8401212990284001E-2</v>
      </c>
      <c r="E66" s="320">
        <v>6.5303236246108995E-2</v>
      </c>
      <c r="F66" s="320">
        <v>0.16330200433731101</v>
      </c>
      <c r="G66" s="320">
        <v>0.68171668052673295</v>
      </c>
      <c r="H66" s="320">
        <v>4.4128227978944799E-2</v>
      </c>
      <c r="I66" s="320">
        <v>4.7652662500564297E-2</v>
      </c>
    </row>
    <row r="67" spans="1:9" x14ac:dyDescent="0.2">
      <c r="A67" s="2" t="s">
        <v>73</v>
      </c>
      <c r="B67" s="323">
        <v>102</v>
      </c>
      <c r="C67" s="320">
        <v>0</v>
      </c>
      <c r="D67" s="320">
        <v>8.1492066383361799E-3</v>
      </c>
      <c r="E67" s="320">
        <v>4.8186350613832502E-2</v>
      </c>
      <c r="F67" s="320">
        <v>0.124944485723972</v>
      </c>
      <c r="G67" s="320">
        <v>0.75300234556198098</v>
      </c>
      <c r="H67" s="320">
        <v>6.5717637538909898E-2</v>
      </c>
      <c r="I67" s="320">
        <v>8.7224234752913393E-3</v>
      </c>
    </row>
    <row r="68" spans="1:9" x14ac:dyDescent="0.2">
      <c r="A68" s="2" t="s">
        <v>74</v>
      </c>
      <c r="B68" s="323">
        <v>85</v>
      </c>
      <c r="C68" s="320">
        <v>0</v>
      </c>
      <c r="D68" s="320">
        <v>0</v>
      </c>
      <c r="E68" s="320">
        <v>1.10083678737283E-2</v>
      </c>
      <c r="F68" s="320">
        <v>6.1299998313188601E-2</v>
      </c>
      <c r="G68" s="320">
        <v>0.79478639364242598</v>
      </c>
      <c r="H68" s="320">
        <v>0.13290524482727101</v>
      </c>
      <c r="I68" s="320">
        <v>0</v>
      </c>
    </row>
    <row r="69" spans="1:9" x14ac:dyDescent="0.2">
      <c r="A69" s="2" t="s">
        <v>75</v>
      </c>
      <c r="B69" s="323">
        <v>104</v>
      </c>
      <c r="C69" s="320">
        <v>0</v>
      </c>
      <c r="D69" s="320">
        <v>0</v>
      </c>
      <c r="E69" s="320">
        <v>7.1083195507526398E-2</v>
      </c>
      <c r="F69" s="320">
        <v>9.3863300979137407E-2</v>
      </c>
      <c r="G69" s="320">
        <v>0.75679910182952903</v>
      </c>
      <c r="H69" s="320">
        <v>7.8254379332065596E-2</v>
      </c>
      <c r="I69" s="320">
        <v>0</v>
      </c>
    </row>
    <row r="70" spans="1:9" x14ac:dyDescent="0.2">
      <c r="A70" s="2" t="s">
        <v>76</v>
      </c>
      <c r="B70" s="323">
        <v>98</v>
      </c>
      <c r="C70" s="320">
        <v>0</v>
      </c>
      <c r="D70" s="320">
        <v>1.0106249712407599E-2</v>
      </c>
      <c r="E70" s="320">
        <v>1.0106249712407599E-2</v>
      </c>
      <c r="F70" s="320">
        <v>5.0215478986501701E-2</v>
      </c>
      <c r="G70" s="320">
        <v>0.84449779987335205</v>
      </c>
      <c r="H70" s="320">
        <v>8.5074216127395602E-2</v>
      </c>
      <c r="I70" s="320">
        <v>1.10459776653742E-2</v>
      </c>
    </row>
    <row r="71" spans="1:9" x14ac:dyDescent="0.2">
      <c r="A71" s="3" t="s">
        <v>77</v>
      </c>
      <c r="B71" s="324">
        <v>76</v>
      </c>
      <c r="C71" s="321">
        <v>1.14861167967319E-2</v>
      </c>
      <c r="D71" s="321">
        <v>0</v>
      </c>
      <c r="E71" s="321">
        <v>4.0473502129316302E-2</v>
      </c>
      <c r="F71" s="321">
        <v>0</v>
      </c>
      <c r="G71" s="321">
        <v>0.84286993741989102</v>
      </c>
      <c r="H71" s="321">
        <v>0.105170466005802</v>
      </c>
      <c r="I71" s="321">
        <v>1.28360945559686E-2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253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28" t="s">
        <v>1</v>
      </c>
      <c r="C6" s="325" t="s">
        <v>1</v>
      </c>
      <c r="D6" s="325" t="s">
        <v>1</v>
      </c>
      <c r="E6" s="325" t="s">
        <v>1</v>
      </c>
      <c r="F6" s="325" t="s">
        <v>1</v>
      </c>
      <c r="G6" s="325" t="s">
        <v>1</v>
      </c>
      <c r="H6" s="325" t="s">
        <v>1</v>
      </c>
      <c r="I6" s="325" t="s">
        <v>1</v>
      </c>
    </row>
    <row r="7" spans="1:9" x14ac:dyDescent="0.2">
      <c r="A7" s="2" t="s">
        <v>13</v>
      </c>
      <c r="B7" s="329">
        <v>5881</v>
      </c>
      <c r="C7" s="326">
        <v>1.2770690955221699E-4</v>
      </c>
      <c r="D7" s="326">
        <v>6.2579427321907106E-5</v>
      </c>
      <c r="E7" s="326">
        <v>1.7016509082168299E-3</v>
      </c>
      <c r="F7" s="326">
        <v>1.9412748515605899E-2</v>
      </c>
      <c r="G7" s="326">
        <v>0.83744913339614901</v>
      </c>
      <c r="H7" s="326">
        <v>0.14124616980552701</v>
      </c>
      <c r="I7" s="326">
        <v>2.2158426854037601E-4</v>
      </c>
    </row>
    <row r="8" spans="1:9" x14ac:dyDescent="0.2">
      <c r="A8" s="5" t="s">
        <v>14</v>
      </c>
      <c r="B8" s="328" t="s">
        <v>1</v>
      </c>
      <c r="C8" s="325" t="s">
        <v>1</v>
      </c>
      <c r="D8" s="325" t="s">
        <v>1</v>
      </c>
      <c r="E8" s="325" t="s">
        <v>1</v>
      </c>
      <c r="F8" s="325" t="s">
        <v>1</v>
      </c>
      <c r="G8" s="325" t="s">
        <v>1</v>
      </c>
      <c r="H8" s="325" t="s">
        <v>1</v>
      </c>
      <c r="I8" s="325" t="s">
        <v>1</v>
      </c>
    </row>
    <row r="9" spans="1:9" x14ac:dyDescent="0.2">
      <c r="A9" s="2" t="s">
        <v>15</v>
      </c>
      <c r="B9" s="329">
        <v>103</v>
      </c>
      <c r="C9" s="326">
        <v>0</v>
      </c>
      <c r="D9" s="326">
        <v>0</v>
      </c>
      <c r="E9" s="326">
        <v>0</v>
      </c>
      <c r="F9" s="326">
        <v>5.6517161428928403E-2</v>
      </c>
      <c r="G9" s="326">
        <v>0.78563648462295499</v>
      </c>
      <c r="H9" s="326">
        <v>0.15784637629985801</v>
      </c>
      <c r="I9" s="326">
        <v>0</v>
      </c>
    </row>
    <row r="10" spans="1:9" x14ac:dyDescent="0.2">
      <c r="A10" s="2" t="s">
        <v>16</v>
      </c>
      <c r="B10" s="329">
        <v>102</v>
      </c>
      <c r="C10" s="326">
        <v>0</v>
      </c>
      <c r="D10" s="326">
        <v>0</v>
      </c>
      <c r="E10" s="326">
        <v>0</v>
      </c>
      <c r="F10" s="326">
        <v>3.1238975003361698E-2</v>
      </c>
      <c r="G10" s="326">
        <v>0.89856249094009399</v>
      </c>
      <c r="H10" s="326">
        <v>7.0198543369770106E-2</v>
      </c>
      <c r="I10" s="326">
        <v>0</v>
      </c>
    </row>
    <row r="11" spans="1:9" x14ac:dyDescent="0.2">
      <c r="A11" s="2" t="s">
        <v>17</v>
      </c>
      <c r="B11" s="329">
        <v>120</v>
      </c>
      <c r="C11" s="326">
        <v>0</v>
      </c>
      <c r="D11" s="326">
        <v>0</v>
      </c>
      <c r="E11" s="326">
        <v>1.0742699727416E-2</v>
      </c>
      <c r="F11" s="326">
        <v>7.4780829250812503E-2</v>
      </c>
      <c r="G11" s="326">
        <v>0.71259957551956199</v>
      </c>
      <c r="H11" s="326">
        <v>0.20187687873840299</v>
      </c>
      <c r="I11" s="326">
        <v>0</v>
      </c>
    </row>
    <row r="12" spans="1:9" x14ac:dyDescent="0.2">
      <c r="A12" s="2" t="s">
        <v>18</v>
      </c>
      <c r="B12" s="329">
        <v>108</v>
      </c>
      <c r="C12" s="326">
        <v>0</v>
      </c>
      <c r="D12" s="326">
        <v>0</v>
      </c>
      <c r="E12" s="326">
        <v>0</v>
      </c>
      <c r="F12" s="326">
        <v>1.93644668906927E-2</v>
      </c>
      <c r="G12" s="326">
        <v>0.90306991338729903</v>
      </c>
      <c r="H12" s="326">
        <v>7.7565640211105305E-2</v>
      </c>
      <c r="I12" s="326">
        <v>0</v>
      </c>
    </row>
    <row r="13" spans="1:9" x14ac:dyDescent="0.2">
      <c r="A13" s="2" t="s">
        <v>19</v>
      </c>
      <c r="B13" s="329">
        <v>105</v>
      </c>
      <c r="C13" s="326">
        <v>0</v>
      </c>
      <c r="D13" s="326">
        <v>0</v>
      </c>
      <c r="E13" s="326">
        <v>0</v>
      </c>
      <c r="F13" s="326">
        <v>5.47595359385014E-2</v>
      </c>
      <c r="G13" s="326">
        <v>0.870042383670807</v>
      </c>
      <c r="H13" s="326">
        <v>7.5198106467723805E-2</v>
      </c>
      <c r="I13" s="326">
        <v>0</v>
      </c>
    </row>
    <row r="14" spans="1:9" x14ac:dyDescent="0.2">
      <c r="A14" s="2" t="s">
        <v>20</v>
      </c>
      <c r="B14" s="329">
        <v>97</v>
      </c>
      <c r="C14" s="326">
        <v>0</v>
      </c>
      <c r="D14" s="326">
        <v>0</v>
      </c>
      <c r="E14" s="326">
        <v>1.8867507576942399E-2</v>
      </c>
      <c r="F14" s="326">
        <v>2.6318987831473399E-2</v>
      </c>
      <c r="G14" s="326">
        <v>0.85196024179458596</v>
      </c>
      <c r="H14" s="326">
        <v>0.102853246033192</v>
      </c>
      <c r="I14" s="326">
        <v>0</v>
      </c>
    </row>
    <row r="15" spans="1:9" x14ac:dyDescent="0.2">
      <c r="A15" s="2" t="s">
        <v>21</v>
      </c>
      <c r="B15" s="329">
        <v>91</v>
      </c>
      <c r="C15" s="326">
        <v>0</v>
      </c>
      <c r="D15" s="326">
        <v>0</v>
      </c>
      <c r="E15" s="326">
        <v>0</v>
      </c>
      <c r="F15" s="326">
        <v>3.2658986747264897E-2</v>
      </c>
      <c r="G15" s="326">
        <v>0.85228270292282104</v>
      </c>
      <c r="H15" s="326">
        <v>0.115058302879333</v>
      </c>
      <c r="I15" s="326">
        <v>0</v>
      </c>
    </row>
    <row r="16" spans="1:9" x14ac:dyDescent="0.2">
      <c r="A16" s="2" t="s">
        <v>22</v>
      </c>
      <c r="B16" s="329">
        <v>101</v>
      </c>
      <c r="C16" s="326">
        <v>0</v>
      </c>
      <c r="D16" s="326">
        <v>0</v>
      </c>
      <c r="E16" s="326">
        <v>0</v>
      </c>
      <c r="F16" s="326">
        <v>4.5322209596633897E-2</v>
      </c>
      <c r="G16" s="326">
        <v>0.85689777135848999</v>
      </c>
      <c r="H16" s="326">
        <v>9.7780019044876099E-2</v>
      </c>
      <c r="I16" s="326">
        <v>0</v>
      </c>
    </row>
    <row r="17" spans="1:9" x14ac:dyDescent="0.2">
      <c r="A17" s="2" t="s">
        <v>23</v>
      </c>
      <c r="B17" s="329">
        <v>70</v>
      </c>
      <c r="C17" s="326">
        <v>0</v>
      </c>
      <c r="D17" s="326">
        <v>0</v>
      </c>
      <c r="E17" s="326">
        <v>0</v>
      </c>
      <c r="F17" s="326">
        <v>0</v>
      </c>
      <c r="G17" s="326">
        <v>0.81799453496932995</v>
      </c>
      <c r="H17" s="326">
        <v>0.182005450129509</v>
      </c>
      <c r="I17" s="326">
        <v>0</v>
      </c>
    </row>
    <row r="18" spans="1:9" x14ac:dyDescent="0.2">
      <c r="A18" s="2" t="s">
        <v>24</v>
      </c>
      <c r="B18" s="329">
        <v>72</v>
      </c>
      <c r="C18" s="326">
        <v>0</v>
      </c>
      <c r="D18" s="326">
        <v>0</v>
      </c>
      <c r="E18" s="326">
        <v>0</v>
      </c>
      <c r="F18" s="326">
        <v>0</v>
      </c>
      <c r="G18" s="326">
        <v>0.81954264640808105</v>
      </c>
      <c r="H18" s="326">
        <v>0.180457338690758</v>
      </c>
      <c r="I18" s="326">
        <v>0</v>
      </c>
    </row>
    <row r="19" spans="1:9" x14ac:dyDescent="0.2">
      <c r="A19" s="2" t="s">
        <v>25</v>
      </c>
      <c r="B19" s="329">
        <v>94</v>
      </c>
      <c r="C19" s="326">
        <v>0</v>
      </c>
      <c r="D19" s="326">
        <v>0</v>
      </c>
      <c r="E19" s="326">
        <v>0</v>
      </c>
      <c r="F19" s="326">
        <v>6.2157944776117802E-3</v>
      </c>
      <c r="G19" s="326">
        <v>0.85083591938018799</v>
      </c>
      <c r="H19" s="326">
        <v>0.14294825494289401</v>
      </c>
      <c r="I19" s="326">
        <v>0</v>
      </c>
    </row>
    <row r="20" spans="1:9" x14ac:dyDescent="0.2">
      <c r="A20" s="2" t="s">
        <v>26</v>
      </c>
      <c r="B20" s="329">
        <v>94</v>
      </c>
      <c r="C20" s="326">
        <v>0</v>
      </c>
      <c r="D20" s="326">
        <v>0</v>
      </c>
      <c r="E20" s="326">
        <v>0</v>
      </c>
      <c r="F20" s="326">
        <v>1.1559915728867101E-2</v>
      </c>
      <c r="G20" s="326">
        <v>0.84260505437850997</v>
      </c>
      <c r="H20" s="326">
        <v>0.14583505690097801</v>
      </c>
      <c r="I20" s="326">
        <v>0</v>
      </c>
    </row>
    <row r="21" spans="1:9" x14ac:dyDescent="0.2">
      <c r="A21" s="2" t="s">
        <v>27</v>
      </c>
      <c r="B21" s="329">
        <v>84</v>
      </c>
      <c r="C21" s="326">
        <v>0</v>
      </c>
      <c r="D21" s="326">
        <v>0</v>
      </c>
      <c r="E21" s="326">
        <v>0</v>
      </c>
      <c r="F21" s="326">
        <v>0</v>
      </c>
      <c r="G21" s="326">
        <v>0.90287071466445901</v>
      </c>
      <c r="H21" s="326">
        <v>9.7129292786121396E-2</v>
      </c>
      <c r="I21" s="326">
        <v>0</v>
      </c>
    </row>
    <row r="22" spans="1:9" x14ac:dyDescent="0.2">
      <c r="A22" s="2" t="s">
        <v>28</v>
      </c>
      <c r="B22" s="329">
        <v>102</v>
      </c>
      <c r="C22" s="326">
        <v>0</v>
      </c>
      <c r="D22" s="326">
        <v>0</v>
      </c>
      <c r="E22" s="326">
        <v>0</v>
      </c>
      <c r="F22" s="326">
        <v>4.6509288251400001E-2</v>
      </c>
      <c r="G22" s="326">
        <v>0.88466119766235396</v>
      </c>
      <c r="H22" s="326">
        <v>6.8829521536827101E-2</v>
      </c>
      <c r="I22" s="326">
        <v>0</v>
      </c>
    </row>
    <row r="23" spans="1:9" x14ac:dyDescent="0.2">
      <c r="A23" s="2" t="s">
        <v>29</v>
      </c>
      <c r="B23" s="329">
        <v>101</v>
      </c>
      <c r="C23" s="326">
        <v>0</v>
      </c>
      <c r="D23" s="326">
        <v>0</v>
      </c>
      <c r="E23" s="326">
        <v>7.1989684365689798E-3</v>
      </c>
      <c r="F23" s="326">
        <v>6.3256211578846006E-2</v>
      </c>
      <c r="G23" s="326">
        <v>0.80474716424942005</v>
      </c>
      <c r="H23" s="326">
        <v>0.12479766458272901</v>
      </c>
      <c r="I23" s="326">
        <v>0</v>
      </c>
    </row>
    <row r="24" spans="1:9" x14ac:dyDescent="0.2">
      <c r="A24" s="2" t="s">
        <v>30</v>
      </c>
      <c r="B24" s="329">
        <v>99</v>
      </c>
      <c r="C24" s="326">
        <v>0</v>
      </c>
      <c r="D24" s="326">
        <v>0</v>
      </c>
      <c r="E24" s="326">
        <v>0</v>
      </c>
      <c r="F24" s="326">
        <v>4.6183608472347301E-2</v>
      </c>
      <c r="G24" s="326">
        <v>0.86503887176513705</v>
      </c>
      <c r="H24" s="326">
        <v>8.8777512311935397E-2</v>
      </c>
      <c r="I24" s="326">
        <v>0</v>
      </c>
    </row>
    <row r="25" spans="1:9" x14ac:dyDescent="0.2">
      <c r="A25" s="2" t="s">
        <v>31</v>
      </c>
      <c r="B25" s="329">
        <v>98</v>
      </c>
      <c r="C25" s="326">
        <v>9.4436993822455406E-3</v>
      </c>
      <c r="D25" s="326">
        <v>0</v>
      </c>
      <c r="E25" s="326">
        <v>0</v>
      </c>
      <c r="F25" s="326">
        <v>0</v>
      </c>
      <c r="G25" s="326">
        <v>0.76572829484939597</v>
      </c>
      <c r="H25" s="326">
        <v>0.22482798993587499</v>
      </c>
      <c r="I25" s="326">
        <v>1.21827148716927E-2</v>
      </c>
    </row>
    <row r="26" spans="1:9" x14ac:dyDescent="0.2">
      <c r="A26" s="2" t="s">
        <v>32</v>
      </c>
      <c r="B26" s="329">
        <v>87</v>
      </c>
      <c r="C26" s="326">
        <v>2.4456141516566301E-2</v>
      </c>
      <c r="D26" s="326">
        <v>0</v>
      </c>
      <c r="E26" s="326">
        <v>0</v>
      </c>
      <c r="F26" s="326">
        <v>0</v>
      </c>
      <c r="G26" s="326">
        <v>0.69968110322952304</v>
      </c>
      <c r="H26" s="326">
        <v>0.27586275339126598</v>
      </c>
      <c r="I26" s="326">
        <v>3.3772798863759002E-2</v>
      </c>
    </row>
    <row r="27" spans="1:9" x14ac:dyDescent="0.2">
      <c r="A27" s="2" t="s">
        <v>33</v>
      </c>
      <c r="B27" s="329">
        <v>86</v>
      </c>
      <c r="C27" s="326">
        <v>0</v>
      </c>
      <c r="D27" s="326">
        <v>0</v>
      </c>
      <c r="E27" s="326">
        <v>0</v>
      </c>
      <c r="F27" s="326">
        <v>0</v>
      </c>
      <c r="G27" s="326">
        <v>0.73308122158050504</v>
      </c>
      <c r="H27" s="326">
        <v>0.26691877841949502</v>
      </c>
      <c r="I27" s="326">
        <v>0</v>
      </c>
    </row>
    <row r="28" spans="1:9" x14ac:dyDescent="0.2">
      <c r="A28" s="2" t="s">
        <v>34</v>
      </c>
      <c r="B28" s="329">
        <v>100</v>
      </c>
      <c r="C28" s="326">
        <v>0</v>
      </c>
      <c r="D28" s="326">
        <v>0</v>
      </c>
      <c r="E28" s="326">
        <v>0</v>
      </c>
      <c r="F28" s="326">
        <v>0</v>
      </c>
      <c r="G28" s="326">
        <v>0.86965757608413696</v>
      </c>
      <c r="H28" s="326">
        <v>0.13034243881702401</v>
      </c>
      <c r="I28" s="326">
        <v>0</v>
      </c>
    </row>
    <row r="29" spans="1:9" x14ac:dyDescent="0.2">
      <c r="A29" s="2" t="s">
        <v>35</v>
      </c>
      <c r="B29" s="329">
        <v>95</v>
      </c>
      <c r="C29" s="326">
        <v>0</v>
      </c>
      <c r="D29" s="326">
        <v>0</v>
      </c>
      <c r="E29" s="326">
        <v>0</v>
      </c>
      <c r="F29" s="326">
        <v>0</v>
      </c>
      <c r="G29" s="326">
        <v>0.81764119863510099</v>
      </c>
      <c r="H29" s="326">
        <v>0.18235881626605999</v>
      </c>
      <c r="I29" s="326">
        <v>0</v>
      </c>
    </row>
    <row r="30" spans="1:9" x14ac:dyDescent="0.2">
      <c r="A30" s="2" t="s">
        <v>36</v>
      </c>
      <c r="B30" s="329">
        <v>91</v>
      </c>
      <c r="C30" s="326">
        <v>0</v>
      </c>
      <c r="D30" s="326">
        <v>0</v>
      </c>
      <c r="E30" s="326">
        <v>0</v>
      </c>
      <c r="F30" s="326">
        <v>2.13537160307169E-2</v>
      </c>
      <c r="G30" s="326">
        <v>0.863516986370087</v>
      </c>
      <c r="H30" s="326">
        <v>0.115129299461842</v>
      </c>
      <c r="I30" s="326">
        <v>0</v>
      </c>
    </row>
    <row r="31" spans="1:9" x14ac:dyDescent="0.2">
      <c r="A31" s="2" t="s">
        <v>37</v>
      </c>
      <c r="B31" s="329">
        <v>79</v>
      </c>
      <c r="C31" s="326">
        <v>0</v>
      </c>
      <c r="D31" s="326">
        <v>0</v>
      </c>
      <c r="E31" s="326">
        <v>0</v>
      </c>
      <c r="F31" s="326">
        <v>1.5444871969521001E-2</v>
      </c>
      <c r="G31" s="326">
        <v>0.84379136562347401</v>
      </c>
      <c r="H31" s="326">
        <v>0.140763759613037</v>
      </c>
      <c r="I31" s="326">
        <v>0</v>
      </c>
    </row>
    <row r="32" spans="1:9" x14ac:dyDescent="0.2">
      <c r="A32" s="2" t="s">
        <v>38</v>
      </c>
      <c r="B32" s="329">
        <v>102</v>
      </c>
      <c r="C32" s="326">
        <v>0</v>
      </c>
      <c r="D32" s="326">
        <v>0</v>
      </c>
      <c r="E32" s="326">
        <v>0</v>
      </c>
      <c r="F32" s="326">
        <v>4.5499075204134001E-2</v>
      </c>
      <c r="G32" s="326">
        <v>0.857177674770355</v>
      </c>
      <c r="H32" s="326">
        <v>9.73232537508011E-2</v>
      </c>
      <c r="I32" s="326">
        <v>0</v>
      </c>
    </row>
    <row r="33" spans="1:9" x14ac:dyDescent="0.2">
      <c r="A33" s="2" t="s">
        <v>39</v>
      </c>
      <c r="B33" s="329">
        <v>95</v>
      </c>
      <c r="C33" s="326">
        <v>0</v>
      </c>
      <c r="D33" s="326">
        <v>0</v>
      </c>
      <c r="E33" s="326">
        <v>0</v>
      </c>
      <c r="F33" s="326">
        <v>7.5260512530803698E-3</v>
      </c>
      <c r="G33" s="326">
        <v>0.91534578800201405</v>
      </c>
      <c r="H33" s="326">
        <v>7.7128186821937603E-2</v>
      </c>
      <c r="I33" s="326">
        <v>0</v>
      </c>
    </row>
    <row r="34" spans="1:9" x14ac:dyDescent="0.2">
      <c r="A34" s="2" t="s">
        <v>40</v>
      </c>
      <c r="B34" s="329">
        <v>95</v>
      </c>
      <c r="C34" s="326">
        <v>0</v>
      </c>
      <c r="D34" s="326">
        <v>0</v>
      </c>
      <c r="E34" s="326">
        <v>0</v>
      </c>
      <c r="F34" s="326">
        <v>0</v>
      </c>
      <c r="G34" s="326">
        <v>0.90691900253295898</v>
      </c>
      <c r="H34" s="326">
        <v>9.30809676647186E-2</v>
      </c>
      <c r="I34" s="326">
        <v>0</v>
      </c>
    </row>
    <row r="35" spans="1:9" x14ac:dyDescent="0.2">
      <c r="A35" s="2" t="s">
        <v>41</v>
      </c>
      <c r="B35" s="329">
        <v>96</v>
      </c>
      <c r="C35" s="326">
        <v>0</v>
      </c>
      <c r="D35" s="326">
        <v>0</v>
      </c>
      <c r="E35" s="326">
        <v>0</v>
      </c>
      <c r="F35" s="326">
        <v>0</v>
      </c>
      <c r="G35" s="326">
        <v>0.87118840217590299</v>
      </c>
      <c r="H35" s="326">
        <v>0.12881161272525801</v>
      </c>
      <c r="I35" s="326">
        <v>0</v>
      </c>
    </row>
    <row r="36" spans="1:9" x14ac:dyDescent="0.2">
      <c r="A36" s="2" t="s">
        <v>42</v>
      </c>
      <c r="B36" s="329">
        <v>86</v>
      </c>
      <c r="C36" s="326">
        <v>0</v>
      </c>
      <c r="D36" s="326">
        <v>0</v>
      </c>
      <c r="E36" s="326">
        <v>0</v>
      </c>
      <c r="F36" s="326">
        <v>0</v>
      </c>
      <c r="G36" s="326">
        <v>0.78859180212020896</v>
      </c>
      <c r="H36" s="326">
        <v>0.21140816807746901</v>
      </c>
      <c r="I36" s="326">
        <v>0</v>
      </c>
    </row>
    <row r="37" spans="1:9" x14ac:dyDescent="0.2">
      <c r="A37" s="2" t="s">
        <v>43</v>
      </c>
      <c r="B37" s="329">
        <v>88</v>
      </c>
      <c r="C37" s="326">
        <v>0</v>
      </c>
      <c r="D37" s="326">
        <v>0</v>
      </c>
      <c r="E37" s="326">
        <v>0</v>
      </c>
      <c r="F37" s="326">
        <v>1.0681816376745701E-2</v>
      </c>
      <c r="G37" s="326">
        <v>0.85517972707748402</v>
      </c>
      <c r="H37" s="326">
        <v>0.13413847982883501</v>
      </c>
      <c r="I37" s="326">
        <v>0</v>
      </c>
    </row>
    <row r="38" spans="1:9" x14ac:dyDescent="0.2">
      <c r="A38" s="2" t="s">
        <v>44</v>
      </c>
      <c r="B38" s="329">
        <v>103</v>
      </c>
      <c r="C38" s="326">
        <v>0</v>
      </c>
      <c r="D38" s="326">
        <v>0</v>
      </c>
      <c r="E38" s="326">
        <v>0</v>
      </c>
      <c r="F38" s="326">
        <v>6.3356816768646199E-2</v>
      </c>
      <c r="G38" s="326">
        <v>0.81994444131851196</v>
      </c>
      <c r="H38" s="326">
        <v>0.11669871956110001</v>
      </c>
      <c r="I38" s="326">
        <v>0</v>
      </c>
    </row>
    <row r="39" spans="1:9" x14ac:dyDescent="0.2">
      <c r="A39" s="2" t="s">
        <v>45</v>
      </c>
      <c r="B39" s="329">
        <v>103</v>
      </c>
      <c r="C39" s="326">
        <v>0</v>
      </c>
      <c r="D39" s="326">
        <v>0</v>
      </c>
      <c r="E39" s="326">
        <v>0</v>
      </c>
      <c r="F39" s="326">
        <v>3.2064933329820598E-2</v>
      </c>
      <c r="G39" s="326">
        <v>0.85593909025192305</v>
      </c>
      <c r="H39" s="326">
        <v>0.111995980143547</v>
      </c>
      <c r="I39" s="326">
        <v>0</v>
      </c>
    </row>
    <row r="40" spans="1:9" x14ac:dyDescent="0.2">
      <c r="A40" s="2" t="s">
        <v>46</v>
      </c>
      <c r="B40" s="329">
        <v>100</v>
      </c>
      <c r="C40" s="326">
        <v>0</v>
      </c>
      <c r="D40" s="326">
        <v>0</v>
      </c>
      <c r="E40" s="326">
        <v>0</v>
      </c>
      <c r="F40" s="326">
        <v>0</v>
      </c>
      <c r="G40" s="326">
        <v>0.87926322221756004</v>
      </c>
      <c r="H40" s="326">
        <v>0.120736807584763</v>
      </c>
      <c r="I40" s="326">
        <v>0</v>
      </c>
    </row>
    <row r="41" spans="1:9" x14ac:dyDescent="0.2">
      <c r="A41" s="2" t="s">
        <v>47</v>
      </c>
      <c r="B41" s="329">
        <v>90</v>
      </c>
      <c r="C41" s="326">
        <v>0</v>
      </c>
      <c r="D41" s="326">
        <v>0</v>
      </c>
      <c r="E41" s="326">
        <v>0</v>
      </c>
      <c r="F41" s="326">
        <v>2.3921797052025798E-2</v>
      </c>
      <c r="G41" s="326">
        <v>0.81854206323623702</v>
      </c>
      <c r="H41" s="326">
        <v>0.15753613412380199</v>
      </c>
      <c r="I41" s="326">
        <v>0</v>
      </c>
    </row>
    <row r="42" spans="1:9" x14ac:dyDescent="0.2">
      <c r="A42" s="2" t="s">
        <v>48</v>
      </c>
      <c r="B42" s="329">
        <v>99</v>
      </c>
      <c r="C42" s="326">
        <v>0</v>
      </c>
      <c r="D42" s="326">
        <v>0</v>
      </c>
      <c r="E42" s="326">
        <v>0</v>
      </c>
      <c r="F42" s="326">
        <v>2.15793177485466E-2</v>
      </c>
      <c r="G42" s="326">
        <v>0.83566081523895297</v>
      </c>
      <c r="H42" s="326">
        <v>0.142759844660759</v>
      </c>
      <c r="I42" s="326">
        <v>0</v>
      </c>
    </row>
    <row r="43" spans="1:9" x14ac:dyDescent="0.2">
      <c r="A43" s="2" t="s">
        <v>49</v>
      </c>
      <c r="B43" s="329">
        <v>91</v>
      </c>
      <c r="C43" s="326">
        <v>0</v>
      </c>
      <c r="D43" s="326">
        <v>0</v>
      </c>
      <c r="E43" s="326">
        <v>0</v>
      </c>
      <c r="F43" s="326">
        <v>3.4047696739435203E-2</v>
      </c>
      <c r="G43" s="326">
        <v>0.93786138296127297</v>
      </c>
      <c r="H43" s="326">
        <v>2.80909333378077E-2</v>
      </c>
      <c r="I43" s="326">
        <v>0</v>
      </c>
    </row>
    <row r="44" spans="1:9" x14ac:dyDescent="0.2">
      <c r="A44" s="2" t="s">
        <v>50</v>
      </c>
      <c r="B44" s="329">
        <v>94</v>
      </c>
      <c r="C44" s="326">
        <v>0</v>
      </c>
      <c r="D44" s="326">
        <v>0</v>
      </c>
      <c r="E44" s="326">
        <v>0</v>
      </c>
      <c r="F44" s="326">
        <v>4.6974949538707698E-2</v>
      </c>
      <c r="G44" s="326">
        <v>0.88506603240966797</v>
      </c>
      <c r="H44" s="326">
        <v>6.79590478539467E-2</v>
      </c>
      <c r="I44" s="326">
        <v>0</v>
      </c>
    </row>
    <row r="45" spans="1:9" x14ac:dyDescent="0.2">
      <c r="A45" s="2" t="s">
        <v>51</v>
      </c>
      <c r="B45" s="329">
        <v>95</v>
      </c>
      <c r="C45" s="326">
        <v>0</v>
      </c>
      <c r="D45" s="326">
        <v>0</v>
      </c>
      <c r="E45" s="326">
        <v>0</v>
      </c>
      <c r="F45" s="326">
        <v>1.19987549260259E-2</v>
      </c>
      <c r="G45" s="326">
        <v>0.87036168575286899</v>
      </c>
      <c r="H45" s="326">
        <v>0.11763953417539599</v>
      </c>
      <c r="I45" s="326">
        <v>0</v>
      </c>
    </row>
    <row r="46" spans="1:9" x14ac:dyDescent="0.2">
      <c r="A46" s="2" t="s">
        <v>52</v>
      </c>
      <c r="B46" s="329">
        <v>103</v>
      </c>
      <c r="C46" s="326">
        <v>0</v>
      </c>
      <c r="D46" s="326">
        <v>0</v>
      </c>
      <c r="E46" s="326">
        <v>0</v>
      </c>
      <c r="F46" s="326">
        <v>2.8976282104849801E-2</v>
      </c>
      <c r="G46" s="326">
        <v>0.86511021852493297</v>
      </c>
      <c r="H46" s="326">
        <v>0.10591352730989501</v>
      </c>
      <c r="I46" s="326">
        <v>0</v>
      </c>
    </row>
    <row r="47" spans="1:9" x14ac:dyDescent="0.2">
      <c r="A47" s="2" t="s">
        <v>53</v>
      </c>
      <c r="B47" s="329">
        <v>95</v>
      </c>
      <c r="C47" s="326">
        <v>0</v>
      </c>
      <c r="D47" s="326">
        <v>0</v>
      </c>
      <c r="E47" s="326">
        <v>0</v>
      </c>
      <c r="F47" s="326">
        <v>0</v>
      </c>
      <c r="G47" s="326">
        <v>0.88808143138885498</v>
      </c>
      <c r="H47" s="326">
        <v>0.11191856116056401</v>
      </c>
      <c r="I47" s="326">
        <v>0</v>
      </c>
    </row>
    <row r="48" spans="1:9" x14ac:dyDescent="0.2">
      <c r="A48" s="2" t="s">
        <v>54</v>
      </c>
      <c r="B48" s="329">
        <v>88</v>
      </c>
      <c r="C48" s="326">
        <v>0</v>
      </c>
      <c r="D48" s="326">
        <v>0</v>
      </c>
      <c r="E48" s="326">
        <v>0</v>
      </c>
      <c r="F48" s="326">
        <v>0</v>
      </c>
      <c r="G48" s="326">
        <v>0.82170611619949296</v>
      </c>
      <c r="H48" s="326">
        <v>0.17829391360282901</v>
      </c>
      <c r="I48" s="326">
        <v>0</v>
      </c>
    </row>
    <row r="49" spans="1:9" x14ac:dyDescent="0.2">
      <c r="A49" s="2" t="s">
        <v>55</v>
      </c>
      <c r="B49" s="329">
        <v>83</v>
      </c>
      <c r="C49" s="326">
        <v>0</v>
      </c>
      <c r="D49" s="326">
        <v>0</v>
      </c>
      <c r="E49" s="326">
        <v>0</v>
      </c>
      <c r="F49" s="326">
        <v>0</v>
      </c>
      <c r="G49" s="326">
        <v>0.84579724073410001</v>
      </c>
      <c r="H49" s="326">
        <v>0.15420274436473799</v>
      </c>
      <c r="I49" s="326">
        <v>0</v>
      </c>
    </row>
    <row r="50" spans="1:9" x14ac:dyDescent="0.2">
      <c r="A50" s="2" t="s">
        <v>56</v>
      </c>
      <c r="B50" s="329">
        <v>62</v>
      </c>
      <c r="C50" s="326">
        <v>0</v>
      </c>
      <c r="D50" s="326">
        <v>0</v>
      </c>
      <c r="E50" s="326">
        <v>0</v>
      </c>
      <c r="F50" s="326">
        <v>0</v>
      </c>
      <c r="G50" s="326">
        <v>0.78353667259216297</v>
      </c>
      <c r="H50" s="326">
        <v>0.216463327407837</v>
      </c>
      <c r="I50" s="326">
        <v>0</v>
      </c>
    </row>
    <row r="51" spans="1:9" x14ac:dyDescent="0.2">
      <c r="A51" s="2" t="s">
        <v>57</v>
      </c>
      <c r="B51" s="329">
        <v>100</v>
      </c>
      <c r="C51" s="326">
        <v>0</v>
      </c>
      <c r="D51" s="326">
        <v>0</v>
      </c>
      <c r="E51" s="326">
        <v>0</v>
      </c>
      <c r="F51" s="326">
        <v>0</v>
      </c>
      <c r="G51" s="326">
        <v>0.79951590299606301</v>
      </c>
      <c r="H51" s="326">
        <v>0.20048408210277599</v>
      </c>
      <c r="I51" s="326">
        <v>0</v>
      </c>
    </row>
    <row r="52" spans="1:9" x14ac:dyDescent="0.2">
      <c r="A52" s="2" t="s">
        <v>58</v>
      </c>
      <c r="B52" s="329">
        <v>75</v>
      </c>
      <c r="C52" s="326">
        <v>0</v>
      </c>
      <c r="D52" s="326">
        <v>0</v>
      </c>
      <c r="E52" s="326">
        <v>0</v>
      </c>
      <c r="F52" s="326">
        <v>0</v>
      </c>
      <c r="G52" s="326">
        <v>0.77194976806640603</v>
      </c>
      <c r="H52" s="326">
        <v>0.228050261735916</v>
      </c>
      <c r="I52" s="326">
        <v>0</v>
      </c>
    </row>
    <row r="53" spans="1:9" x14ac:dyDescent="0.2">
      <c r="A53" s="2" t="s">
        <v>59</v>
      </c>
      <c r="B53" s="329">
        <v>90</v>
      </c>
      <c r="C53" s="326">
        <v>0</v>
      </c>
      <c r="D53" s="326">
        <v>0</v>
      </c>
      <c r="E53" s="326">
        <v>0</v>
      </c>
      <c r="F53" s="326">
        <v>1.8650159239768999E-2</v>
      </c>
      <c r="G53" s="326">
        <v>0.83687943220138505</v>
      </c>
      <c r="H53" s="326">
        <v>0.14447039365768399</v>
      </c>
      <c r="I53" s="326">
        <v>0</v>
      </c>
    </row>
    <row r="54" spans="1:9" x14ac:dyDescent="0.2">
      <c r="A54" s="2" t="s">
        <v>60</v>
      </c>
      <c r="B54" s="329">
        <v>92</v>
      </c>
      <c r="C54" s="326">
        <v>0</v>
      </c>
      <c r="D54" s="326">
        <v>0</v>
      </c>
      <c r="E54" s="326">
        <v>0</v>
      </c>
      <c r="F54" s="326">
        <v>1.9302027300000201E-2</v>
      </c>
      <c r="G54" s="326">
        <v>0.80988359451293901</v>
      </c>
      <c r="H54" s="326">
        <v>0.170814394950867</v>
      </c>
      <c r="I54" s="326">
        <v>0</v>
      </c>
    </row>
    <row r="55" spans="1:9" x14ac:dyDescent="0.2">
      <c r="A55" s="2" t="s">
        <v>61</v>
      </c>
      <c r="B55" s="329">
        <v>94</v>
      </c>
      <c r="C55" s="326">
        <v>0</v>
      </c>
      <c r="D55" s="326">
        <v>0</v>
      </c>
      <c r="E55" s="326">
        <v>0</v>
      </c>
      <c r="F55" s="326">
        <v>1.0817998088896301E-2</v>
      </c>
      <c r="G55" s="326">
        <v>0.81103080511093095</v>
      </c>
      <c r="H55" s="326">
        <v>0.178151175379753</v>
      </c>
      <c r="I55" s="326">
        <v>0</v>
      </c>
    </row>
    <row r="56" spans="1:9" x14ac:dyDescent="0.2">
      <c r="A56" s="2" t="s">
        <v>62</v>
      </c>
      <c r="B56" s="329">
        <v>105</v>
      </c>
      <c r="C56" s="326">
        <v>0</v>
      </c>
      <c r="D56" s="326">
        <v>0</v>
      </c>
      <c r="E56" s="326">
        <v>2.6850271970033601E-2</v>
      </c>
      <c r="F56" s="326">
        <v>1.93608477711678E-2</v>
      </c>
      <c r="G56" s="326">
        <v>0.82550019025802601</v>
      </c>
      <c r="H56" s="326">
        <v>0.12828867137432101</v>
      </c>
      <c r="I56" s="326">
        <v>0</v>
      </c>
    </row>
    <row r="57" spans="1:9" x14ac:dyDescent="0.2">
      <c r="A57" s="2" t="s">
        <v>63</v>
      </c>
      <c r="B57" s="329">
        <v>95</v>
      </c>
      <c r="C57" s="326">
        <v>0</v>
      </c>
      <c r="D57" s="326">
        <v>2.2239778190851201E-2</v>
      </c>
      <c r="E57" s="326">
        <v>1.48349888622761E-2</v>
      </c>
      <c r="F57" s="326">
        <v>4.7122396528720897E-2</v>
      </c>
      <c r="G57" s="326">
        <v>0.82648211717605602</v>
      </c>
      <c r="H57" s="326">
        <v>8.9320734143257099E-2</v>
      </c>
      <c r="I57" s="326">
        <v>2.4421087270528798E-2</v>
      </c>
    </row>
    <row r="58" spans="1:9" x14ac:dyDescent="0.2">
      <c r="A58" s="2" t="s">
        <v>64</v>
      </c>
      <c r="B58" s="329">
        <v>97</v>
      </c>
      <c r="C58" s="326">
        <v>0</v>
      </c>
      <c r="D58" s="326">
        <v>0</v>
      </c>
      <c r="E58" s="326">
        <v>0</v>
      </c>
      <c r="F58" s="326">
        <v>1.4012367464602E-2</v>
      </c>
      <c r="G58" s="326">
        <v>0.88040000200271595</v>
      </c>
      <c r="H58" s="326">
        <v>0.105587624013424</v>
      </c>
      <c r="I58" s="326">
        <v>0</v>
      </c>
    </row>
    <row r="59" spans="1:9" x14ac:dyDescent="0.2">
      <c r="A59" s="2" t="s">
        <v>65</v>
      </c>
      <c r="B59" s="329">
        <v>89</v>
      </c>
      <c r="C59" s="326">
        <v>0</v>
      </c>
      <c r="D59" s="326">
        <v>0</v>
      </c>
      <c r="E59" s="326">
        <v>0</v>
      </c>
      <c r="F59" s="326">
        <v>1.4921657741069801E-2</v>
      </c>
      <c r="G59" s="326">
        <v>0.84122025966644298</v>
      </c>
      <c r="H59" s="326">
        <v>0.14385810494422899</v>
      </c>
      <c r="I59" s="326">
        <v>0</v>
      </c>
    </row>
    <row r="60" spans="1:9" x14ac:dyDescent="0.2">
      <c r="A60" s="2" t="s">
        <v>66</v>
      </c>
      <c r="B60" s="329">
        <v>89</v>
      </c>
      <c r="C60" s="326">
        <v>0</v>
      </c>
      <c r="D60" s="326">
        <v>0</v>
      </c>
      <c r="E60" s="326">
        <v>0</v>
      </c>
      <c r="F60" s="326">
        <v>0</v>
      </c>
      <c r="G60" s="326">
        <v>0.87675648927688599</v>
      </c>
      <c r="H60" s="326">
        <v>0.123243525624275</v>
      </c>
      <c r="I60" s="326">
        <v>0</v>
      </c>
    </row>
    <row r="61" spans="1:9" x14ac:dyDescent="0.2">
      <c r="A61" s="2" t="s">
        <v>67</v>
      </c>
      <c r="B61" s="329">
        <v>83</v>
      </c>
      <c r="C61" s="326">
        <v>0</v>
      </c>
      <c r="D61" s="326">
        <v>0</v>
      </c>
      <c r="E61" s="326">
        <v>0</v>
      </c>
      <c r="F61" s="326">
        <v>0</v>
      </c>
      <c r="G61" s="326">
        <v>0.88809496164321899</v>
      </c>
      <c r="H61" s="326">
        <v>0.11190503090620001</v>
      </c>
      <c r="I61" s="326">
        <v>0</v>
      </c>
    </row>
    <row r="62" spans="1:9" x14ac:dyDescent="0.2">
      <c r="A62" s="2" t="s">
        <v>68</v>
      </c>
      <c r="B62" s="329">
        <v>116</v>
      </c>
      <c r="C62" s="326">
        <v>0</v>
      </c>
      <c r="D62" s="326">
        <v>0</v>
      </c>
      <c r="E62" s="326">
        <v>0</v>
      </c>
      <c r="F62" s="326">
        <v>7.6721478253602999E-3</v>
      </c>
      <c r="G62" s="326">
        <v>0.88243490457534801</v>
      </c>
      <c r="H62" s="326">
        <v>0.10989297181367901</v>
      </c>
      <c r="I62" s="326">
        <v>0</v>
      </c>
    </row>
    <row r="63" spans="1:9" x14ac:dyDescent="0.2">
      <c r="A63" s="2" t="s">
        <v>69</v>
      </c>
      <c r="B63" s="329">
        <v>89</v>
      </c>
      <c r="C63" s="326">
        <v>0</v>
      </c>
      <c r="D63" s="326">
        <v>0</v>
      </c>
      <c r="E63" s="326">
        <v>0</v>
      </c>
      <c r="F63" s="326">
        <v>0</v>
      </c>
      <c r="G63" s="326">
        <v>0.88845789432525601</v>
      </c>
      <c r="H63" s="326">
        <v>0.111542083323002</v>
      </c>
      <c r="I63" s="326">
        <v>0</v>
      </c>
    </row>
    <row r="64" spans="1:9" x14ac:dyDescent="0.2">
      <c r="A64" s="2" t="s">
        <v>70</v>
      </c>
      <c r="B64" s="329">
        <v>89</v>
      </c>
      <c r="C64" s="326">
        <v>0</v>
      </c>
      <c r="D64" s="326">
        <v>0</v>
      </c>
      <c r="E64" s="326">
        <v>0</v>
      </c>
      <c r="F64" s="326">
        <v>1.05480328202248E-2</v>
      </c>
      <c r="G64" s="326">
        <v>0.85230660438537598</v>
      </c>
      <c r="H64" s="326">
        <v>0.137145385146141</v>
      </c>
      <c r="I64" s="326">
        <v>0</v>
      </c>
    </row>
    <row r="65" spans="1:9" x14ac:dyDescent="0.2">
      <c r="A65" s="2" t="s">
        <v>71</v>
      </c>
      <c r="B65" s="329">
        <v>81</v>
      </c>
      <c r="C65" s="326">
        <v>0</v>
      </c>
      <c r="D65" s="326">
        <v>0</v>
      </c>
      <c r="E65" s="326">
        <v>0</v>
      </c>
      <c r="F65" s="326">
        <v>0</v>
      </c>
      <c r="G65" s="326">
        <v>0.92902201414108299</v>
      </c>
      <c r="H65" s="326">
        <v>7.0977970957756001E-2</v>
      </c>
      <c r="I65" s="326">
        <v>0</v>
      </c>
    </row>
    <row r="66" spans="1:9" x14ac:dyDescent="0.2">
      <c r="A66" s="2" t="s">
        <v>72</v>
      </c>
      <c r="B66" s="329">
        <v>89</v>
      </c>
      <c r="C66" s="326">
        <v>0</v>
      </c>
      <c r="D66" s="326">
        <v>0</v>
      </c>
      <c r="E66" s="326">
        <v>0</v>
      </c>
      <c r="F66" s="326">
        <v>2.4680560454726198E-2</v>
      </c>
      <c r="G66" s="326">
        <v>0.91829425096511796</v>
      </c>
      <c r="H66" s="326">
        <v>5.70251755416393E-2</v>
      </c>
      <c r="I66" s="326">
        <v>0</v>
      </c>
    </row>
    <row r="67" spans="1:9" x14ac:dyDescent="0.2">
      <c r="A67" s="2" t="s">
        <v>73</v>
      </c>
      <c r="B67" s="329">
        <v>102</v>
      </c>
      <c r="C67" s="326">
        <v>0</v>
      </c>
      <c r="D67" s="326">
        <v>0</v>
      </c>
      <c r="E67" s="326">
        <v>0</v>
      </c>
      <c r="F67" s="326">
        <v>2.2432725876569699E-2</v>
      </c>
      <c r="G67" s="326">
        <v>0.85539042949676503</v>
      </c>
      <c r="H67" s="326">
        <v>0.122176818549633</v>
      </c>
      <c r="I67" s="326">
        <v>0</v>
      </c>
    </row>
    <row r="68" spans="1:9" x14ac:dyDescent="0.2">
      <c r="A68" s="2" t="s">
        <v>74</v>
      </c>
      <c r="B68" s="329">
        <v>83</v>
      </c>
      <c r="C68" s="326">
        <v>0</v>
      </c>
      <c r="D68" s="326">
        <v>0</v>
      </c>
      <c r="E68" s="326">
        <v>0</v>
      </c>
      <c r="F68" s="326">
        <v>0</v>
      </c>
      <c r="G68" s="326">
        <v>0.86349666118621804</v>
      </c>
      <c r="H68" s="326">
        <v>0.13650336861610399</v>
      </c>
      <c r="I68" s="326">
        <v>0</v>
      </c>
    </row>
    <row r="69" spans="1:9" x14ac:dyDescent="0.2">
      <c r="A69" s="2" t="s">
        <v>75</v>
      </c>
      <c r="B69" s="329">
        <v>103</v>
      </c>
      <c r="C69" s="326">
        <v>0</v>
      </c>
      <c r="D69" s="326">
        <v>0</v>
      </c>
      <c r="E69" s="326">
        <v>0</v>
      </c>
      <c r="F69" s="326">
        <v>0</v>
      </c>
      <c r="G69" s="326">
        <v>0.86553084850311302</v>
      </c>
      <c r="H69" s="326">
        <v>0.13446913659572601</v>
      </c>
      <c r="I69" s="326">
        <v>0</v>
      </c>
    </row>
    <row r="70" spans="1:9" x14ac:dyDescent="0.2">
      <c r="A70" s="2" t="s">
        <v>76</v>
      </c>
      <c r="B70" s="329">
        <v>97</v>
      </c>
      <c r="C70" s="326">
        <v>0</v>
      </c>
      <c r="D70" s="326">
        <v>0</v>
      </c>
      <c r="E70" s="326">
        <v>0</v>
      </c>
      <c r="F70" s="326">
        <v>1.02021908387542E-2</v>
      </c>
      <c r="G70" s="326">
        <v>0.91358715295791604</v>
      </c>
      <c r="H70" s="326">
        <v>7.6210632920265198E-2</v>
      </c>
      <c r="I70" s="326">
        <v>0</v>
      </c>
    </row>
    <row r="71" spans="1:9" x14ac:dyDescent="0.2">
      <c r="A71" s="3" t="s">
        <v>77</v>
      </c>
      <c r="B71" s="330">
        <v>76</v>
      </c>
      <c r="C71" s="327">
        <v>0</v>
      </c>
      <c r="D71" s="327">
        <v>0</v>
      </c>
      <c r="E71" s="327">
        <v>0</v>
      </c>
      <c r="F71" s="327">
        <v>0</v>
      </c>
      <c r="G71" s="327">
        <v>0.84000700712204002</v>
      </c>
      <c r="H71" s="327">
        <v>0.15999302268028301</v>
      </c>
      <c r="I71" s="327">
        <v>0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254</v>
      </c>
    </row>
    <row r="4" spans="1:9" x14ac:dyDescent="0.2">
      <c r="A4" t="s">
        <v>3</v>
      </c>
    </row>
    <row r="5" spans="1:9" ht="25.5" x14ac:dyDescent="0.2">
      <c r="A5" s="4" t="s">
        <v>4</v>
      </c>
      <c r="B5" s="4" t="s">
        <v>5</v>
      </c>
      <c r="C5" s="4" t="s">
        <v>243</v>
      </c>
      <c r="D5" s="4" t="s">
        <v>244</v>
      </c>
      <c r="E5" s="4" t="s">
        <v>245</v>
      </c>
      <c r="F5" s="4" t="s">
        <v>246</v>
      </c>
      <c r="G5" s="4" t="s">
        <v>247</v>
      </c>
      <c r="H5" s="4" t="s">
        <v>248</v>
      </c>
      <c r="I5" s="4" t="s">
        <v>12</v>
      </c>
    </row>
    <row r="6" spans="1:9" x14ac:dyDescent="0.2">
      <c r="A6" s="5" t="s">
        <v>13</v>
      </c>
      <c r="B6" s="334" t="s">
        <v>1</v>
      </c>
      <c r="C6" s="331" t="s">
        <v>1</v>
      </c>
      <c r="D6" s="331" t="s">
        <v>1</v>
      </c>
      <c r="E6" s="331" t="s">
        <v>1</v>
      </c>
      <c r="F6" s="331" t="s">
        <v>1</v>
      </c>
      <c r="G6" s="331" t="s">
        <v>1</v>
      </c>
      <c r="H6" s="331" t="s">
        <v>1</v>
      </c>
      <c r="I6" s="331" t="s">
        <v>1</v>
      </c>
    </row>
    <row r="7" spans="1:9" x14ac:dyDescent="0.2">
      <c r="A7" s="2" t="s">
        <v>13</v>
      </c>
      <c r="B7" s="335">
        <v>5883</v>
      </c>
      <c r="C7" s="332">
        <v>5.1254748541396098E-5</v>
      </c>
      <c r="D7" s="332">
        <v>1.1654960690066201E-3</v>
      </c>
      <c r="E7" s="332">
        <v>5.0552655011415499E-3</v>
      </c>
      <c r="F7" s="332">
        <v>5.2340559661388397E-2</v>
      </c>
      <c r="G7" s="332">
        <v>0.81682729721069303</v>
      </c>
      <c r="H7" s="332">
        <v>0.12456012517213801</v>
      </c>
      <c r="I7" s="332">
        <v>1.38987365644342E-3</v>
      </c>
    </row>
    <row r="8" spans="1:9" x14ac:dyDescent="0.2">
      <c r="A8" s="5" t="s">
        <v>14</v>
      </c>
      <c r="B8" s="334" t="s">
        <v>1</v>
      </c>
      <c r="C8" s="331" t="s">
        <v>1</v>
      </c>
      <c r="D8" s="331" t="s">
        <v>1</v>
      </c>
      <c r="E8" s="331" t="s">
        <v>1</v>
      </c>
      <c r="F8" s="331" t="s">
        <v>1</v>
      </c>
      <c r="G8" s="331" t="s">
        <v>1</v>
      </c>
      <c r="H8" s="331" t="s">
        <v>1</v>
      </c>
      <c r="I8" s="331" t="s">
        <v>1</v>
      </c>
    </row>
    <row r="9" spans="1:9" x14ac:dyDescent="0.2">
      <c r="A9" s="2" t="s">
        <v>15</v>
      </c>
      <c r="B9" s="335">
        <v>103</v>
      </c>
      <c r="C9" s="332">
        <v>0</v>
      </c>
      <c r="D9" s="332">
        <v>0</v>
      </c>
      <c r="E9" s="332">
        <v>7.57769448682666E-3</v>
      </c>
      <c r="F9" s="332">
        <v>0.11336847394704801</v>
      </c>
      <c r="G9" s="332">
        <v>0.75745880603790305</v>
      </c>
      <c r="H9" s="332">
        <v>0.12159501016139999</v>
      </c>
      <c r="I9" s="332">
        <v>0</v>
      </c>
    </row>
    <row r="10" spans="1:9" x14ac:dyDescent="0.2">
      <c r="A10" s="2" t="s">
        <v>16</v>
      </c>
      <c r="B10" s="335">
        <v>102</v>
      </c>
      <c r="C10" s="332">
        <v>0</v>
      </c>
      <c r="D10" s="332">
        <v>0</v>
      </c>
      <c r="E10" s="332">
        <v>0</v>
      </c>
      <c r="F10" s="332">
        <v>6.1664719134569203E-2</v>
      </c>
      <c r="G10" s="332">
        <v>0.88756448030471802</v>
      </c>
      <c r="H10" s="332">
        <v>5.0770789384841898E-2</v>
      </c>
      <c r="I10" s="332">
        <v>0</v>
      </c>
    </row>
    <row r="11" spans="1:9" x14ac:dyDescent="0.2">
      <c r="A11" s="2" t="s">
        <v>17</v>
      </c>
      <c r="B11" s="335">
        <v>123</v>
      </c>
      <c r="C11" s="332">
        <v>0</v>
      </c>
      <c r="D11" s="332">
        <v>1.25922625884414E-2</v>
      </c>
      <c r="E11" s="332">
        <v>2.09710840135813E-2</v>
      </c>
      <c r="F11" s="332">
        <v>3.8578055799007402E-2</v>
      </c>
      <c r="G11" s="332">
        <v>0.78010952472686801</v>
      </c>
      <c r="H11" s="332">
        <v>0.14774909615516699</v>
      </c>
      <c r="I11" s="332">
        <v>1.4775299372072901E-2</v>
      </c>
    </row>
    <row r="12" spans="1:9" x14ac:dyDescent="0.2">
      <c r="A12" s="2" t="s">
        <v>18</v>
      </c>
      <c r="B12" s="335">
        <v>107</v>
      </c>
      <c r="C12" s="332">
        <v>0</v>
      </c>
      <c r="D12" s="332">
        <v>0</v>
      </c>
      <c r="E12" s="332">
        <v>0</v>
      </c>
      <c r="F12" s="332">
        <v>7.8262068331241594E-2</v>
      </c>
      <c r="G12" s="332">
        <v>0.87666362524032604</v>
      </c>
      <c r="H12" s="332">
        <v>4.5074332505464602E-2</v>
      </c>
      <c r="I12" s="332">
        <v>0</v>
      </c>
    </row>
    <row r="13" spans="1:9" x14ac:dyDescent="0.2">
      <c r="A13" s="2" t="s">
        <v>19</v>
      </c>
      <c r="B13" s="335">
        <v>105</v>
      </c>
      <c r="C13" s="332">
        <v>0</v>
      </c>
      <c r="D13" s="332">
        <v>1.3446874916553501E-2</v>
      </c>
      <c r="E13" s="332">
        <v>0</v>
      </c>
      <c r="F13" s="332">
        <v>7.9747013747692094E-2</v>
      </c>
      <c r="G13" s="332">
        <v>0.86656534671783403</v>
      </c>
      <c r="H13" s="332">
        <v>4.0240760892629603E-2</v>
      </c>
      <c r="I13" s="332">
        <v>1.40106751993903E-2</v>
      </c>
    </row>
    <row r="14" spans="1:9" x14ac:dyDescent="0.2">
      <c r="A14" s="2" t="s">
        <v>20</v>
      </c>
      <c r="B14" s="335">
        <v>97</v>
      </c>
      <c r="C14" s="332">
        <v>0</v>
      </c>
      <c r="D14" s="332">
        <v>0</v>
      </c>
      <c r="E14" s="332">
        <v>0</v>
      </c>
      <c r="F14" s="332">
        <v>8.3365455269813496E-2</v>
      </c>
      <c r="G14" s="332">
        <v>0.89387339353561401</v>
      </c>
      <c r="H14" s="332">
        <v>2.2761126980185498E-2</v>
      </c>
      <c r="I14" s="332">
        <v>0</v>
      </c>
    </row>
    <row r="15" spans="1:9" x14ac:dyDescent="0.2">
      <c r="A15" s="2" t="s">
        <v>21</v>
      </c>
      <c r="B15" s="335">
        <v>92</v>
      </c>
      <c r="C15" s="332">
        <v>0</v>
      </c>
      <c r="D15" s="332">
        <v>0</v>
      </c>
      <c r="E15" s="332">
        <v>1.6185320913791702E-2</v>
      </c>
      <c r="F15" s="332">
        <v>5.3512591868638999E-2</v>
      </c>
      <c r="G15" s="332">
        <v>0.824851393699646</v>
      </c>
      <c r="H15" s="332">
        <v>0.105450719594955</v>
      </c>
      <c r="I15" s="332">
        <v>0</v>
      </c>
    </row>
    <row r="16" spans="1:9" x14ac:dyDescent="0.2">
      <c r="A16" s="2" t="s">
        <v>22</v>
      </c>
      <c r="B16" s="335">
        <v>102</v>
      </c>
      <c r="C16" s="332">
        <v>0</v>
      </c>
      <c r="D16" s="332">
        <v>0</v>
      </c>
      <c r="E16" s="332">
        <v>1.73229482024908E-2</v>
      </c>
      <c r="F16" s="332">
        <v>0.103695251047611</v>
      </c>
      <c r="G16" s="332">
        <v>0.77553904056549094</v>
      </c>
      <c r="H16" s="332">
        <v>0.10344272851944</v>
      </c>
      <c r="I16" s="332">
        <v>0</v>
      </c>
    </row>
    <row r="17" spans="1:9" x14ac:dyDescent="0.2">
      <c r="A17" s="2" t="s">
        <v>23</v>
      </c>
      <c r="B17" s="335">
        <v>70</v>
      </c>
      <c r="C17" s="332">
        <v>0</v>
      </c>
      <c r="D17" s="332">
        <v>0</v>
      </c>
      <c r="E17" s="332">
        <v>2.2526072338223499E-2</v>
      </c>
      <c r="F17" s="332">
        <v>2.2526072338223499E-2</v>
      </c>
      <c r="G17" s="332">
        <v>0.78626275062561002</v>
      </c>
      <c r="H17" s="332">
        <v>0.168685123324394</v>
      </c>
      <c r="I17" s="332">
        <v>0</v>
      </c>
    </row>
    <row r="18" spans="1:9" x14ac:dyDescent="0.2">
      <c r="A18" s="2" t="s">
        <v>24</v>
      </c>
      <c r="B18" s="335">
        <v>72</v>
      </c>
      <c r="C18" s="332">
        <v>0</v>
      </c>
      <c r="D18" s="332">
        <v>0</v>
      </c>
      <c r="E18" s="332">
        <v>0</v>
      </c>
      <c r="F18" s="332">
        <v>4.7859612852334997E-2</v>
      </c>
      <c r="G18" s="332">
        <v>0.82987803220748901</v>
      </c>
      <c r="H18" s="332">
        <v>0.122262351214886</v>
      </c>
      <c r="I18" s="332">
        <v>0</v>
      </c>
    </row>
    <row r="19" spans="1:9" x14ac:dyDescent="0.2">
      <c r="A19" s="2" t="s">
        <v>25</v>
      </c>
      <c r="B19" s="335">
        <v>93</v>
      </c>
      <c r="C19" s="332">
        <v>0</v>
      </c>
      <c r="D19" s="332">
        <v>0</v>
      </c>
      <c r="E19" s="332">
        <v>0</v>
      </c>
      <c r="F19" s="332">
        <v>4.15494404733181E-2</v>
      </c>
      <c r="G19" s="332">
        <v>0.82203495502471902</v>
      </c>
      <c r="H19" s="332">
        <v>0.136415585875511</v>
      </c>
      <c r="I19" s="332">
        <v>0</v>
      </c>
    </row>
    <row r="20" spans="1:9" x14ac:dyDescent="0.2">
      <c r="A20" s="2" t="s">
        <v>26</v>
      </c>
      <c r="B20" s="335">
        <v>93</v>
      </c>
      <c r="C20" s="332">
        <v>0</v>
      </c>
      <c r="D20" s="332">
        <v>0</v>
      </c>
      <c r="E20" s="332">
        <v>0</v>
      </c>
      <c r="F20" s="332">
        <v>1.1702524498105001E-2</v>
      </c>
      <c r="G20" s="332">
        <v>0.83137315511703502</v>
      </c>
      <c r="H20" s="332">
        <v>0.15692432224750499</v>
      </c>
      <c r="I20" s="332">
        <v>0</v>
      </c>
    </row>
    <row r="21" spans="1:9" x14ac:dyDescent="0.2">
      <c r="A21" s="2" t="s">
        <v>27</v>
      </c>
      <c r="B21" s="335">
        <v>83</v>
      </c>
      <c r="C21" s="332">
        <v>0</v>
      </c>
      <c r="D21" s="332">
        <v>0</v>
      </c>
      <c r="E21" s="332">
        <v>0</v>
      </c>
      <c r="F21" s="332">
        <v>1.8884332850575399E-2</v>
      </c>
      <c r="G21" s="332">
        <v>0.90193921327590898</v>
      </c>
      <c r="H21" s="332">
        <v>7.9176485538482694E-2</v>
      </c>
      <c r="I21" s="332">
        <v>0</v>
      </c>
    </row>
    <row r="22" spans="1:9" x14ac:dyDescent="0.2">
      <c r="A22" s="2" t="s">
        <v>28</v>
      </c>
      <c r="B22" s="335">
        <v>102</v>
      </c>
      <c r="C22" s="332">
        <v>0</v>
      </c>
      <c r="D22" s="332">
        <v>9.6979029476642609E-3</v>
      </c>
      <c r="E22" s="332">
        <v>0</v>
      </c>
      <c r="F22" s="332">
        <v>3.48311625421047E-2</v>
      </c>
      <c r="G22" s="332">
        <v>0.914745032787323</v>
      </c>
      <c r="H22" s="332">
        <v>4.0725924074649797E-2</v>
      </c>
      <c r="I22" s="332">
        <v>1.01096266073297E-2</v>
      </c>
    </row>
    <row r="23" spans="1:9" x14ac:dyDescent="0.2">
      <c r="A23" s="2" t="s">
        <v>29</v>
      </c>
      <c r="B23" s="335">
        <v>101</v>
      </c>
      <c r="C23" s="332">
        <v>0</v>
      </c>
      <c r="D23" s="332">
        <v>0</v>
      </c>
      <c r="E23" s="332">
        <v>0</v>
      </c>
      <c r="F23" s="332">
        <v>7.3939584195613903E-2</v>
      </c>
      <c r="G23" s="332">
        <v>0.86080437898635898</v>
      </c>
      <c r="H23" s="332">
        <v>6.5256014466285706E-2</v>
      </c>
      <c r="I23" s="332">
        <v>0</v>
      </c>
    </row>
    <row r="24" spans="1:9" x14ac:dyDescent="0.2">
      <c r="A24" s="2" t="s">
        <v>30</v>
      </c>
      <c r="B24" s="335">
        <v>99</v>
      </c>
      <c r="C24" s="332">
        <v>0</v>
      </c>
      <c r="D24" s="332">
        <v>0</v>
      </c>
      <c r="E24" s="332">
        <v>0</v>
      </c>
      <c r="F24" s="332">
        <v>1.9904503598809201E-2</v>
      </c>
      <c r="G24" s="332">
        <v>0.89563339948654197</v>
      </c>
      <c r="H24" s="332">
        <v>8.4462098777294201E-2</v>
      </c>
      <c r="I24" s="332">
        <v>0</v>
      </c>
    </row>
    <row r="25" spans="1:9" x14ac:dyDescent="0.2">
      <c r="A25" s="2" t="s">
        <v>31</v>
      </c>
      <c r="B25" s="335">
        <v>98</v>
      </c>
      <c r="C25" s="332">
        <v>0</v>
      </c>
      <c r="D25" s="332">
        <v>0</v>
      </c>
      <c r="E25" s="332">
        <v>0</v>
      </c>
      <c r="F25" s="332">
        <v>3.4042887389659902E-2</v>
      </c>
      <c r="G25" s="332">
        <v>0.77410876750946001</v>
      </c>
      <c r="H25" s="332">
        <v>0.19184835255145999</v>
      </c>
      <c r="I25" s="332">
        <v>0</v>
      </c>
    </row>
    <row r="26" spans="1:9" x14ac:dyDescent="0.2">
      <c r="A26" s="2" t="s">
        <v>32</v>
      </c>
      <c r="B26" s="335">
        <v>87</v>
      </c>
      <c r="C26" s="332">
        <v>2.4456141516566301E-2</v>
      </c>
      <c r="D26" s="332">
        <v>0</v>
      </c>
      <c r="E26" s="332">
        <v>0</v>
      </c>
      <c r="F26" s="332">
        <v>2.9041675850748998E-2</v>
      </c>
      <c r="G26" s="332">
        <v>0.66341179609298695</v>
      </c>
      <c r="H26" s="332">
        <v>0.28309038281440702</v>
      </c>
      <c r="I26" s="332">
        <v>3.4113284376985797E-2</v>
      </c>
    </row>
    <row r="27" spans="1:9" x14ac:dyDescent="0.2">
      <c r="A27" s="2" t="s">
        <v>33</v>
      </c>
      <c r="B27" s="335">
        <v>86</v>
      </c>
      <c r="C27" s="332">
        <v>0</v>
      </c>
      <c r="D27" s="332">
        <v>0</v>
      </c>
      <c r="E27" s="332">
        <v>0</v>
      </c>
      <c r="F27" s="332">
        <v>2.4913996458053599E-2</v>
      </c>
      <c r="G27" s="332">
        <v>0.72891771793365501</v>
      </c>
      <c r="H27" s="332">
        <v>0.24616831541061401</v>
      </c>
      <c r="I27" s="332">
        <v>0</v>
      </c>
    </row>
    <row r="28" spans="1:9" x14ac:dyDescent="0.2">
      <c r="A28" s="2" t="s">
        <v>34</v>
      </c>
      <c r="B28" s="335">
        <v>99</v>
      </c>
      <c r="C28" s="332">
        <v>0</v>
      </c>
      <c r="D28" s="332">
        <v>0</v>
      </c>
      <c r="E28" s="332">
        <v>0</v>
      </c>
      <c r="F28" s="332">
        <v>3.2213144004344899E-2</v>
      </c>
      <c r="G28" s="332">
        <v>0.84360212087631203</v>
      </c>
      <c r="H28" s="332">
        <v>0.12418470531702</v>
      </c>
      <c r="I28" s="332">
        <v>0</v>
      </c>
    </row>
    <row r="29" spans="1:9" x14ac:dyDescent="0.2">
      <c r="A29" s="2" t="s">
        <v>35</v>
      </c>
      <c r="B29" s="335">
        <v>94</v>
      </c>
      <c r="C29" s="332">
        <v>0</v>
      </c>
      <c r="D29" s="332">
        <v>0</v>
      </c>
      <c r="E29" s="332">
        <v>0</v>
      </c>
      <c r="F29" s="332">
        <v>1.2753197923302701E-2</v>
      </c>
      <c r="G29" s="332">
        <v>0.82258772850036599</v>
      </c>
      <c r="H29" s="332">
        <v>0.164659053087234</v>
      </c>
      <c r="I29" s="332">
        <v>0</v>
      </c>
    </row>
    <row r="30" spans="1:9" x14ac:dyDescent="0.2">
      <c r="A30" s="2" t="s">
        <v>36</v>
      </c>
      <c r="B30" s="335">
        <v>91</v>
      </c>
      <c r="C30" s="332">
        <v>0</v>
      </c>
      <c r="D30" s="332">
        <v>0</v>
      </c>
      <c r="E30" s="332">
        <v>0</v>
      </c>
      <c r="F30" s="332">
        <v>3.2253995537757901E-2</v>
      </c>
      <c r="G30" s="332">
        <v>0.88132458925247203</v>
      </c>
      <c r="H30" s="332">
        <v>8.6421407759189606E-2</v>
      </c>
      <c r="I30" s="332">
        <v>0</v>
      </c>
    </row>
    <row r="31" spans="1:9" x14ac:dyDescent="0.2">
      <c r="A31" s="2" t="s">
        <v>37</v>
      </c>
      <c r="B31" s="335">
        <v>79</v>
      </c>
      <c r="C31" s="332">
        <v>0</v>
      </c>
      <c r="D31" s="332">
        <v>0</v>
      </c>
      <c r="E31" s="332">
        <v>0</v>
      </c>
      <c r="F31" s="332">
        <v>1.5444871969521001E-2</v>
      </c>
      <c r="G31" s="332">
        <v>0.86941969394683805</v>
      </c>
      <c r="H31" s="332">
        <v>0.115135438740253</v>
      </c>
      <c r="I31" s="332">
        <v>0</v>
      </c>
    </row>
    <row r="32" spans="1:9" x14ac:dyDescent="0.2">
      <c r="A32" s="2" t="s">
        <v>38</v>
      </c>
      <c r="B32" s="335">
        <v>103</v>
      </c>
      <c r="C32" s="332">
        <v>0</v>
      </c>
      <c r="D32" s="332">
        <v>0</v>
      </c>
      <c r="E32" s="332">
        <v>0</v>
      </c>
      <c r="F32" s="332">
        <v>8.2949794828891796E-2</v>
      </c>
      <c r="G32" s="332">
        <v>0.84640097618103005</v>
      </c>
      <c r="H32" s="332">
        <v>7.0649258792400402E-2</v>
      </c>
      <c r="I32" s="332">
        <v>0</v>
      </c>
    </row>
    <row r="33" spans="1:9" x14ac:dyDescent="0.2">
      <c r="A33" s="2" t="s">
        <v>39</v>
      </c>
      <c r="B33" s="335">
        <v>96</v>
      </c>
      <c r="C33" s="332">
        <v>0</v>
      </c>
      <c r="D33" s="332">
        <v>0</v>
      </c>
      <c r="E33" s="332">
        <v>3.14279347658157E-2</v>
      </c>
      <c r="F33" s="332">
        <v>9.3166697770357097E-3</v>
      </c>
      <c r="G33" s="332">
        <v>0.90164011716842696</v>
      </c>
      <c r="H33" s="332">
        <v>5.7615298777818701E-2</v>
      </c>
      <c r="I33" s="332">
        <v>0</v>
      </c>
    </row>
    <row r="34" spans="1:9" x14ac:dyDescent="0.2">
      <c r="A34" s="2" t="s">
        <v>40</v>
      </c>
      <c r="B34" s="335">
        <v>95</v>
      </c>
      <c r="C34" s="332">
        <v>0</v>
      </c>
      <c r="D34" s="332">
        <v>0</v>
      </c>
      <c r="E34" s="332">
        <v>0</v>
      </c>
      <c r="F34" s="332">
        <v>0</v>
      </c>
      <c r="G34" s="332">
        <v>0.89693492650985696</v>
      </c>
      <c r="H34" s="332">
        <v>0.10306504368782</v>
      </c>
      <c r="I34" s="332">
        <v>0</v>
      </c>
    </row>
    <row r="35" spans="1:9" x14ac:dyDescent="0.2">
      <c r="A35" s="2" t="s">
        <v>41</v>
      </c>
      <c r="B35" s="335">
        <v>97</v>
      </c>
      <c r="C35" s="332">
        <v>0</v>
      </c>
      <c r="D35" s="332">
        <v>0</v>
      </c>
      <c r="E35" s="332">
        <v>0</v>
      </c>
      <c r="F35" s="332">
        <v>0</v>
      </c>
      <c r="G35" s="332">
        <v>0.89233154058456399</v>
      </c>
      <c r="H35" s="332">
        <v>0.107668466866016</v>
      </c>
      <c r="I35" s="332">
        <v>0</v>
      </c>
    </row>
    <row r="36" spans="1:9" x14ac:dyDescent="0.2">
      <c r="A36" s="2" t="s">
        <v>42</v>
      </c>
      <c r="B36" s="335">
        <v>85</v>
      </c>
      <c r="C36" s="332">
        <v>0</v>
      </c>
      <c r="D36" s="332">
        <v>0</v>
      </c>
      <c r="E36" s="332">
        <v>0</v>
      </c>
      <c r="F36" s="332">
        <v>3.0017130076885199E-2</v>
      </c>
      <c r="G36" s="332">
        <v>0.76682692766189597</v>
      </c>
      <c r="H36" s="332">
        <v>0.20315593481063801</v>
      </c>
      <c r="I36" s="332">
        <v>0</v>
      </c>
    </row>
    <row r="37" spans="1:9" x14ac:dyDescent="0.2">
      <c r="A37" s="2" t="s">
        <v>43</v>
      </c>
      <c r="B37" s="335">
        <v>88</v>
      </c>
      <c r="C37" s="332">
        <v>0</v>
      </c>
      <c r="D37" s="332">
        <v>0</v>
      </c>
      <c r="E37" s="332">
        <v>0</v>
      </c>
      <c r="F37" s="332">
        <v>1.0681816376745701E-2</v>
      </c>
      <c r="G37" s="332">
        <v>0.84700900316238403</v>
      </c>
      <c r="H37" s="332">
        <v>0.14230918884277299</v>
      </c>
      <c r="I37" s="332">
        <v>0</v>
      </c>
    </row>
    <row r="38" spans="1:9" x14ac:dyDescent="0.2">
      <c r="A38" s="2" t="s">
        <v>44</v>
      </c>
      <c r="B38" s="335">
        <v>103</v>
      </c>
      <c r="C38" s="332">
        <v>0</v>
      </c>
      <c r="D38" s="332">
        <v>0</v>
      </c>
      <c r="E38" s="332">
        <v>0</v>
      </c>
      <c r="F38" s="332">
        <v>5.4901339113712297E-2</v>
      </c>
      <c r="G38" s="332">
        <v>0.85449463129043601</v>
      </c>
      <c r="H38" s="332">
        <v>9.06040593981743E-2</v>
      </c>
      <c r="I38" s="332">
        <v>0</v>
      </c>
    </row>
    <row r="39" spans="1:9" x14ac:dyDescent="0.2">
      <c r="A39" s="2" t="s">
        <v>45</v>
      </c>
      <c r="B39" s="335">
        <v>103</v>
      </c>
      <c r="C39" s="332">
        <v>0</v>
      </c>
      <c r="D39" s="332">
        <v>0</v>
      </c>
      <c r="E39" s="332">
        <v>0</v>
      </c>
      <c r="F39" s="332">
        <v>8.8082507252693204E-2</v>
      </c>
      <c r="G39" s="332">
        <v>0.81331813335418701</v>
      </c>
      <c r="H39" s="332">
        <v>9.8599351942539201E-2</v>
      </c>
      <c r="I39" s="332">
        <v>0</v>
      </c>
    </row>
    <row r="40" spans="1:9" x14ac:dyDescent="0.2">
      <c r="A40" s="2" t="s">
        <v>46</v>
      </c>
      <c r="B40" s="335">
        <v>101</v>
      </c>
      <c r="C40" s="332">
        <v>0</v>
      </c>
      <c r="D40" s="332">
        <v>0</v>
      </c>
      <c r="E40" s="332">
        <v>0</v>
      </c>
      <c r="F40" s="332">
        <v>2.8161790221929599E-2</v>
      </c>
      <c r="G40" s="332">
        <v>0.87103623151779197</v>
      </c>
      <c r="H40" s="332">
        <v>0.100801981985569</v>
      </c>
      <c r="I40" s="332">
        <v>0</v>
      </c>
    </row>
    <row r="41" spans="1:9" x14ac:dyDescent="0.2">
      <c r="A41" s="2" t="s">
        <v>47</v>
      </c>
      <c r="B41" s="335">
        <v>91</v>
      </c>
      <c r="C41" s="332">
        <v>0</v>
      </c>
      <c r="D41" s="332">
        <v>0</v>
      </c>
      <c r="E41" s="332">
        <v>0</v>
      </c>
      <c r="F41" s="332">
        <v>6.7180007696151706E-2</v>
      </c>
      <c r="G41" s="332">
        <v>0.78420227766036998</v>
      </c>
      <c r="H41" s="332">
        <v>0.148617714643478</v>
      </c>
      <c r="I41" s="332">
        <v>0</v>
      </c>
    </row>
    <row r="42" spans="1:9" x14ac:dyDescent="0.2">
      <c r="A42" s="2" t="s">
        <v>48</v>
      </c>
      <c r="B42" s="335">
        <v>99</v>
      </c>
      <c r="C42" s="332">
        <v>0</v>
      </c>
      <c r="D42" s="332">
        <v>0</v>
      </c>
      <c r="E42" s="332">
        <v>0</v>
      </c>
      <c r="F42" s="332">
        <v>8.8403355330228806E-3</v>
      </c>
      <c r="G42" s="332">
        <v>0.848399817943573</v>
      </c>
      <c r="H42" s="332">
        <v>0.142759844660759</v>
      </c>
      <c r="I42" s="332">
        <v>0</v>
      </c>
    </row>
    <row r="43" spans="1:9" x14ac:dyDescent="0.2">
      <c r="A43" s="2" t="s">
        <v>49</v>
      </c>
      <c r="B43" s="335">
        <v>91</v>
      </c>
      <c r="C43" s="332">
        <v>0</v>
      </c>
      <c r="D43" s="332">
        <v>0</v>
      </c>
      <c r="E43" s="332">
        <v>1.1165753006935101E-2</v>
      </c>
      <c r="F43" s="332">
        <v>5.3263209760189098E-2</v>
      </c>
      <c r="G43" s="332">
        <v>0.90748012065887496</v>
      </c>
      <c r="H43" s="332">
        <v>2.80909333378077E-2</v>
      </c>
      <c r="I43" s="332">
        <v>0</v>
      </c>
    </row>
    <row r="44" spans="1:9" x14ac:dyDescent="0.2">
      <c r="A44" s="2" t="s">
        <v>50</v>
      </c>
      <c r="B44" s="335">
        <v>95</v>
      </c>
      <c r="C44" s="332">
        <v>0</v>
      </c>
      <c r="D44" s="332">
        <v>0</v>
      </c>
      <c r="E44" s="332">
        <v>8.2441084086895006E-3</v>
      </c>
      <c r="F44" s="332">
        <v>1.0669779032468799E-2</v>
      </c>
      <c r="G44" s="332">
        <v>0.92397582530975297</v>
      </c>
      <c r="H44" s="332">
        <v>5.71102909743786E-2</v>
      </c>
      <c r="I44" s="332">
        <v>0</v>
      </c>
    </row>
    <row r="45" spans="1:9" x14ac:dyDescent="0.2">
      <c r="A45" s="2" t="s">
        <v>51</v>
      </c>
      <c r="B45" s="335">
        <v>94</v>
      </c>
      <c r="C45" s="332">
        <v>0</v>
      </c>
      <c r="D45" s="332">
        <v>0</v>
      </c>
      <c r="E45" s="332">
        <v>1.2110603973269501E-2</v>
      </c>
      <c r="F45" s="332">
        <v>0</v>
      </c>
      <c r="G45" s="332">
        <v>0.909090995788574</v>
      </c>
      <c r="H45" s="332">
        <v>7.87983909249306E-2</v>
      </c>
      <c r="I45" s="332">
        <v>0</v>
      </c>
    </row>
    <row r="46" spans="1:9" x14ac:dyDescent="0.2">
      <c r="A46" s="2" t="s">
        <v>52</v>
      </c>
      <c r="B46" s="335">
        <v>103</v>
      </c>
      <c r="C46" s="332">
        <v>0</v>
      </c>
      <c r="D46" s="332">
        <v>0</v>
      </c>
      <c r="E46" s="332">
        <v>0</v>
      </c>
      <c r="F46" s="332">
        <v>8.0551072955131503E-2</v>
      </c>
      <c r="G46" s="332">
        <v>0.82315915822982799</v>
      </c>
      <c r="H46" s="332">
        <v>9.6289791166782407E-2</v>
      </c>
      <c r="I46" s="332">
        <v>0</v>
      </c>
    </row>
    <row r="47" spans="1:9" x14ac:dyDescent="0.2">
      <c r="A47" s="2" t="s">
        <v>53</v>
      </c>
      <c r="B47" s="335">
        <v>95</v>
      </c>
      <c r="C47" s="332">
        <v>0</v>
      </c>
      <c r="D47" s="332">
        <v>0</v>
      </c>
      <c r="E47" s="332">
        <v>0</v>
      </c>
      <c r="F47" s="332">
        <v>1.4631408266723199E-2</v>
      </c>
      <c r="G47" s="332">
        <v>0.87345004081726096</v>
      </c>
      <c r="H47" s="332">
        <v>0.11191856116056401</v>
      </c>
      <c r="I47" s="332">
        <v>0</v>
      </c>
    </row>
    <row r="48" spans="1:9" x14ac:dyDescent="0.2">
      <c r="A48" s="2" t="s">
        <v>54</v>
      </c>
      <c r="B48" s="335">
        <v>87</v>
      </c>
      <c r="C48" s="332">
        <v>0</v>
      </c>
      <c r="D48" s="332">
        <v>0</v>
      </c>
      <c r="E48" s="332">
        <v>0</v>
      </c>
      <c r="F48" s="332">
        <v>4.6328652650117902E-2</v>
      </c>
      <c r="G48" s="332">
        <v>0.79647028446197499</v>
      </c>
      <c r="H48" s="332">
        <v>0.15720108151435899</v>
      </c>
      <c r="I48" s="332">
        <v>0</v>
      </c>
    </row>
    <row r="49" spans="1:9" x14ac:dyDescent="0.2">
      <c r="A49" s="2" t="s">
        <v>55</v>
      </c>
      <c r="B49" s="335">
        <v>83</v>
      </c>
      <c r="C49" s="332">
        <v>0</v>
      </c>
      <c r="D49" s="332">
        <v>0</v>
      </c>
      <c r="E49" s="332">
        <v>0</v>
      </c>
      <c r="F49" s="332">
        <v>2.6309531182050701E-2</v>
      </c>
      <c r="G49" s="332">
        <v>0.83128952980041504</v>
      </c>
      <c r="H49" s="332">
        <v>0.14240092039108301</v>
      </c>
      <c r="I49" s="332">
        <v>0</v>
      </c>
    </row>
    <row r="50" spans="1:9" x14ac:dyDescent="0.2">
      <c r="A50" s="2" t="s">
        <v>56</v>
      </c>
      <c r="B50" s="335">
        <v>62</v>
      </c>
      <c r="C50" s="332">
        <v>0</v>
      </c>
      <c r="D50" s="332">
        <v>0</v>
      </c>
      <c r="E50" s="332">
        <v>0</v>
      </c>
      <c r="F50" s="332">
        <v>1.8184665590524701E-2</v>
      </c>
      <c r="G50" s="332">
        <v>0.76535201072692904</v>
      </c>
      <c r="H50" s="332">
        <v>0.216463327407837</v>
      </c>
      <c r="I50" s="332">
        <v>0</v>
      </c>
    </row>
    <row r="51" spans="1:9" x14ac:dyDescent="0.2">
      <c r="A51" s="2" t="s">
        <v>57</v>
      </c>
      <c r="B51" s="335">
        <v>100</v>
      </c>
      <c r="C51" s="332">
        <v>0</v>
      </c>
      <c r="D51" s="332">
        <v>0</v>
      </c>
      <c r="E51" s="332">
        <v>0</v>
      </c>
      <c r="F51" s="332">
        <v>0</v>
      </c>
      <c r="G51" s="332">
        <v>0.810416519641876</v>
      </c>
      <c r="H51" s="332">
        <v>0.189583480358124</v>
      </c>
      <c r="I51" s="332">
        <v>0</v>
      </c>
    </row>
    <row r="52" spans="1:9" x14ac:dyDescent="0.2">
      <c r="A52" s="2" t="s">
        <v>58</v>
      </c>
      <c r="B52" s="335">
        <v>75</v>
      </c>
      <c r="C52" s="332">
        <v>0</v>
      </c>
      <c r="D52" s="332">
        <v>0</v>
      </c>
      <c r="E52" s="332">
        <v>0</v>
      </c>
      <c r="F52" s="332">
        <v>1.1942785233259199E-2</v>
      </c>
      <c r="G52" s="332">
        <v>0.760006964206696</v>
      </c>
      <c r="H52" s="332">
        <v>0.228050261735916</v>
      </c>
      <c r="I52" s="332">
        <v>0</v>
      </c>
    </row>
    <row r="53" spans="1:9" x14ac:dyDescent="0.2">
      <c r="A53" s="2" t="s">
        <v>59</v>
      </c>
      <c r="B53" s="335">
        <v>90</v>
      </c>
      <c r="C53" s="332">
        <v>0</v>
      </c>
      <c r="D53" s="332">
        <v>0</v>
      </c>
      <c r="E53" s="332">
        <v>0</v>
      </c>
      <c r="F53" s="332">
        <v>4.9069106578826897E-2</v>
      </c>
      <c r="G53" s="332">
        <v>0.83551371097564697</v>
      </c>
      <c r="H53" s="332">
        <v>0.115417197346687</v>
      </c>
      <c r="I53" s="332">
        <v>0</v>
      </c>
    </row>
    <row r="54" spans="1:9" x14ac:dyDescent="0.2">
      <c r="A54" s="2" t="s">
        <v>60</v>
      </c>
      <c r="B54" s="335">
        <v>92</v>
      </c>
      <c r="C54" s="332">
        <v>0</v>
      </c>
      <c r="D54" s="332">
        <v>1.9302027300000201E-2</v>
      </c>
      <c r="E54" s="332">
        <v>0</v>
      </c>
      <c r="F54" s="332">
        <v>2.9021311551332502E-2</v>
      </c>
      <c r="G54" s="332">
        <v>0.78086227178573597</v>
      </c>
      <c r="H54" s="332">
        <v>0.170814394950867</v>
      </c>
      <c r="I54" s="332">
        <v>2.3278295055277599E-2</v>
      </c>
    </row>
    <row r="55" spans="1:9" x14ac:dyDescent="0.2">
      <c r="A55" s="2" t="s">
        <v>61</v>
      </c>
      <c r="B55" s="335">
        <v>94</v>
      </c>
      <c r="C55" s="332">
        <v>0</v>
      </c>
      <c r="D55" s="332">
        <v>0</v>
      </c>
      <c r="E55" s="332">
        <v>0</v>
      </c>
      <c r="F55" s="332">
        <v>1.0817998088896301E-2</v>
      </c>
      <c r="G55" s="332">
        <v>0.81995904445648204</v>
      </c>
      <c r="H55" s="332">
        <v>0.16922298073768599</v>
      </c>
      <c r="I55" s="332">
        <v>0</v>
      </c>
    </row>
    <row r="56" spans="1:9" x14ac:dyDescent="0.2">
      <c r="A56" s="2" t="s">
        <v>62</v>
      </c>
      <c r="B56" s="335">
        <v>105</v>
      </c>
      <c r="C56" s="332">
        <v>0</v>
      </c>
      <c r="D56" s="332">
        <v>0</v>
      </c>
      <c r="E56" s="332">
        <v>0</v>
      </c>
      <c r="F56" s="332">
        <v>4.2518422007560702E-2</v>
      </c>
      <c r="G56" s="332">
        <v>0.87029153108596802</v>
      </c>
      <c r="H56" s="332">
        <v>8.7190024554729503E-2</v>
      </c>
      <c r="I56" s="332">
        <v>0</v>
      </c>
    </row>
    <row r="57" spans="1:9" x14ac:dyDescent="0.2">
      <c r="A57" s="2" t="s">
        <v>63</v>
      </c>
      <c r="B57" s="335">
        <v>95</v>
      </c>
      <c r="C57" s="332">
        <v>1.2949992902576901E-2</v>
      </c>
      <c r="D57" s="332">
        <v>9.2897862195968593E-3</v>
      </c>
      <c r="E57" s="332">
        <v>0</v>
      </c>
      <c r="F57" s="332">
        <v>5.7020410895347602E-2</v>
      </c>
      <c r="G57" s="332">
        <v>0.85885977745056197</v>
      </c>
      <c r="H57" s="332">
        <v>6.1880059540271801E-2</v>
      </c>
      <c r="I57" s="332">
        <v>2.3706753819767099E-2</v>
      </c>
    </row>
    <row r="58" spans="1:9" x14ac:dyDescent="0.2">
      <c r="A58" s="2" t="s">
        <v>64</v>
      </c>
      <c r="B58" s="335">
        <v>97</v>
      </c>
      <c r="C58" s="332">
        <v>0</v>
      </c>
      <c r="D58" s="332">
        <v>0</v>
      </c>
      <c r="E58" s="332">
        <v>0</v>
      </c>
      <c r="F58" s="332">
        <v>2.6644336059689501E-2</v>
      </c>
      <c r="G58" s="332">
        <v>0.89304441213607799</v>
      </c>
      <c r="H58" s="332">
        <v>8.0311276018619496E-2</v>
      </c>
      <c r="I58" s="332">
        <v>0</v>
      </c>
    </row>
    <row r="59" spans="1:9" x14ac:dyDescent="0.2">
      <c r="A59" s="2" t="s">
        <v>65</v>
      </c>
      <c r="B59" s="335">
        <v>89</v>
      </c>
      <c r="C59" s="332">
        <v>0</v>
      </c>
      <c r="D59" s="332">
        <v>0</v>
      </c>
      <c r="E59" s="332">
        <v>1.5654370188713101E-2</v>
      </c>
      <c r="F59" s="332">
        <v>4.62303981184959E-2</v>
      </c>
      <c r="G59" s="332">
        <v>0.83708864450454701</v>
      </c>
      <c r="H59" s="332">
        <v>0.10102657973766301</v>
      </c>
      <c r="I59" s="332">
        <v>0</v>
      </c>
    </row>
    <row r="60" spans="1:9" x14ac:dyDescent="0.2">
      <c r="A60" s="2" t="s">
        <v>66</v>
      </c>
      <c r="B60" s="335">
        <v>89</v>
      </c>
      <c r="C60" s="332">
        <v>0</v>
      </c>
      <c r="D60" s="332">
        <v>0</v>
      </c>
      <c r="E60" s="332">
        <v>0</v>
      </c>
      <c r="F60" s="332">
        <v>4.5714084059000001E-2</v>
      </c>
      <c r="G60" s="332">
        <v>0.83104240894317605</v>
      </c>
      <c r="H60" s="332">
        <v>0.123243525624275</v>
      </c>
      <c r="I60" s="332">
        <v>0</v>
      </c>
    </row>
    <row r="61" spans="1:9" x14ac:dyDescent="0.2">
      <c r="A61" s="2" t="s">
        <v>67</v>
      </c>
      <c r="B61" s="335">
        <v>83</v>
      </c>
      <c r="C61" s="332">
        <v>0</v>
      </c>
      <c r="D61" s="332">
        <v>0</v>
      </c>
      <c r="E61" s="332">
        <v>0</v>
      </c>
      <c r="F61" s="332">
        <v>2.2141998633742301E-2</v>
      </c>
      <c r="G61" s="332">
        <v>0.868177831172943</v>
      </c>
      <c r="H61" s="332">
        <v>0.109680190682411</v>
      </c>
      <c r="I61" s="332">
        <v>0</v>
      </c>
    </row>
    <row r="62" spans="1:9" x14ac:dyDescent="0.2">
      <c r="A62" s="2" t="s">
        <v>68</v>
      </c>
      <c r="B62" s="335">
        <v>115</v>
      </c>
      <c r="C62" s="332">
        <v>0</v>
      </c>
      <c r="D62" s="332">
        <v>0</v>
      </c>
      <c r="E62" s="332">
        <v>0</v>
      </c>
      <c r="F62" s="332">
        <v>4.97687570750713E-2</v>
      </c>
      <c r="G62" s="332">
        <v>0.82982224225997903</v>
      </c>
      <c r="H62" s="332">
        <v>0.12040898948907899</v>
      </c>
      <c r="I62" s="332">
        <v>0</v>
      </c>
    </row>
    <row r="63" spans="1:9" x14ac:dyDescent="0.2">
      <c r="A63" s="2" t="s">
        <v>69</v>
      </c>
      <c r="B63" s="335">
        <v>89</v>
      </c>
      <c r="C63" s="332">
        <v>0</v>
      </c>
      <c r="D63" s="332">
        <v>0</v>
      </c>
      <c r="E63" s="332">
        <v>0</v>
      </c>
      <c r="F63" s="332">
        <v>4.59943823516369E-2</v>
      </c>
      <c r="G63" s="332">
        <v>0.84246355295181297</v>
      </c>
      <c r="H63" s="332">
        <v>0.111542083323002</v>
      </c>
      <c r="I63" s="332">
        <v>0</v>
      </c>
    </row>
    <row r="64" spans="1:9" x14ac:dyDescent="0.2">
      <c r="A64" s="2" t="s">
        <v>70</v>
      </c>
      <c r="B64" s="335">
        <v>89</v>
      </c>
      <c r="C64" s="332">
        <v>0</v>
      </c>
      <c r="D64" s="332">
        <v>0</v>
      </c>
      <c r="E64" s="332">
        <v>0</v>
      </c>
      <c r="F64" s="332">
        <v>0</v>
      </c>
      <c r="G64" s="332">
        <v>0.893496513366699</v>
      </c>
      <c r="H64" s="332">
        <v>0.106503516435623</v>
      </c>
      <c r="I64" s="332">
        <v>0</v>
      </c>
    </row>
    <row r="65" spans="1:9" x14ac:dyDescent="0.2">
      <c r="A65" s="2" t="s">
        <v>71</v>
      </c>
      <c r="B65" s="335">
        <v>81</v>
      </c>
      <c r="C65" s="332">
        <v>0</v>
      </c>
      <c r="D65" s="332">
        <v>0</v>
      </c>
      <c r="E65" s="332">
        <v>0</v>
      </c>
      <c r="F65" s="332">
        <v>5.17755262553692E-2</v>
      </c>
      <c r="G65" s="332">
        <v>0.87724649906158403</v>
      </c>
      <c r="H65" s="332">
        <v>7.0977970957756001E-2</v>
      </c>
      <c r="I65" s="332">
        <v>0</v>
      </c>
    </row>
    <row r="66" spans="1:9" x14ac:dyDescent="0.2">
      <c r="A66" s="2" t="s">
        <v>72</v>
      </c>
      <c r="B66" s="335">
        <v>88</v>
      </c>
      <c r="C66" s="332">
        <v>0</v>
      </c>
      <c r="D66" s="332">
        <v>0</v>
      </c>
      <c r="E66" s="332">
        <v>0</v>
      </c>
      <c r="F66" s="332">
        <v>8.5572339594364194E-2</v>
      </c>
      <c r="G66" s="332">
        <v>0.84273856878280595</v>
      </c>
      <c r="H66" s="332">
        <v>7.1689084172248799E-2</v>
      </c>
      <c r="I66" s="332">
        <v>0</v>
      </c>
    </row>
    <row r="67" spans="1:9" x14ac:dyDescent="0.2">
      <c r="A67" s="2" t="s">
        <v>73</v>
      </c>
      <c r="B67" s="335">
        <v>102</v>
      </c>
      <c r="C67" s="332">
        <v>0</v>
      </c>
      <c r="D67" s="332">
        <v>0</v>
      </c>
      <c r="E67" s="332">
        <v>3.6216393113136298E-2</v>
      </c>
      <c r="F67" s="332">
        <v>7.5903803110122695E-2</v>
      </c>
      <c r="G67" s="332">
        <v>0.79743248224258401</v>
      </c>
      <c r="H67" s="332">
        <v>9.0447336435317993E-2</v>
      </c>
      <c r="I67" s="332">
        <v>0</v>
      </c>
    </row>
    <row r="68" spans="1:9" x14ac:dyDescent="0.2">
      <c r="A68" s="2" t="s">
        <v>74</v>
      </c>
      <c r="B68" s="335">
        <v>86</v>
      </c>
      <c r="C68" s="332">
        <v>1.2613767758011801E-2</v>
      </c>
      <c r="D68" s="332">
        <v>0</v>
      </c>
      <c r="E68" s="332">
        <v>0</v>
      </c>
      <c r="F68" s="332">
        <v>5.3231801837682703E-2</v>
      </c>
      <c r="G68" s="332">
        <v>0.79173111915588401</v>
      </c>
      <c r="H68" s="332">
        <v>0.14242333173751801</v>
      </c>
      <c r="I68" s="332">
        <v>1.4708617810465899E-2</v>
      </c>
    </row>
    <row r="69" spans="1:9" x14ac:dyDescent="0.2">
      <c r="A69" s="2" t="s">
        <v>75</v>
      </c>
      <c r="B69" s="335">
        <v>103</v>
      </c>
      <c r="C69" s="332">
        <v>0</v>
      </c>
      <c r="D69" s="332">
        <v>0</v>
      </c>
      <c r="E69" s="332">
        <v>9.4882026314735395E-3</v>
      </c>
      <c r="F69" s="332">
        <v>5.37374801933765E-2</v>
      </c>
      <c r="G69" s="332">
        <v>0.83888870477676403</v>
      </c>
      <c r="H69" s="332">
        <v>9.7885631024837494E-2</v>
      </c>
      <c r="I69" s="332">
        <v>0</v>
      </c>
    </row>
    <row r="70" spans="1:9" x14ac:dyDescent="0.2">
      <c r="A70" s="2" t="s">
        <v>76</v>
      </c>
      <c r="B70" s="335">
        <v>97</v>
      </c>
      <c r="C70" s="332">
        <v>0</v>
      </c>
      <c r="D70" s="332">
        <v>0</v>
      </c>
      <c r="E70" s="332">
        <v>0</v>
      </c>
      <c r="F70" s="332">
        <v>9.6712131053209305E-3</v>
      </c>
      <c r="G70" s="332">
        <v>0.91411817073821999</v>
      </c>
      <c r="H70" s="332">
        <v>7.6210632920265198E-2</v>
      </c>
      <c r="I70" s="332">
        <v>0</v>
      </c>
    </row>
    <row r="71" spans="1:9" x14ac:dyDescent="0.2">
      <c r="A71" s="3" t="s">
        <v>77</v>
      </c>
      <c r="B71" s="336">
        <v>75</v>
      </c>
      <c r="C71" s="333">
        <v>0</v>
      </c>
      <c r="D71" s="333">
        <v>0</v>
      </c>
      <c r="E71" s="333">
        <v>0</v>
      </c>
      <c r="F71" s="333">
        <v>2.9326137155294401E-2</v>
      </c>
      <c r="G71" s="333">
        <v>0.864274382591248</v>
      </c>
      <c r="H71" s="333">
        <v>0.10639950633049</v>
      </c>
      <c r="I71" s="333">
        <v>0</v>
      </c>
    </row>
    <row r="73" spans="1:9" x14ac:dyDescent="0.2">
      <c r="A73" t="s">
        <v>255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256</v>
      </c>
    </row>
    <row r="4" spans="1:6" x14ac:dyDescent="0.2">
      <c r="A4" t="s">
        <v>3</v>
      </c>
    </row>
    <row r="5" spans="1:6" ht="38.25" x14ac:dyDescent="0.2">
      <c r="A5" s="4" t="s">
        <v>4</v>
      </c>
      <c r="B5" s="4" t="s">
        <v>5</v>
      </c>
      <c r="C5" s="4" t="s">
        <v>257</v>
      </c>
      <c r="D5" s="4" t="s">
        <v>258</v>
      </c>
      <c r="E5" s="4" t="s">
        <v>259</v>
      </c>
      <c r="F5" s="4" t="s">
        <v>134</v>
      </c>
    </row>
    <row r="6" spans="1:6" x14ac:dyDescent="0.2">
      <c r="A6" s="5" t="s">
        <v>13</v>
      </c>
      <c r="B6" s="342" t="s">
        <v>1</v>
      </c>
      <c r="C6" s="339" t="s">
        <v>1</v>
      </c>
      <c r="D6" s="339" t="s">
        <v>1</v>
      </c>
      <c r="E6" s="339" t="s">
        <v>1</v>
      </c>
      <c r="F6" s="339" t="s">
        <v>1</v>
      </c>
    </row>
    <row r="7" spans="1:6" x14ac:dyDescent="0.2">
      <c r="A7" s="2" t="s">
        <v>13</v>
      </c>
      <c r="B7" s="343">
        <v>6123</v>
      </c>
      <c r="C7" s="340">
        <v>0.113746762275696</v>
      </c>
      <c r="D7" s="340">
        <v>0.367591112852097</v>
      </c>
      <c r="E7" s="340">
        <v>4.6520739793777501E-2</v>
      </c>
      <c r="F7" s="340">
        <v>0.47214138507843001</v>
      </c>
    </row>
    <row r="8" spans="1:6" x14ac:dyDescent="0.2">
      <c r="A8" s="5" t="s">
        <v>14</v>
      </c>
      <c r="B8" s="342" t="s">
        <v>1</v>
      </c>
      <c r="C8" s="339" t="s">
        <v>1</v>
      </c>
      <c r="D8" s="339" t="s">
        <v>1</v>
      </c>
      <c r="E8" s="339" t="s">
        <v>1</v>
      </c>
      <c r="F8" s="339" t="s">
        <v>1</v>
      </c>
    </row>
    <row r="9" spans="1:6" x14ac:dyDescent="0.2">
      <c r="A9" s="2" t="s">
        <v>15</v>
      </c>
      <c r="B9" s="343">
        <v>106</v>
      </c>
      <c r="C9" s="340">
        <v>0.14107756316661799</v>
      </c>
      <c r="D9" s="340">
        <v>0.42517253756523099</v>
      </c>
      <c r="E9" s="340">
        <v>2.8413293883204498E-2</v>
      </c>
      <c r="F9" s="340">
        <v>0.40533661842346203</v>
      </c>
    </row>
    <row r="10" spans="1:6" x14ac:dyDescent="0.2">
      <c r="A10" s="2" t="s">
        <v>16</v>
      </c>
      <c r="B10" s="343">
        <v>104</v>
      </c>
      <c r="C10" s="340">
        <v>0.12984624505042999</v>
      </c>
      <c r="D10" s="340">
        <v>0.32413944602012601</v>
      </c>
      <c r="E10" s="340">
        <v>4.5488607138395303E-2</v>
      </c>
      <c r="F10" s="340">
        <v>0.50052571296691895</v>
      </c>
    </row>
    <row r="11" spans="1:6" x14ac:dyDescent="0.2">
      <c r="A11" s="2" t="s">
        <v>17</v>
      </c>
      <c r="B11" s="343">
        <v>126</v>
      </c>
      <c r="C11" s="340">
        <v>4.9433760344982099E-2</v>
      </c>
      <c r="D11" s="340">
        <v>0.49808654189109802</v>
      </c>
      <c r="E11" s="340">
        <v>3.6366131156683003E-2</v>
      </c>
      <c r="F11" s="340">
        <v>0.41611355543136602</v>
      </c>
    </row>
    <row r="12" spans="1:6" x14ac:dyDescent="0.2">
      <c r="A12" s="2" t="s">
        <v>18</v>
      </c>
      <c r="B12" s="343">
        <v>110</v>
      </c>
      <c r="C12" s="340">
        <v>0.12539090216159801</v>
      </c>
      <c r="D12" s="340">
        <v>0.43356209993362399</v>
      </c>
      <c r="E12" s="340">
        <v>4.6379320323467303E-2</v>
      </c>
      <c r="F12" s="340">
        <v>0.39466765522956798</v>
      </c>
    </row>
    <row r="13" spans="1:6" x14ac:dyDescent="0.2">
      <c r="A13" s="2" t="s">
        <v>19</v>
      </c>
      <c r="B13" s="343">
        <v>107</v>
      </c>
      <c r="C13" s="340">
        <v>0.129805937409401</v>
      </c>
      <c r="D13" s="340">
        <v>0.39645367860794101</v>
      </c>
      <c r="E13" s="340">
        <v>4.8385944217443501E-2</v>
      </c>
      <c r="F13" s="340">
        <v>0.42535442113876298</v>
      </c>
    </row>
    <row r="14" spans="1:6" x14ac:dyDescent="0.2">
      <c r="A14" s="2" t="s">
        <v>20</v>
      </c>
      <c r="B14" s="343">
        <v>98</v>
      </c>
      <c r="C14" s="340">
        <v>0.17692178487777699</v>
      </c>
      <c r="D14" s="340">
        <v>0.30984044075012201</v>
      </c>
      <c r="E14" s="340">
        <v>9.4934791326522799E-2</v>
      </c>
      <c r="F14" s="340">
        <v>0.418302983045578</v>
      </c>
    </row>
    <row r="15" spans="1:6" x14ac:dyDescent="0.2">
      <c r="A15" s="2" t="s">
        <v>21</v>
      </c>
      <c r="B15" s="343">
        <v>94</v>
      </c>
      <c r="C15" s="340">
        <v>3.2898459583520903E-2</v>
      </c>
      <c r="D15" s="340">
        <v>0.48396790027618403</v>
      </c>
      <c r="E15" s="340">
        <v>2.5707630440592801E-2</v>
      </c>
      <c r="F15" s="340">
        <v>0.45742601156234702</v>
      </c>
    </row>
    <row r="16" spans="1:6" x14ac:dyDescent="0.2">
      <c r="A16" s="2" t="s">
        <v>22</v>
      </c>
      <c r="B16" s="343">
        <v>105</v>
      </c>
      <c r="C16" s="340">
        <v>0.16156160831451399</v>
      </c>
      <c r="D16" s="340">
        <v>0.37867778539657598</v>
      </c>
      <c r="E16" s="340">
        <v>4.7640752047300297E-2</v>
      </c>
      <c r="F16" s="340">
        <v>0.41211986541748002</v>
      </c>
    </row>
    <row r="17" spans="1:6" x14ac:dyDescent="0.2">
      <c r="A17" s="2" t="s">
        <v>23</v>
      </c>
      <c r="B17" s="343">
        <v>78</v>
      </c>
      <c r="C17" s="340">
        <v>9.55378413200378E-2</v>
      </c>
      <c r="D17" s="340">
        <v>0.31078901886940002</v>
      </c>
      <c r="E17" s="340">
        <v>9.1195479035377502E-3</v>
      </c>
      <c r="F17" s="340">
        <v>0.58455359935760498</v>
      </c>
    </row>
    <row r="18" spans="1:6" x14ac:dyDescent="0.2">
      <c r="A18" s="2" t="s">
        <v>24</v>
      </c>
      <c r="B18" s="343">
        <v>77</v>
      </c>
      <c r="C18" s="340">
        <v>0.134442999958992</v>
      </c>
      <c r="D18" s="340">
        <v>0.36013221740722701</v>
      </c>
      <c r="E18" s="340">
        <v>5.70226795971394E-2</v>
      </c>
      <c r="F18" s="340">
        <v>0.44840210676193198</v>
      </c>
    </row>
    <row r="19" spans="1:6" x14ac:dyDescent="0.2">
      <c r="A19" s="2" t="s">
        <v>25</v>
      </c>
      <c r="B19" s="343">
        <v>100</v>
      </c>
      <c r="C19" s="340">
        <v>5.3642824292182902E-2</v>
      </c>
      <c r="D19" s="340">
        <v>0.32885894179344199</v>
      </c>
      <c r="E19" s="340">
        <v>4.8217259347438798E-2</v>
      </c>
      <c r="F19" s="340">
        <v>0.56928098201751698</v>
      </c>
    </row>
    <row r="20" spans="1:6" x14ac:dyDescent="0.2">
      <c r="A20" s="2" t="s">
        <v>26</v>
      </c>
      <c r="B20" s="343">
        <v>101</v>
      </c>
      <c r="C20" s="340">
        <v>5.8757022023201003E-2</v>
      </c>
      <c r="D20" s="340">
        <v>0.248798593878746</v>
      </c>
      <c r="E20" s="340">
        <v>4.3178092688322102E-2</v>
      </c>
      <c r="F20" s="340">
        <v>0.64926630258560203</v>
      </c>
    </row>
    <row r="21" spans="1:6" x14ac:dyDescent="0.2">
      <c r="A21" s="2" t="s">
        <v>27</v>
      </c>
      <c r="B21" s="343">
        <v>83</v>
      </c>
      <c r="C21" s="340">
        <v>4.4239338487386697E-2</v>
      </c>
      <c r="D21" s="340">
        <v>4.5503724366426503E-2</v>
      </c>
      <c r="E21" s="340">
        <v>5.1924988627433798E-2</v>
      </c>
      <c r="F21" s="340">
        <v>0.858331918716431</v>
      </c>
    </row>
    <row r="22" spans="1:6" x14ac:dyDescent="0.2">
      <c r="A22" s="2" t="s">
        <v>28</v>
      </c>
      <c r="B22" s="343">
        <v>106</v>
      </c>
      <c r="C22" s="340">
        <v>0.12230455875396699</v>
      </c>
      <c r="D22" s="340">
        <v>0.53760200738906905</v>
      </c>
      <c r="E22" s="340">
        <v>5.4125301539897898E-2</v>
      </c>
      <c r="F22" s="340">
        <v>0.28596815466880798</v>
      </c>
    </row>
    <row r="23" spans="1:6" x14ac:dyDescent="0.2">
      <c r="A23" s="2" t="s">
        <v>29</v>
      </c>
      <c r="B23" s="343">
        <v>104</v>
      </c>
      <c r="C23" s="340">
        <v>0.191779345273972</v>
      </c>
      <c r="D23" s="340">
        <v>0.49404463171958901</v>
      </c>
      <c r="E23" s="340">
        <v>4.8988454043865197E-2</v>
      </c>
      <c r="F23" s="340">
        <v>0.26518756151199302</v>
      </c>
    </row>
    <row r="24" spans="1:6" x14ac:dyDescent="0.2">
      <c r="A24" s="2" t="s">
        <v>30</v>
      </c>
      <c r="B24" s="343">
        <v>100</v>
      </c>
      <c r="C24" s="340">
        <v>0.13794136047363301</v>
      </c>
      <c r="D24" s="340">
        <v>0.482177764177322</v>
      </c>
      <c r="E24" s="340">
        <v>2.5821659713983501E-2</v>
      </c>
      <c r="F24" s="340">
        <v>0.35405921936035201</v>
      </c>
    </row>
    <row r="25" spans="1:6" x14ac:dyDescent="0.2">
      <c r="A25" s="2" t="s">
        <v>31</v>
      </c>
      <c r="B25" s="343">
        <v>100</v>
      </c>
      <c r="C25" s="340">
        <v>0.122631452977657</v>
      </c>
      <c r="D25" s="340">
        <v>0.29956281185150102</v>
      </c>
      <c r="E25" s="340">
        <v>0.108154058456421</v>
      </c>
      <c r="F25" s="340">
        <v>0.46965166926384</v>
      </c>
    </row>
    <row r="26" spans="1:6" x14ac:dyDescent="0.2">
      <c r="A26" s="2" t="s">
        <v>32</v>
      </c>
      <c r="B26" s="343">
        <v>96</v>
      </c>
      <c r="C26" s="340">
        <v>0.117003820836544</v>
      </c>
      <c r="D26" s="340">
        <v>0.33441108465194702</v>
      </c>
      <c r="E26" s="340">
        <v>2.0418187603354499E-2</v>
      </c>
      <c r="F26" s="340">
        <v>0.52816689014434803</v>
      </c>
    </row>
    <row r="27" spans="1:6" x14ac:dyDescent="0.2">
      <c r="A27" s="2" t="s">
        <v>33</v>
      </c>
      <c r="B27" s="343">
        <v>94</v>
      </c>
      <c r="C27" s="340">
        <v>3.0554642900824502E-2</v>
      </c>
      <c r="D27" s="340">
        <v>0.249944403767586</v>
      </c>
      <c r="E27" s="340">
        <v>2.17298753559589E-2</v>
      </c>
      <c r="F27" s="340">
        <v>0.69777107238769498</v>
      </c>
    </row>
    <row r="28" spans="1:6" x14ac:dyDescent="0.2">
      <c r="A28" s="2" t="s">
        <v>34</v>
      </c>
      <c r="B28" s="343">
        <v>105</v>
      </c>
      <c r="C28" s="340">
        <v>3.0771790072321899E-2</v>
      </c>
      <c r="D28" s="340">
        <v>0.13861139118671401</v>
      </c>
      <c r="E28" s="340">
        <v>4.5915212482214002E-2</v>
      </c>
      <c r="F28" s="340">
        <v>0.78470158576965299</v>
      </c>
    </row>
    <row r="29" spans="1:6" x14ac:dyDescent="0.2">
      <c r="A29" s="2" t="s">
        <v>35</v>
      </c>
      <c r="B29" s="343">
        <v>97</v>
      </c>
      <c r="C29" s="340">
        <v>0.11149855703115499</v>
      </c>
      <c r="D29" s="340">
        <v>0.24646374583244299</v>
      </c>
      <c r="E29" s="340">
        <v>3.01994644105434E-2</v>
      </c>
      <c r="F29" s="340">
        <v>0.61183822154998802</v>
      </c>
    </row>
    <row r="30" spans="1:6" x14ac:dyDescent="0.2">
      <c r="A30" s="2" t="s">
        <v>36</v>
      </c>
      <c r="B30" s="343">
        <v>90</v>
      </c>
      <c r="C30" s="340">
        <v>0.114902086555958</v>
      </c>
      <c r="D30" s="340">
        <v>0.18385274708270999</v>
      </c>
      <c r="E30" s="340">
        <v>6.4824782311916407E-2</v>
      </c>
      <c r="F30" s="340">
        <v>0.63642036914825395</v>
      </c>
    </row>
    <row r="31" spans="1:6" x14ac:dyDescent="0.2">
      <c r="A31" s="2" t="s">
        <v>37</v>
      </c>
      <c r="B31" s="343">
        <v>83</v>
      </c>
      <c r="C31" s="340">
        <v>9.8086018115282093E-3</v>
      </c>
      <c r="D31" s="340">
        <v>9.7280547022819505E-2</v>
      </c>
      <c r="E31" s="340">
        <v>6.2973812222480802E-2</v>
      </c>
      <c r="F31" s="340">
        <v>0.82993704080581698</v>
      </c>
    </row>
    <row r="32" spans="1:6" x14ac:dyDescent="0.2">
      <c r="A32" s="2" t="s">
        <v>38</v>
      </c>
      <c r="B32" s="343">
        <v>105</v>
      </c>
      <c r="C32" s="340">
        <v>7.1752853691577897E-2</v>
      </c>
      <c r="D32" s="340">
        <v>0.50797683000564597</v>
      </c>
      <c r="E32" s="340">
        <v>3.1664337962865802E-2</v>
      </c>
      <c r="F32" s="340">
        <v>0.38860595226287797</v>
      </c>
    </row>
    <row r="33" spans="1:6" x14ac:dyDescent="0.2">
      <c r="A33" s="2" t="s">
        <v>39</v>
      </c>
      <c r="B33" s="343">
        <v>98</v>
      </c>
      <c r="C33" s="340">
        <v>9.8095610737800598E-2</v>
      </c>
      <c r="D33" s="340">
        <v>0.40079414844512901</v>
      </c>
      <c r="E33" s="340">
        <v>6.6206395626068101E-2</v>
      </c>
      <c r="F33" s="340">
        <v>0.43490383028984098</v>
      </c>
    </row>
    <row r="34" spans="1:6" x14ac:dyDescent="0.2">
      <c r="A34" s="2" t="s">
        <v>40</v>
      </c>
      <c r="B34" s="343">
        <v>98</v>
      </c>
      <c r="C34" s="340">
        <v>9.1524884104728699E-2</v>
      </c>
      <c r="D34" s="340">
        <v>0.270656317472458</v>
      </c>
      <c r="E34" s="340">
        <v>3.5957124084234203E-2</v>
      </c>
      <c r="F34" s="340">
        <v>0.60186165571212802</v>
      </c>
    </row>
    <row r="35" spans="1:6" x14ac:dyDescent="0.2">
      <c r="A35" s="2" t="s">
        <v>41</v>
      </c>
      <c r="B35" s="343">
        <v>105</v>
      </c>
      <c r="C35" s="340">
        <v>7.6316729187965393E-2</v>
      </c>
      <c r="D35" s="340">
        <v>0.17650501430034601</v>
      </c>
      <c r="E35" s="340">
        <v>6.5463081002235399E-2</v>
      </c>
      <c r="F35" s="340">
        <v>0.68171519041061401</v>
      </c>
    </row>
    <row r="36" spans="1:6" x14ac:dyDescent="0.2">
      <c r="A36" s="2" t="s">
        <v>42</v>
      </c>
      <c r="B36" s="343">
        <v>87</v>
      </c>
      <c r="C36" s="340">
        <v>6.2444858253002201E-2</v>
      </c>
      <c r="D36" s="340">
        <v>0.14803090691566501</v>
      </c>
      <c r="E36" s="340">
        <v>3.1719110906124101E-2</v>
      </c>
      <c r="F36" s="340">
        <v>0.75780510902404796</v>
      </c>
    </row>
    <row r="37" spans="1:6" x14ac:dyDescent="0.2">
      <c r="A37" s="2" t="s">
        <v>43</v>
      </c>
      <c r="B37" s="343">
        <v>91</v>
      </c>
      <c r="C37" s="340">
        <v>8.7461367249488803E-2</v>
      </c>
      <c r="D37" s="340">
        <v>0.19685038924217199</v>
      </c>
      <c r="E37" s="340">
        <v>3.2237857580184902E-2</v>
      </c>
      <c r="F37" s="340">
        <v>0.68345040082931496</v>
      </c>
    </row>
    <row r="38" spans="1:6" x14ac:dyDescent="0.2">
      <c r="A38" s="2" t="s">
        <v>44</v>
      </c>
      <c r="B38" s="343">
        <v>102</v>
      </c>
      <c r="C38" s="340">
        <v>0.176118403673172</v>
      </c>
      <c r="D38" s="340">
        <v>0.37003934383392301</v>
      </c>
      <c r="E38" s="340">
        <v>4.9205508083105101E-2</v>
      </c>
      <c r="F38" s="340">
        <v>0.404636740684509</v>
      </c>
    </row>
    <row r="39" spans="1:6" x14ac:dyDescent="0.2">
      <c r="A39" s="2" t="s">
        <v>45</v>
      </c>
      <c r="B39" s="343">
        <v>105</v>
      </c>
      <c r="C39" s="340">
        <v>7.6492086052894606E-2</v>
      </c>
      <c r="D39" s="340">
        <v>0.39938551187515298</v>
      </c>
      <c r="E39" s="340">
        <v>5.3431838750839199E-2</v>
      </c>
      <c r="F39" s="340">
        <v>0.470690548419952</v>
      </c>
    </row>
    <row r="40" spans="1:6" x14ac:dyDescent="0.2">
      <c r="A40" s="2" t="s">
        <v>46</v>
      </c>
      <c r="B40" s="343">
        <v>104</v>
      </c>
      <c r="C40" s="340">
        <v>3.4941002726554898E-2</v>
      </c>
      <c r="D40" s="340">
        <v>0.41258025169372597</v>
      </c>
      <c r="E40" s="340">
        <v>4.2163945734500899E-2</v>
      </c>
      <c r="F40" s="340">
        <v>0.51031476259231601</v>
      </c>
    </row>
    <row r="41" spans="1:6" x14ac:dyDescent="0.2">
      <c r="A41" s="2" t="s">
        <v>47</v>
      </c>
      <c r="B41" s="343">
        <v>94</v>
      </c>
      <c r="C41" s="340">
        <v>5.9261932969093302E-2</v>
      </c>
      <c r="D41" s="340">
        <v>0.421945720911026</v>
      </c>
      <c r="E41" s="340">
        <v>6.1831716448068598E-2</v>
      </c>
      <c r="F41" s="340">
        <v>0.45696064829826399</v>
      </c>
    </row>
    <row r="42" spans="1:6" x14ac:dyDescent="0.2">
      <c r="A42" s="2" t="s">
        <v>48</v>
      </c>
      <c r="B42" s="343">
        <v>103</v>
      </c>
      <c r="C42" s="340">
        <v>0.105024181306362</v>
      </c>
      <c r="D42" s="340">
        <v>0.22950151562690699</v>
      </c>
      <c r="E42" s="340">
        <v>4.5518223196268102E-2</v>
      </c>
      <c r="F42" s="340">
        <v>0.61995607614517201</v>
      </c>
    </row>
    <row r="43" spans="1:6" x14ac:dyDescent="0.2">
      <c r="A43" s="2" t="s">
        <v>49</v>
      </c>
      <c r="B43" s="343">
        <v>90</v>
      </c>
      <c r="C43" s="340">
        <v>0.17392142117023501</v>
      </c>
      <c r="D43" s="340">
        <v>0.35791593790054299</v>
      </c>
      <c r="E43" s="340">
        <v>2.0291334018111201E-2</v>
      </c>
      <c r="F43" s="340">
        <v>0.44787129759788502</v>
      </c>
    </row>
    <row r="44" spans="1:6" x14ac:dyDescent="0.2">
      <c r="A44" s="2" t="s">
        <v>50</v>
      </c>
      <c r="B44" s="343">
        <v>96</v>
      </c>
      <c r="C44" s="340">
        <v>0.23680995404720301</v>
      </c>
      <c r="D44" s="340">
        <v>0.28307306766509999</v>
      </c>
      <c r="E44" s="340">
        <v>6.0576375573873499E-2</v>
      </c>
      <c r="F44" s="340">
        <v>0.41954061388969399</v>
      </c>
    </row>
    <row r="45" spans="1:6" x14ac:dyDescent="0.2">
      <c r="A45" s="2" t="s">
        <v>51</v>
      </c>
      <c r="B45" s="343">
        <v>101</v>
      </c>
      <c r="C45" s="340">
        <v>0.142405495047569</v>
      </c>
      <c r="D45" s="340">
        <v>0.41632038354873702</v>
      </c>
      <c r="E45" s="340">
        <v>3.7797916680574403E-2</v>
      </c>
      <c r="F45" s="340">
        <v>0.40347620844840998</v>
      </c>
    </row>
    <row r="46" spans="1:6" x14ac:dyDescent="0.2">
      <c r="A46" s="2" t="s">
        <v>52</v>
      </c>
      <c r="B46" s="343">
        <v>107</v>
      </c>
      <c r="C46" s="340">
        <v>0.15913712978363001</v>
      </c>
      <c r="D46" s="340">
        <v>0.216376677155495</v>
      </c>
      <c r="E46" s="340">
        <v>2.85293702036142E-2</v>
      </c>
      <c r="F46" s="340">
        <v>0.59595680236816395</v>
      </c>
    </row>
    <row r="47" spans="1:6" x14ac:dyDescent="0.2">
      <c r="A47" s="2" t="s">
        <v>53</v>
      </c>
      <c r="B47" s="343">
        <v>104</v>
      </c>
      <c r="C47" s="340">
        <v>9.9681675434112493E-2</v>
      </c>
      <c r="D47" s="340">
        <v>0.14745910465717299</v>
      </c>
      <c r="E47" s="340">
        <v>6.3864670693874401E-2</v>
      </c>
      <c r="F47" s="340">
        <v>0.68899458646774303</v>
      </c>
    </row>
    <row r="48" spans="1:6" x14ac:dyDescent="0.2">
      <c r="A48" s="2" t="s">
        <v>54</v>
      </c>
      <c r="B48" s="343">
        <v>90</v>
      </c>
      <c r="C48" s="340">
        <v>8.6223170161247295E-2</v>
      </c>
      <c r="D48" s="340">
        <v>6.7112974822521196E-2</v>
      </c>
      <c r="E48" s="340">
        <v>2.7553260326385502E-2</v>
      </c>
      <c r="F48" s="340">
        <v>0.81911057233810403</v>
      </c>
    </row>
    <row r="49" spans="1:6" x14ac:dyDescent="0.2">
      <c r="A49" s="2" t="s">
        <v>55</v>
      </c>
      <c r="B49" s="343">
        <v>89</v>
      </c>
      <c r="C49" s="340">
        <v>3.58608365058899E-2</v>
      </c>
      <c r="D49" s="340">
        <v>0.20609122514724701</v>
      </c>
      <c r="E49" s="340">
        <v>7.91935324668884E-2</v>
      </c>
      <c r="F49" s="340">
        <v>0.67885440587997403</v>
      </c>
    </row>
    <row r="50" spans="1:6" x14ac:dyDescent="0.2">
      <c r="A50" s="2" t="s">
        <v>56</v>
      </c>
      <c r="B50" s="343">
        <v>67</v>
      </c>
      <c r="C50" s="340">
        <v>3.0210973694920502E-2</v>
      </c>
      <c r="D50" s="340">
        <v>0.35207045078277599</v>
      </c>
      <c r="E50" s="340">
        <v>3.3156201243400601E-2</v>
      </c>
      <c r="F50" s="340">
        <v>0.58456236124038696</v>
      </c>
    </row>
    <row r="51" spans="1:6" x14ac:dyDescent="0.2">
      <c r="A51" s="2" t="s">
        <v>57</v>
      </c>
      <c r="B51" s="343">
        <v>105</v>
      </c>
      <c r="C51" s="340">
        <v>8.2877032458782196E-2</v>
      </c>
      <c r="D51" s="340">
        <v>0.29954031109809898</v>
      </c>
      <c r="E51" s="340">
        <v>4.5358505100011798E-2</v>
      </c>
      <c r="F51" s="340">
        <v>0.572224140167236</v>
      </c>
    </row>
    <row r="52" spans="1:6" x14ac:dyDescent="0.2">
      <c r="A52" s="2" t="s">
        <v>58</v>
      </c>
      <c r="B52" s="343">
        <v>84</v>
      </c>
      <c r="C52" s="340">
        <v>3.5072077065706302E-2</v>
      </c>
      <c r="D52" s="340">
        <v>0.25669667124748202</v>
      </c>
      <c r="E52" s="340">
        <v>2.5212824344634999E-2</v>
      </c>
      <c r="F52" s="340">
        <v>0.68301844596862804</v>
      </c>
    </row>
    <row r="53" spans="1:6" x14ac:dyDescent="0.2">
      <c r="A53" s="2" t="s">
        <v>59</v>
      </c>
      <c r="B53" s="343">
        <v>101</v>
      </c>
      <c r="C53" s="340">
        <v>7.36186727881432E-2</v>
      </c>
      <c r="D53" s="340">
        <v>0.26113843917846702</v>
      </c>
      <c r="E53" s="340">
        <v>7.38322958350182E-2</v>
      </c>
      <c r="F53" s="340">
        <v>0.59141057729721103</v>
      </c>
    </row>
    <row r="54" spans="1:6" x14ac:dyDescent="0.2">
      <c r="A54" s="2" t="s">
        <v>60</v>
      </c>
      <c r="B54" s="343">
        <v>95</v>
      </c>
      <c r="C54" s="340">
        <v>9.2856355011463207E-2</v>
      </c>
      <c r="D54" s="340">
        <v>0.29636603593826299</v>
      </c>
      <c r="E54" s="340">
        <v>8.6571261286735507E-2</v>
      </c>
      <c r="F54" s="340">
        <v>0.52420634031295799</v>
      </c>
    </row>
    <row r="55" spans="1:6" x14ac:dyDescent="0.2">
      <c r="A55" s="2" t="s">
        <v>61</v>
      </c>
      <c r="B55" s="343">
        <v>97</v>
      </c>
      <c r="C55" s="340">
        <v>0.101581916213036</v>
      </c>
      <c r="D55" s="340">
        <v>0.16657206416130099</v>
      </c>
      <c r="E55" s="340">
        <v>6.2181174755096401E-2</v>
      </c>
      <c r="F55" s="340">
        <v>0.66966485977172896</v>
      </c>
    </row>
    <row r="56" spans="1:6" x14ac:dyDescent="0.2">
      <c r="A56" s="2" t="s">
        <v>62</v>
      </c>
      <c r="B56" s="343">
        <v>106</v>
      </c>
      <c r="C56" s="340">
        <v>0.15829144418239599</v>
      </c>
      <c r="D56" s="340">
        <v>0.34791687130928001</v>
      </c>
      <c r="E56" s="340">
        <v>6.2954492866993006E-2</v>
      </c>
      <c r="F56" s="340">
        <v>0.43083718419075001</v>
      </c>
    </row>
    <row r="57" spans="1:6" x14ac:dyDescent="0.2">
      <c r="A57" s="2" t="s">
        <v>63</v>
      </c>
      <c r="B57" s="343">
        <v>98</v>
      </c>
      <c r="C57" s="340">
        <v>0.11812175065279</v>
      </c>
      <c r="D57" s="340">
        <v>0.48207011818885798</v>
      </c>
      <c r="E57" s="340">
        <v>3.5735704004764599E-2</v>
      </c>
      <c r="F57" s="340">
        <v>0.36407241225242598</v>
      </c>
    </row>
    <row r="58" spans="1:6" x14ac:dyDescent="0.2">
      <c r="A58" s="2" t="s">
        <v>64</v>
      </c>
      <c r="B58" s="343">
        <v>102</v>
      </c>
      <c r="C58" s="340">
        <v>4.4400107115507098E-2</v>
      </c>
      <c r="D58" s="340">
        <v>0.42250925302505499</v>
      </c>
      <c r="E58" s="340">
        <v>3.97241823375225E-2</v>
      </c>
      <c r="F58" s="340">
        <v>0.49336645007133501</v>
      </c>
    </row>
    <row r="59" spans="1:6" x14ac:dyDescent="0.2">
      <c r="A59" s="2" t="s">
        <v>65</v>
      </c>
      <c r="B59" s="343">
        <v>90</v>
      </c>
      <c r="C59" s="340">
        <v>0.162110686302185</v>
      </c>
      <c r="D59" s="340">
        <v>0.35402584075927701</v>
      </c>
      <c r="E59" s="340">
        <v>4.8260778188705403E-2</v>
      </c>
      <c r="F59" s="340">
        <v>0.43560269474983199</v>
      </c>
    </row>
    <row r="60" spans="1:6" x14ac:dyDescent="0.2">
      <c r="A60" s="2" t="s">
        <v>66</v>
      </c>
      <c r="B60" s="343">
        <v>88</v>
      </c>
      <c r="C60" s="340">
        <v>7.5867615640163394E-2</v>
      </c>
      <c r="D60" s="340">
        <v>0.14386285841464999</v>
      </c>
      <c r="E60" s="340">
        <v>3.2809332013130202E-2</v>
      </c>
      <c r="F60" s="340">
        <v>0.74746018648147605</v>
      </c>
    </row>
    <row r="61" spans="1:6" x14ac:dyDescent="0.2">
      <c r="A61" s="2" t="s">
        <v>67</v>
      </c>
      <c r="B61" s="343">
        <v>88</v>
      </c>
      <c r="C61" s="340">
        <v>9.4717562198638902E-2</v>
      </c>
      <c r="D61" s="340">
        <v>0.14121207594871499</v>
      </c>
      <c r="E61" s="340">
        <v>5.3563199937343597E-2</v>
      </c>
      <c r="F61" s="340">
        <v>0.71050715446472201</v>
      </c>
    </row>
    <row r="62" spans="1:6" x14ac:dyDescent="0.2">
      <c r="A62" s="2" t="s">
        <v>68</v>
      </c>
      <c r="B62" s="343">
        <v>117</v>
      </c>
      <c r="C62" s="340">
        <v>7.12006911635399E-2</v>
      </c>
      <c r="D62" s="340">
        <v>0.400688946247101</v>
      </c>
      <c r="E62" s="340">
        <v>4.6539541333913803E-2</v>
      </c>
      <c r="F62" s="340">
        <v>0.48157081007957497</v>
      </c>
    </row>
    <row r="63" spans="1:6" x14ac:dyDescent="0.2">
      <c r="A63" s="2" t="s">
        <v>69</v>
      </c>
      <c r="B63" s="343">
        <v>92</v>
      </c>
      <c r="C63" s="340">
        <v>6.1941929161548601E-2</v>
      </c>
      <c r="D63" s="340">
        <v>0.361100614070892</v>
      </c>
      <c r="E63" s="340">
        <v>5.0156462937593502E-2</v>
      </c>
      <c r="F63" s="340">
        <v>0.52680099010467496</v>
      </c>
    </row>
    <row r="64" spans="1:6" x14ac:dyDescent="0.2">
      <c r="A64" s="2" t="s">
        <v>70</v>
      </c>
      <c r="B64" s="343">
        <v>97</v>
      </c>
      <c r="C64" s="340">
        <v>7.7627852559089702E-2</v>
      </c>
      <c r="D64" s="340">
        <v>0.132956847548485</v>
      </c>
      <c r="E64" s="340">
        <v>3.8193631917238201E-2</v>
      </c>
      <c r="F64" s="340">
        <v>0.75122165679931596</v>
      </c>
    </row>
    <row r="65" spans="1:6" x14ac:dyDescent="0.2">
      <c r="A65" s="2" t="s">
        <v>71</v>
      </c>
      <c r="B65" s="343">
        <v>83</v>
      </c>
      <c r="C65" s="340">
        <v>9.5923148095607799E-2</v>
      </c>
      <c r="D65" s="340">
        <v>0.24062499403953599</v>
      </c>
      <c r="E65" s="340">
        <v>6.8024888634681702E-2</v>
      </c>
      <c r="F65" s="340">
        <v>0.59542697668075595</v>
      </c>
    </row>
    <row r="66" spans="1:6" x14ac:dyDescent="0.2">
      <c r="A66" s="2" t="s">
        <v>72</v>
      </c>
      <c r="B66" s="343">
        <v>95</v>
      </c>
      <c r="C66" s="340">
        <v>0.14329415559768699</v>
      </c>
      <c r="D66" s="340">
        <v>0.36877214908599898</v>
      </c>
      <c r="E66" s="340">
        <v>6.16265833377838E-2</v>
      </c>
      <c r="F66" s="340">
        <v>0.42630711197853099</v>
      </c>
    </row>
    <row r="67" spans="1:6" x14ac:dyDescent="0.2">
      <c r="A67" s="2" t="s">
        <v>73</v>
      </c>
      <c r="B67" s="343">
        <v>105</v>
      </c>
      <c r="C67" s="340">
        <v>0.115752853453159</v>
      </c>
      <c r="D67" s="340">
        <v>0.47790735960006703</v>
      </c>
      <c r="E67" s="340">
        <v>6.9664247334003407E-2</v>
      </c>
      <c r="F67" s="340">
        <v>0.336675554513931</v>
      </c>
    </row>
    <row r="68" spans="1:6" x14ac:dyDescent="0.2">
      <c r="A68" s="2" t="s">
        <v>74</v>
      </c>
      <c r="B68" s="343">
        <v>91</v>
      </c>
      <c r="C68" s="340">
        <v>9.4465546309947995E-2</v>
      </c>
      <c r="D68" s="340">
        <v>0.36356192827224698</v>
      </c>
      <c r="E68" s="340">
        <v>6.60249218344688E-2</v>
      </c>
      <c r="F68" s="340">
        <v>0.47594758868217502</v>
      </c>
    </row>
    <row r="69" spans="1:6" x14ac:dyDescent="0.2">
      <c r="A69" s="2" t="s">
        <v>75</v>
      </c>
      <c r="B69" s="343">
        <v>108</v>
      </c>
      <c r="C69" s="340">
        <v>9.8016425967216506E-2</v>
      </c>
      <c r="D69" s="340">
        <v>0.33685317635536199</v>
      </c>
      <c r="E69" s="340">
        <v>4.8266898840665803E-2</v>
      </c>
      <c r="F69" s="340">
        <v>0.51686352491378795</v>
      </c>
    </row>
    <row r="70" spans="1:6" x14ac:dyDescent="0.2">
      <c r="A70" s="2" t="s">
        <v>76</v>
      </c>
      <c r="B70" s="343">
        <v>102</v>
      </c>
      <c r="C70" s="340">
        <v>0.121392294764519</v>
      </c>
      <c r="D70" s="340">
        <v>7.9622976481914506E-2</v>
      </c>
      <c r="E70" s="340">
        <v>5.8079749345779398E-2</v>
      </c>
      <c r="F70" s="340">
        <v>0.74090498685836803</v>
      </c>
    </row>
    <row r="71" spans="1:6" x14ac:dyDescent="0.2">
      <c r="A71" s="3" t="s">
        <v>77</v>
      </c>
      <c r="B71" s="344">
        <v>79</v>
      </c>
      <c r="C71" s="341">
        <v>5.2028674632310902E-2</v>
      </c>
      <c r="D71" s="341">
        <v>0.14524869620799999</v>
      </c>
      <c r="E71" s="341">
        <v>6.5008990466594696E-2</v>
      </c>
      <c r="F71" s="341">
        <v>0.73771363496780396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260</v>
      </c>
    </row>
    <row r="4" spans="1:14" x14ac:dyDescent="0.2">
      <c r="A4" t="s">
        <v>261</v>
      </c>
    </row>
    <row r="5" spans="1:14" x14ac:dyDescent="0.2">
      <c r="A5" s="4" t="s">
        <v>4</v>
      </c>
      <c r="B5" s="4" t="s">
        <v>5</v>
      </c>
      <c r="C5" s="4" t="s">
        <v>262</v>
      </c>
      <c r="D5" s="4" t="s">
        <v>263</v>
      </c>
      <c r="E5" s="4" t="s">
        <v>264</v>
      </c>
      <c r="F5" s="4" t="s">
        <v>265</v>
      </c>
      <c r="G5" s="4" t="s">
        <v>266</v>
      </c>
      <c r="H5" s="4" t="s">
        <v>267</v>
      </c>
      <c r="I5" s="4" t="s">
        <v>268</v>
      </c>
      <c r="J5" s="4" t="s">
        <v>269</v>
      </c>
      <c r="K5" s="4" t="s">
        <v>270</v>
      </c>
      <c r="L5" s="4" t="s">
        <v>271</v>
      </c>
      <c r="M5" s="4" t="s">
        <v>272</v>
      </c>
      <c r="N5" s="4" t="s">
        <v>273</v>
      </c>
    </row>
    <row r="6" spans="1:14" x14ac:dyDescent="0.2">
      <c r="A6" s="5" t="s">
        <v>13</v>
      </c>
      <c r="B6" s="348" t="s">
        <v>1</v>
      </c>
      <c r="C6" s="345" t="s">
        <v>1</v>
      </c>
      <c r="D6" s="345" t="s">
        <v>1</v>
      </c>
      <c r="E6" s="345" t="s">
        <v>1</v>
      </c>
      <c r="F6" s="345" t="s">
        <v>1</v>
      </c>
      <c r="G6" s="345" t="s">
        <v>1</v>
      </c>
      <c r="H6" s="345" t="s">
        <v>1</v>
      </c>
      <c r="I6" s="345" t="s">
        <v>1</v>
      </c>
      <c r="J6" s="345" t="s">
        <v>1</v>
      </c>
      <c r="K6" s="345" t="s">
        <v>1</v>
      </c>
      <c r="L6" s="345" t="s">
        <v>1</v>
      </c>
      <c r="M6" s="345" t="s">
        <v>1</v>
      </c>
      <c r="N6" s="345" t="s">
        <v>1</v>
      </c>
    </row>
    <row r="7" spans="1:14" x14ac:dyDescent="0.2">
      <c r="A7" s="2" t="s">
        <v>13</v>
      </c>
      <c r="B7" s="349">
        <v>553</v>
      </c>
      <c r="C7" s="346">
        <v>0.43210235238075301</v>
      </c>
      <c r="D7" s="346">
        <v>0.409943908452988</v>
      </c>
      <c r="E7" s="346">
        <v>0.37459421157836897</v>
      </c>
      <c r="F7" s="346">
        <v>0.33854642510414101</v>
      </c>
      <c r="G7" s="346">
        <v>0.367434322834015</v>
      </c>
      <c r="H7" s="346">
        <v>0.37033200263977101</v>
      </c>
      <c r="I7" s="346">
        <v>0.40453338623046903</v>
      </c>
      <c r="J7" s="346">
        <v>0.46835133433342002</v>
      </c>
      <c r="K7" s="346">
        <v>0.43991556763648998</v>
      </c>
      <c r="L7" s="346">
        <v>0.50531899929046598</v>
      </c>
      <c r="M7" s="346">
        <v>0.48342004418373102</v>
      </c>
      <c r="N7" s="346">
        <v>0.44848150014877303</v>
      </c>
    </row>
    <row r="8" spans="1:14" x14ac:dyDescent="0.2">
      <c r="A8" s="5" t="s">
        <v>14</v>
      </c>
      <c r="B8" s="348" t="s">
        <v>1</v>
      </c>
      <c r="C8" s="345" t="s">
        <v>1</v>
      </c>
      <c r="D8" s="345" t="s">
        <v>1</v>
      </c>
      <c r="E8" s="345" t="s">
        <v>1</v>
      </c>
      <c r="F8" s="345" t="s">
        <v>1</v>
      </c>
      <c r="G8" s="345" t="s">
        <v>1</v>
      </c>
      <c r="H8" s="345" t="s">
        <v>1</v>
      </c>
      <c r="I8" s="345" t="s">
        <v>1</v>
      </c>
      <c r="J8" s="345" t="s">
        <v>1</v>
      </c>
      <c r="K8" s="345" t="s">
        <v>1</v>
      </c>
      <c r="L8" s="345" t="s">
        <v>1</v>
      </c>
      <c r="M8" s="345" t="s">
        <v>1</v>
      </c>
      <c r="N8" s="345" t="s">
        <v>1</v>
      </c>
    </row>
    <row r="9" spans="1:14" x14ac:dyDescent="0.2">
      <c r="A9" s="2" t="s">
        <v>15</v>
      </c>
      <c r="B9" s="349">
        <v>14</v>
      </c>
      <c r="C9" s="346" t="s">
        <v>1</v>
      </c>
      <c r="D9" s="346" t="s">
        <v>1</v>
      </c>
      <c r="E9" s="346" t="s">
        <v>1</v>
      </c>
      <c r="F9" s="346" t="s">
        <v>1</v>
      </c>
      <c r="G9" s="346" t="s">
        <v>1</v>
      </c>
      <c r="H9" s="346" t="s">
        <v>1</v>
      </c>
      <c r="I9" s="346" t="s">
        <v>1</v>
      </c>
      <c r="J9" s="346" t="s">
        <v>1</v>
      </c>
      <c r="K9" s="346" t="s">
        <v>1</v>
      </c>
      <c r="L9" s="346" t="s">
        <v>1</v>
      </c>
      <c r="M9" s="346" t="s">
        <v>1</v>
      </c>
      <c r="N9" s="346" t="s">
        <v>1</v>
      </c>
    </row>
    <row r="10" spans="1:14" x14ac:dyDescent="0.2">
      <c r="A10" s="2" t="s">
        <v>16</v>
      </c>
      <c r="B10" s="349">
        <v>13</v>
      </c>
      <c r="C10" s="346" t="s">
        <v>1</v>
      </c>
      <c r="D10" s="346" t="s">
        <v>1</v>
      </c>
      <c r="E10" s="346" t="s">
        <v>1</v>
      </c>
      <c r="F10" s="346" t="s">
        <v>1</v>
      </c>
      <c r="G10" s="346" t="s">
        <v>1</v>
      </c>
      <c r="H10" s="346" t="s">
        <v>1</v>
      </c>
      <c r="I10" s="346" t="s">
        <v>1</v>
      </c>
      <c r="J10" s="346" t="s">
        <v>1</v>
      </c>
      <c r="K10" s="346" t="s">
        <v>1</v>
      </c>
      <c r="L10" s="346" t="s">
        <v>1</v>
      </c>
      <c r="M10" s="346" t="s">
        <v>1</v>
      </c>
      <c r="N10" s="346" t="s">
        <v>1</v>
      </c>
    </row>
    <row r="11" spans="1:14" x14ac:dyDescent="0.2">
      <c r="A11" s="2" t="s">
        <v>17</v>
      </c>
      <c r="B11" s="349">
        <v>5</v>
      </c>
      <c r="C11" s="346" t="s">
        <v>1</v>
      </c>
      <c r="D11" s="346" t="s">
        <v>1</v>
      </c>
      <c r="E11" s="346" t="s">
        <v>1</v>
      </c>
      <c r="F11" s="346" t="s">
        <v>1</v>
      </c>
      <c r="G11" s="346" t="s">
        <v>1</v>
      </c>
      <c r="H11" s="346" t="s">
        <v>1</v>
      </c>
      <c r="I11" s="346" t="s">
        <v>1</v>
      </c>
      <c r="J11" s="346" t="s">
        <v>1</v>
      </c>
      <c r="K11" s="346" t="s">
        <v>1</v>
      </c>
      <c r="L11" s="346" t="s">
        <v>1</v>
      </c>
      <c r="M11" s="346" t="s">
        <v>1</v>
      </c>
      <c r="N11" s="346" t="s">
        <v>1</v>
      </c>
    </row>
    <row r="12" spans="1:14" x14ac:dyDescent="0.2">
      <c r="A12" s="2" t="s">
        <v>18</v>
      </c>
      <c r="B12" s="349">
        <v>13</v>
      </c>
      <c r="C12" s="346" t="s">
        <v>1</v>
      </c>
      <c r="D12" s="346" t="s">
        <v>1</v>
      </c>
      <c r="E12" s="346" t="s">
        <v>1</v>
      </c>
      <c r="F12" s="346" t="s">
        <v>1</v>
      </c>
      <c r="G12" s="346" t="s">
        <v>1</v>
      </c>
      <c r="H12" s="346" t="s">
        <v>1</v>
      </c>
      <c r="I12" s="346" t="s">
        <v>1</v>
      </c>
      <c r="J12" s="346" t="s">
        <v>1</v>
      </c>
      <c r="K12" s="346" t="s">
        <v>1</v>
      </c>
      <c r="L12" s="346" t="s">
        <v>1</v>
      </c>
      <c r="M12" s="346" t="s">
        <v>1</v>
      </c>
      <c r="N12" s="346" t="s">
        <v>1</v>
      </c>
    </row>
    <row r="13" spans="1:14" x14ac:dyDescent="0.2">
      <c r="A13" s="2" t="s">
        <v>19</v>
      </c>
      <c r="B13" s="349">
        <v>13</v>
      </c>
      <c r="C13" s="346" t="s">
        <v>1</v>
      </c>
      <c r="D13" s="346" t="s">
        <v>1</v>
      </c>
      <c r="E13" s="346" t="s">
        <v>1</v>
      </c>
      <c r="F13" s="346" t="s">
        <v>1</v>
      </c>
      <c r="G13" s="346" t="s">
        <v>1</v>
      </c>
      <c r="H13" s="346" t="s">
        <v>1</v>
      </c>
      <c r="I13" s="346" t="s">
        <v>1</v>
      </c>
      <c r="J13" s="346" t="s">
        <v>1</v>
      </c>
      <c r="K13" s="346" t="s">
        <v>1</v>
      </c>
      <c r="L13" s="346" t="s">
        <v>1</v>
      </c>
      <c r="M13" s="346" t="s">
        <v>1</v>
      </c>
      <c r="N13" s="346" t="s">
        <v>1</v>
      </c>
    </row>
    <row r="14" spans="1:14" x14ac:dyDescent="0.2">
      <c r="A14" s="2" t="s">
        <v>20</v>
      </c>
      <c r="B14" s="349">
        <v>14</v>
      </c>
      <c r="C14" s="346" t="s">
        <v>1</v>
      </c>
      <c r="D14" s="346" t="s">
        <v>1</v>
      </c>
      <c r="E14" s="346" t="s">
        <v>1</v>
      </c>
      <c r="F14" s="346" t="s">
        <v>1</v>
      </c>
      <c r="G14" s="346" t="s">
        <v>1</v>
      </c>
      <c r="H14" s="346" t="s">
        <v>1</v>
      </c>
      <c r="I14" s="346" t="s">
        <v>1</v>
      </c>
      <c r="J14" s="346" t="s">
        <v>1</v>
      </c>
      <c r="K14" s="346" t="s">
        <v>1</v>
      </c>
      <c r="L14" s="346" t="s">
        <v>1</v>
      </c>
      <c r="M14" s="346" t="s">
        <v>1</v>
      </c>
      <c r="N14" s="346" t="s">
        <v>1</v>
      </c>
    </row>
    <row r="15" spans="1:14" x14ac:dyDescent="0.2">
      <c r="A15" s="2" t="s">
        <v>21</v>
      </c>
      <c r="B15" s="349">
        <v>3</v>
      </c>
      <c r="C15" s="346" t="s">
        <v>1</v>
      </c>
      <c r="D15" s="346" t="s">
        <v>1</v>
      </c>
      <c r="E15" s="346" t="s">
        <v>1</v>
      </c>
      <c r="F15" s="346" t="s">
        <v>1</v>
      </c>
      <c r="G15" s="346" t="s">
        <v>1</v>
      </c>
      <c r="H15" s="346" t="s">
        <v>1</v>
      </c>
      <c r="I15" s="346" t="s">
        <v>1</v>
      </c>
      <c r="J15" s="346" t="s">
        <v>1</v>
      </c>
      <c r="K15" s="346" t="s">
        <v>1</v>
      </c>
      <c r="L15" s="346" t="s">
        <v>1</v>
      </c>
      <c r="M15" s="346" t="s">
        <v>1</v>
      </c>
      <c r="N15" s="346" t="s">
        <v>1</v>
      </c>
    </row>
    <row r="16" spans="1:14" x14ac:dyDescent="0.2">
      <c r="A16" s="2" t="s">
        <v>22</v>
      </c>
      <c r="B16" s="349">
        <v>14</v>
      </c>
      <c r="C16" s="346" t="s">
        <v>1</v>
      </c>
      <c r="D16" s="346" t="s">
        <v>1</v>
      </c>
      <c r="E16" s="346" t="s">
        <v>1</v>
      </c>
      <c r="F16" s="346" t="s">
        <v>1</v>
      </c>
      <c r="G16" s="346" t="s">
        <v>1</v>
      </c>
      <c r="H16" s="346" t="s">
        <v>1</v>
      </c>
      <c r="I16" s="346" t="s">
        <v>1</v>
      </c>
      <c r="J16" s="346" t="s">
        <v>1</v>
      </c>
      <c r="K16" s="346" t="s">
        <v>1</v>
      </c>
      <c r="L16" s="346" t="s">
        <v>1</v>
      </c>
      <c r="M16" s="346" t="s">
        <v>1</v>
      </c>
      <c r="N16" s="346" t="s">
        <v>1</v>
      </c>
    </row>
    <row r="17" spans="1:14" x14ac:dyDescent="0.2">
      <c r="A17" s="2" t="s">
        <v>23</v>
      </c>
      <c r="B17" s="349">
        <v>7</v>
      </c>
      <c r="C17" s="346" t="s">
        <v>1</v>
      </c>
      <c r="D17" s="346" t="s">
        <v>1</v>
      </c>
      <c r="E17" s="346" t="s">
        <v>1</v>
      </c>
      <c r="F17" s="346" t="s">
        <v>1</v>
      </c>
      <c r="G17" s="346" t="s">
        <v>1</v>
      </c>
      <c r="H17" s="346" t="s">
        <v>1</v>
      </c>
      <c r="I17" s="346" t="s">
        <v>1</v>
      </c>
      <c r="J17" s="346" t="s">
        <v>1</v>
      </c>
      <c r="K17" s="346" t="s">
        <v>1</v>
      </c>
      <c r="L17" s="346" t="s">
        <v>1</v>
      </c>
      <c r="M17" s="346" t="s">
        <v>1</v>
      </c>
      <c r="N17" s="346" t="s">
        <v>1</v>
      </c>
    </row>
    <row r="18" spans="1:14" x14ac:dyDescent="0.2">
      <c r="A18" s="2" t="s">
        <v>24</v>
      </c>
      <c r="B18" s="349">
        <v>11</v>
      </c>
      <c r="C18" s="346" t="s">
        <v>1</v>
      </c>
      <c r="D18" s="346" t="s">
        <v>1</v>
      </c>
      <c r="E18" s="346" t="s">
        <v>1</v>
      </c>
      <c r="F18" s="346" t="s">
        <v>1</v>
      </c>
      <c r="G18" s="346" t="s">
        <v>1</v>
      </c>
      <c r="H18" s="346" t="s">
        <v>1</v>
      </c>
      <c r="I18" s="346" t="s">
        <v>1</v>
      </c>
      <c r="J18" s="346" t="s">
        <v>1</v>
      </c>
      <c r="K18" s="346" t="s">
        <v>1</v>
      </c>
      <c r="L18" s="346" t="s">
        <v>1</v>
      </c>
      <c r="M18" s="346" t="s">
        <v>1</v>
      </c>
      <c r="N18" s="346" t="s">
        <v>1</v>
      </c>
    </row>
    <row r="19" spans="1:14" x14ac:dyDescent="0.2">
      <c r="A19" s="2" t="s">
        <v>25</v>
      </c>
      <c r="B19" s="349">
        <v>4</v>
      </c>
      <c r="C19" s="346" t="s">
        <v>1</v>
      </c>
      <c r="D19" s="346" t="s">
        <v>1</v>
      </c>
      <c r="E19" s="346" t="s">
        <v>1</v>
      </c>
      <c r="F19" s="346" t="s">
        <v>1</v>
      </c>
      <c r="G19" s="346" t="s">
        <v>1</v>
      </c>
      <c r="H19" s="346" t="s">
        <v>1</v>
      </c>
      <c r="I19" s="346" t="s">
        <v>1</v>
      </c>
      <c r="J19" s="346" t="s">
        <v>1</v>
      </c>
      <c r="K19" s="346" t="s">
        <v>1</v>
      </c>
      <c r="L19" s="346" t="s">
        <v>1</v>
      </c>
      <c r="M19" s="346" t="s">
        <v>1</v>
      </c>
      <c r="N19" s="346" t="s">
        <v>1</v>
      </c>
    </row>
    <row r="20" spans="1:14" x14ac:dyDescent="0.2">
      <c r="A20" s="2" t="s">
        <v>26</v>
      </c>
      <c r="B20" s="349">
        <v>4</v>
      </c>
      <c r="C20" s="346" t="s">
        <v>1</v>
      </c>
      <c r="D20" s="346" t="s">
        <v>1</v>
      </c>
      <c r="E20" s="346" t="s">
        <v>1</v>
      </c>
      <c r="F20" s="346" t="s">
        <v>1</v>
      </c>
      <c r="G20" s="346" t="s">
        <v>1</v>
      </c>
      <c r="H20" s="346" t="s">
        <v>1</v>
      </c>
      <c r="I20" s="346" t="s">
        <v>1</v>
      </c>
      <c r="J20" s="346" t="s">
        <v>1</v>
      </c>
      <c r="K20" s="346" t="s">
        <v>1</v>
      </c>
      <c r="L20" s="346" t="s">
        <v>1</v>
      </c>
      <c r="M20" s="346" t="s">
        <v>1</v>
      </c>
      <c r="N20" s="346" t="s">
        <v>1</v>
      </c>
    </row>
    <row r="21" spans="1:14" x14ac:dyDescent="0.2">
      <c r="A21" s="2" t="s">
        <v>27</v>
      </c>
      <c r="B21" s="349">
        <v>3</v>
      </c>
      <c r="C21" s="346" t="s">
        <v>1</v>
      </c>
      <c r="D21" s="346" t="s">
        <v>1</v>
      </c>
      <c r="E21" s="346" t="s">
        <v>1</v>
      </c>
      <c r="F21" s="346" t="s">
        <v>1</v>
      </c>
      <c r="G21" s="346" t="s">
        <v>1</v>
      </c>
      <c r="H21" s="346" t="s">
        <v>1</v>
      </c>
      <c r="I21" s="346" t="s">
        <v>1</v>
      </c>
      <c r="J21" s="346" t="s">
        <v>1</v>
      </c>
      <c r="K21" s="346" t="s">
        <v>1</v>
      </c>
      <c r="L21" s="346" t="s">
        <v>1</v>
      </c>
      <c r="M21" s="346" t="s">
        <v>1</v>
      </c>
      <c r="N21" s="346" t="s">
        <v>1</v>
      </c>
    </row>
    <row r="22" spans="1:14" x14ac:dyDescent="0.2">
      <c r="A22" s="2" t="s">
        <v>28</v>
      </c>
      <c r="B22" s="349">
        <v>13</v>
      </c>
      <c r="C22" s="346" t="s">
        <v>1</v>
      </c>
      <c r="D22" s="346" t="s">
        <v>1</v>
      </c>
      <c r="E22" s="346" t="s">
        <v>1</v>
      </c>
      <c r="F22" s="346" t="s">
        <v>1</v>
      </c>
      <c r="G22" s="346" t="s">
        <v>1</v>
      </c>
      <c r="H22" s="346" t="s">
        <v>1</v>
      </c>
      <c r="I22" s="346" t="s">
        <v>1</v>
      </c>
      <c r="J22" s="346" t="s">
        <v>1</v>
      </c>
      <c r="K22" s="346" t="s">
        <v>1</v>
      </c>
      <c r="L22" s="346" t="s">
        <v>1</v>
      </c>
      <c r="M22" s="346" t="s">
        <v>1</v>
      </c>
      <c r="N22" s="346" t="s">
        <v>1</v>
      </c>
    </row>
    <row r="23" spans="1:14" x14ac:dyDescent="0.2">
      <c r="A23" s="2" t="s">
        <v>29</v>
      </c>
      <c r="B23" s="349">
        <v>20</v>
      </c>
      <c r="C23" s="346" t="s">
        <v>1</v>
      </c>
      <c r="D23" s="346" t="s">
        <v>1</v>
      </c>
      <c r="E23" s="346" t="s">
        <v>1</v>
      </c>
      <c r="F23" s="346" t="s">
        <v>1</v>
      </c>
      <c r="G23" s="346" t="s">
        <v>1</v>
      </c>
      <c r="H23" s="346" t="s">
        <v>1</v>
      </c>
      <c r="I23" s="346" t="s">
        <v>1</v>
      </c>
      <c r="J23" s="346" t="s">
        <v>1</v>
      </c>
      <c r="K23" s="346" t="s">
        <v>1</v>
      </c>
      <c r="L23" s="346" t="s">
        <v>1</v>
      </c>
      <c r="M23" s="346" t="s">
        <v>1</v>
      </c>
      <c r="N23" s="346" t="s">
        <v>1</v>
      </c>
    </row>
    <row r="24" spans="1:14" x14ac:dyDescent="0.2">
      <c r="A24" s="2" t="s">
        <v>30</v>
      </c>
      <c r="B24" s="349">
        <v>14</v>
      </c>
      <c r="C24" s="346" t="s">
        <v>1</v>
      </c>
      <c r="D24" s="346" t="s">
        <v>1</v>
      </c>
      <c r="E24" s="346" t="s">
        <v>1</v>
      </c>
      <c r="F24" s="346" t="s">
        <v>1</v>
      </c>
      <c r="G24" s="346" t="s">
        <v>1</v>
      </c>
      <c r="H24" s="346" t="s">
        <v>1</v>
      </c>
      <c r="I24" s="346" t="s">
        <v>1</v>
      </c>
      <c r="J24" s="346" t="s">
        <v>1</v>
      </c>
      <c r="K24" s="346" t="s">
        <v>1</v>
      </c>
      <c r="L24" s="346" t="s">
        <v>1</v>
      </c>
      <c r="M24" s="346" t="s">
        <v>1</v>
      </c>
      <c r="N24" s="346" t="s">
        <v>1</v>
      </c>
    </row>
    <row r="25" spans="1:14" x14ac:dyDescent="0.2">
      <c r="A25" s="2" t="s">
        <v>31</v>
      </c>
      <c r="B25" s="349">
        <v>12</v>
      </c>
      <c r="C25" s="346" t="s">
        <v>1</v>
      </c>
      <c r="D25" s="346" t="s">
        <v>1</v>
      </c>
      <c r="E25" s="346" t="s">
        <v>1</v>
      </c>
      <c r="F25" s="346" t="s">
        <v>1</v>
      </c>
      <c r="G25" s="346" t="s">
        <v>1</v>
      </c>
      <c r="H25" s="346" t="s">
        <v>1</v>
      </c>
      <c r="I25" s="346" t="s">
        <v>1</v>
      </c>
      <c r="J25" s="346" t="s">
        <v>1</v>
      </c>
      <c r="K25" s="346" t="s">
        <v>1</v>
      </c>
      <c r="L25" s="346" t="s">
        <v>1</v>
      </c>
      <c r="M25" s="346" t="s">
        <v>1</v>
      </c>
      <c r="N25" s="346" t="s">
        <v>1</v>
      </c>
    </row>
    <row r="26" spans="1:14" x14ac:dyDescent="0.2">
      <c r="A26" s="2" t="s">
        <v>32</v>
      </c>
      <c r="B26" s="349">
        <v>9</v>
      </c>
      <c r="C26" s="346" t="s">
        <v>1</v>
      </c>
      <c r="D26" s="346" t="s">
        <v>1</v>
      </c>
      <c r="E26" s="346" t="s">
        <v>1</v>
      </c>
      <c r="F26" s="346" t="s">
        <v>1</v>
      </c>
      <c r="G26" s="346" t="s">
        <v>1</v>
      </c>
      <c r="H26" s="346" t="s">
        <v>1</v>
      </c>
      <c r="I26" s="346" t="s">
        <v>1</v>
      </c>
      <c r="J26" s="346" t="s">
        <v>1</v>
      </c>
      <c r="K26" s="346" t="s">
        <v>1</v>
      </c>
      <c r="L26" s="346" t="s">
        <v>1</v>
      </c>
      <c r="M26" s="346" t="s">
        <v>1</v>
      </c>
      <c r="N26" s="346" t="s">
        <v>1</v>
      </c>
    </row>
    <row r="27" spans="1:14" x14ac:dyDescent="0.2">
      <c r="A27" s="2" t="s">
        <v>33</v>
      </c>
      <c r="B27" s="349">
        <v>3</v>
      </c>
      <c r="C27" s="346" t="s">
        <v>1</v>
      </c>
      <c r="D27" s="346" t="s">
        <v>1</v>
      </c>
      <c r="E27" s="346" t="s">
        <v>1</v>
      </c>
      <c r="F27" s="346" t="s">
        <v>1</v>
      </c>
      <c r="G27" s="346" t="s">
        <v>1</v>
      </c>
      <c r="H27" s="346" t="s">
        <v>1</v>
      </c>
      <c r="I27" s="346" t="s">
        <v>1</v>
      </c>
      <c r="J27" s="346" t="s">
        <v>1</v>
      </c>
      <c r="K27" s="346" t="s">
        <v>1</v>
      </c>
      <c r="L27" s="346" t="s">
        <v>1</v>
      </c>
      <c r="M27" s="346" t="s">
        <v>1</v>
      </c>
      <c r="N27" s="346" t="s">
        <v>1</v>
      </c>
    </row>
    <row r="28" spans="1:14" x14ac:dyDescent="0.2">
      <c r="A28" s="2" t="s">
        <v>34</v>
      </c>
      <c r="B28" s="349">
        <v>3</v>
      </c>
      <c r="C28" s="346" t="s">
        <v>1</v>
      </c>
      <c r="D28" s="346" t="s">
        <v>1</v>
      </c>
      <c r="E28" s="346" t="s">
        <v>1</v>
      </c>
      <c r="F28" s="346" t="s">
        <v>1</v>
      </c>
      <c r="G28" s="346" t="s">
        <v>1</v>
      </c>
      <c r="H28" s="346" t="s">
        <v>1</v>
      </c>
      <c r="I28" s="346" t="s">
        <v>1</v>
      </c>
      <c r="J28" s="346" t="s">
        <v>1</v>
      </c>
      <c r="K28" s="346" t="s">
        <v>1</v>
      </c>
      <c r="L28" s="346" t="s">
        <v>1</v>
      </c>
      <c r="M28" s="346" t="s">
        <v>1</v>
      </c>
      <c r="N28" s="346" t="s">
        <v>1</v>
      </c>
    </row>
    <row r="29" spans="1:14" x14ac:dyDescent="0.2">
      <c r="A29" s="2" t="s">
        <v>35</v>
      </c>
      <c r="B29" s="349">
        <v>10</v>
      </c>
      <c r="C29" s="346" t="s">
        <v>1</v>
      </c>
      <c r="D29" s="346" t="s">
        <v>1</v>
      </c>
      <c r="E29" s="346" t="s">
        <v>1</v>
      </c>
      <c r="F29" s="346" t="s">
        <v>1</v>
      </c>
      <c r="G29" s="346" t="s">
        <v>1</v>
      </c>
      <c r="H29" s="346" t="s">
        <v>1</v>
      </c>
      <c r="I29" s="346" t="s">
        <v>1</v>
      </c>
      <c r="J29" s="346" t="s">
        <v>1</v>
      </c>
      <c r="K29" s="346" t="s">
        <v>1</v>
      </c>
      <c r="L29" s="346" t="s">
        <v>1</v>
      </c>
      <c r="M29" s="346" t="s">
        <v>1</v>
      </c>
      <c r="N29" s="346" t="s">
        <v>1</v>
      </c>
    </row>
    <row r="30" spans="1:14" x14ac:dyDescent="0.2">
      <c r="A30" s="2" t="s">
        <v>36</v>
      </c>
      <c r="B30" s="349">
        <v>9</v>
      </c>
      <c r="C30" s="346" t="s">
        <v>1</v>
      </c>
      <c r="D30" s="346" t="s">
        <v>1</v>
      </c>
      <c r="E30" s="346" t="s">
        <v>1</v>
      </c>
      <c r="F30" s="346" t="s">
        <v>1</v>
      </c>
      <c r="G30" s="346" t="s">
        <v>1</v>
      </c>
      <c r="H30" s="346" t="s">
        <v>1</v>
      </c>
      <c r="I30" s="346" t="s">
        <v>1</v>
      </c>
      <c r="J30" s="346" t="s">
        <v>1</v>
      </c>
      <c r="K30" s="346" t="s">
        <v>1</v>
      </c>
      <c r="L30" s="346" t="s">
        <v>1</v>
      </c>
      <c r="M30" s="346" t="s">
        <v>1</v>
      </c>
      <c r="N30" s="346" t="s">
        <v>1</v>
      </c>
    </row>
    <row r="31" spans="1:14" x14ac:dyDescent="0.2">
      <c r="A31" s="2" t="s">
        <v>37</v>
      </c>
      <c r="B31" s="349">
        <v>1</v>
      </c>
      <c r="C31" s="346" t="s">
        <v>1</v>
      </c>
      <c r="D31" s="346" t="s">
        <v>1</v>
      </c>
      <c r="E31" s="346" t="s">
        <v>1</v>
      </c>
      <c r="F31" s="346" t="s">
        <v>1</v>
      </c>
      <c r="G31" s="346" t="s">
        <v>1</v>
      </c>
      <c r="H31" s="346" t="s">
        <v>1</v>
      </c>
      <c r="I31" s="346" t="s">
        <v>1</v>
      </c>
      <c r="J31" s="346" t="s">
        <v>1</v>
      </c>
      <c r="K31" s="346" t="s">
        <v>1</v>
      </c>
      <c r="L31" s="346" t="s">
        <v>1</v>
      </c>
      <c r="M31" s="346" t="s">
        <v>1</v>
      </c>
      <c r="N31" s="346" t="s">
        <v>1</v>
      </c>
    </row>
    <row r="32" spans="1:14" x14ac:dyDescent="0.2">
      <c r="A32" s="2" t="s">
        <v>38</v>
      </c>
      <c r="B32" s="349">
        <v>7</v>
      </c>
      <c r="C32" s="346" t="s">
        <v>1</v>
      </c>
      <c r="D32" s="346" t="s">
        <v>1</v>
      </c>
      <c r="E32" s="346" t="s">
        <v>1</v>
      </c>
      <c r="F32" s="346" t="s">
        <v>1</v>
      </c>
      <c r="G32" s="346" t="s">
        <v>1</v>
      </c>
      <c r="H32" s="346" t="s">
        <v>1</v>
      </c>
      <c r="I32" s="346" t="s">
        <v>1</v>
      </c>
      <c r="J32" s="346" t="s">
        <v>1</v>
      </c>
      <c r="K32" s="346" t="s">
        <v>1</v>
      </c>
      <c r="L32" s="346" t="s">
        <v>1</v>
      </c>
      <c r="M32" s="346" t="s">
        <v>1</v>
      </c>
      <c r="N32" s="346" t="s">
        <v>1</v>
      </c>
    </row>
    <row r="33" spans="1:14" x14ac:dyDescent="0.2">
      <c r="A33" s="2" t="s">
        <v>39</v>
      </c>
      <c r="B33" s="349">
        <v>8</v>
      </c>
      <c r="C33" s="346" t="s">
        <v>1</v>
      </c>
      <c r="D33" s="346" t="s">
        <v>1</v>
      </c>
      <c r="E33" s="346" t="s">
        <v>1</v>
      </c>
      <c r="F33" s="346" t="s">
        <v>1</v>
      </c>
      <c r="G33" s="346" t="s">
        <v>1</v>
      </c>
      <c r="H33" s="346" t="s">
        <v>1</v>
      </c>
      <c r="I33" s="346" t="s">
        <v>1</v>
      </c>
      <c r="J33" s="346" t="s">
        <v>1</v>
      </c>
      <c r="K33" s="346" t="s">
        <v>1</v>
      </c>
      <c r="L33" s="346" t="s">
        <v>1</v>
      </c>
      <c r="M33" s="346" t="s">
        <v>1</v>
      </c>
      <c r="N33" s="346" t="s">
        <v>1</v>
      </c>
    </row>
    <row r="34" spans="1:14" x14ac:dyDescent="0.2">
      <c r="A34" s="2" t="s">
        <v>40</v>
      </c>
      <c r="B34" s="349">
        <v>8</v>
      </c>
      <c r="C34" s="346" t="s">
        <v>1</v>
      </c>
      <c r="D34" s="346" t="s">
        <v>1</v>
      </c>
      <c r="E34" s="346" t="s">
        <v>1</v>
      </c>
      <c r="F34" s="346" t="s">
        <v>1</v>
      </c>
      <c r="G34" s="346" t="s">
        <v>1</v>
      </c>
      <c r="H34" s="346" t="s">
        <v>1</v>
      </c>
      <c r="I34" s="346" t="s">
        <v>1</v>
      </c>
      <c r="J34" s="346" t="s">
        <v>1</v>
      </c>
      <c r="K34" s="346" t="s">
        <v>1</v>
      </c>
      <c r="L34" s="346" t="s">
        <v>1</v>
      </c>
      <c r="M34" s="346" t="s">
        <v>1</v>
      </c>
      <c r="N34" s="346" t="s">
        <v>1</v>
      </c>
    </row>
    <row r="35" spans="1:14" x14ac:dyDescent="0.2">
      <c r="A35" s="2" t="s">
        <v>41</v>
      </c>
      <c r="B35" s="349">
        <v>5</v>
      </c>
      <c r="C35" s="346" t="s">
        <v>1</v>
      </c>
      <c r="D35" s="346" t="s">
        <v>1</v>
      </c>
      <c r="E35" s="346" t="s">
        <v>1</v>
      </c>
      <c r="F35" s="346" t="s">
        <v>1</v>
      </c>
      <c r="G35" s="346" t="s">
        <v>1</v>
      </c>
      <c r="H35" s="346" t="s">
        <v>1</v>
      </c>
      <c r="I35" s="346" t="s">
        <v>1</v>
      </c>
      <c r="J35" s="346" t="s">
        <v>1</v>
      </c>
      <c r="K35" s="346" t="s">
        <v>1</v>
      </c>
      <c r="L35" s="346" t="s">
        <v>1</v>
      </c>
      <c r="M35" s="346" t="s">
        <v>1</v>
      </c>
      <c r="N35" s="346" t="s">
        <v>1</v>
      </c>
    </row>
    <row r="36" spans="1:14" x14ac:dyDescent="0.2">
      <c r="A36" s="2" t="s">
        <v>42</v>
      </c>
      <c r="B36" s="349">
        <v>5</v>
      </c>
      <c r="C36" s="346" t="s">
        <v>1</v>
      </c>
      <c r="D36" s="346" t="s">
        <v>1</v>
      </c>
      <c r="E36" s="346" t="s">
        <v>1</v>
      </c>
      <c r="F36" s="346" t="s">
        <v>1</v>
      </c>
      <c r="G36" s="346" t="s">
        <v>1</v>
      </c>
      <c r="H36" s="346" t="s">
        <v>1</v>
      </c>
      <c r="I36" s="346" t="s">
        <v>1</v>
      </c>
      <c r="J36" s="346" t="s">
        <v>1</v>
      </c>
      <c r="K36" s="346" t="s">
        <v>1</v>
      </c>
      <c r="L36" s="346" t="s">
        <v>1</v>
      </c>
      <c r="M36" s="346" t="s">
        <v>1</v>
      </c>
      <c r="N36" s="346" t="s">
        <v>1</v>
      </c>
    </row>
    <row r="37" spans="1:14" x14ac:dyDescent="0.2">
      <c r="A37" s="2" t="s">
        <v>43</v>
      </c>
      <c r="B37" s="349">
        <v>7</v>
      </c>
      <c r="C37" s="346" t="s">
        <v>1</v>
      </c>
      <c r="D37" s="346" t="s">
        <v>1</v>
      </c>
      <c r="E37" s="346" t="s">
        <v>1</v>
      </c>
      <c r="F37" s="346" t="s">
        <v>1</v>
      </c>
      <c r="G37" s="346" t="s">
        <v>1</v>
      </c>
      <c r="H37" s="346" t="s">
        <v>1</v>
      </c>
      <c r="I37" s="346" t="s">
        <v>1</v>
      </c>
      <c r="J37" s="346" t="s">
        <v>1</v>
      </c>
      <c r="K37" s="346" t="s">
        <v>1</v>
      </c>
      <c r="L37" s="346" t="s">
        <v>1</v>
      </c>
      <c r="M37" s="346" t="s">
        <v>1</v>
      </c>
      <c r="N37" s="346" t="s">
        <v>1</v>
      </c>
    </row>
    <row r="38" spans="1:14" x14ac:dyDescent="0.2">
      <c r="A38" s="2" t="s">
        <v>44</v>
      </c>
      <c r="B38" s="349">
        <v>18</v>
      </c>
      <c r="C38" s="346" t="s">
        <v>1</v>
      </c>
      <c r="D38" s="346" t="s">
        <v>1</v>
      </c>
      <c r="E38" s="346" t="s">
        <v>1</v>
      </c>
      <c r="F38" s="346" t="s">
        <v>1</v>
      </c>
      <c r="G38" s="346" t="s">
        <v>1</v>
      </c>
      <c r="H38" s="346" t="s">
        <v>1</v>
      </c>
      <c r="I38" s="346" t="s">
        <v>1</v>
      </c>
      <c r="J38" s="346" t="s">
        <v>1</v>
      </c>
      <c r="K38" s="346" t="s">
        <v>1</v>
      </c>
      <c r="L38" s="346" t="s">
        <v>1</v>
      </c>
      <c r="M38" s="346" t="s">
        <v>1</v>
      </c>
      <c r="N38" s="346" t="s">
        <v>1</v>
      </c>
    </row>
    <row r="39" spans="1:14" x14ac:dyDescent="0.2">
      <c r="A39" s="2" t="s">
        <v>45</v>
      </c>
      <c r="B39" s="349">
        <v>8</v>
      </c>
      <c r="C39" s="346" t="s">
        <v>1</v>
      </c>
      <c r="D39" s="346" t="s">
        <v>1</v>
      </c>
      <c r="E39" s="346" t="s">
        <v>1</v>
      </c>
      <c r="F39" s="346" t="s">
        <v>1</v>
      </c>
      <c r="G39" s="346" t="s">
        <v>1</v>
      </c>
      <c r="H39" s="346" t="s">
        <v>1</v>
      </c>
      <c r="I39" s="346" t="s">
        <v>1</v>
      </c>
      <c r="J39" s="346" t="s">
        <v>1</v>
      </c>
      <c r="K39" s="346" t="s">
        <v>1</v>
      </c>
      <c r="L39" s="346" t="s">
        <v>1</v>
      </c>
      <c r="M39" s="346" t="s">
        <v>1</v>
      </c>
      <c r="N39" s="346" t="s">
        <v>1</v>
      </c>
    </row>
    <row r="40" spans="1:14" x14ac:dyDescent="0.2">
      <c r="A40" s="2" t="s">
        <v>46</v>
      </c>
      <c r="B40" s="349">
        <v>3</v>
      </c>
      <c r="C40" s="346" t="s">
        <v>1</v>
      </c>
      <c r="D40" s="346" t="s">
        <v>1</v>
      </c>
      <c r="E40" s="346" t="s">
        <v>1</v>
      </c>
      <c r="F40" s="346" t="s">
        <v>1</v>
      </c>
      <c r="G40" s="346" t="s">
        <v>1</v>
      </c>
      <c r="H40" s="346" t="s">
        <v>1</v>
      </c>
      <c r="I40" s="346" t="s">
        <v>1</v>
      </c>
      <c r="J40" s="346" t="s">
        <v>1</v>
      </c>
      <c r="K40" s="346" t="s">
        <v>1</v>
      </c>
      <c r="L40" s="346" t="s">
        <v>1</v>
      </c>
      <c r="M40" s="346" t="s">
        <v>1</v>
      </c>
      <c r="N40" s="346" t="s">
        <v>1</v>
      </c>
    </row>
    <row r="41" spans="1:14" x14ac:dyDescent="0.2">
      <c r="A41" s="2" t="s">
        <v>47</v>
      </c>
      <c r="B41" s="349">
        <v>5</v>
      </c>
      <c r="C41" s="346" t="s">
        <v>1</v>
      </c>
      <c r="D41" s="346" t="s">
        <v>1</v>
      </c>
      <c r="E41" s="346" t="s">
        <v>1</v>
      </c>
      <c r="F41" s="346" t="s">
        <v>1</v>
      </c>
      <c r="G41" s="346" t="s">
        <v>1</v>
      </c>
      <c r="H41" s="346" t="s">
        <v>1</v>
      </c>
      <c r="I41" s="346" t="s">
        <v>1</v>
      </c>
      <c r="J41" s="346" t="s">
        <v>1</v>
      </c>
      <c r="K41" s="346" t="s">
        <v>1</v>
      </c>
      <c r="L41" s="346" t="s">
        <v>1</v>
      </c>
      <c r="M41" s="346" t="s">
        <v>1</v>
      </c>
      <c r="N41" s="346" t="s">
        <v>1</v>
      </c>
    </row>
    <row r="42" spans="1:14" x14ac:dyDescent="0.2">
      <c r="A42" s="2" t="s">
        <v>48</v>
      </c>
      <c r="B42" s="349">
        <v>10</v>
      </c>
      <c r="C42" s="346" t="s">
        <v>1</v>
      </c>
      <c r="D42" s="346" t="s">
        <v>1</v>
      </c>
      <c r="E42" s="346" t="s">
        <v>1</v>
      </c>
      <c r="F42" s="346" t="s">
        <v>1</v>
      </c>
      <c r="G42" s="346" t="s">
        <v>1</v>
      </c>
      <c r="H42" s="346" t="s">
        <v>1</v>
      </c>
      <c r="I42" s="346" t="s">
        <v>1</v>
      </c>
      <c r="J42" s="346" t="s">
        <v>1</v>
      </c>
      <c r="K42" s="346" t="s">
        <v>1</v>
      </c>
      <c r="L42" s="346" t="s">
        <v>1</v>
      </c>
      <c r="M42" s="346" t="s">
        <v>1</v>
      </c>
      <c r="N42" s="346" t="s">
        <v>1</v>
      </c>
    </row>
    <row r="43" spans="1:14" x14ac:dyDescent="0.2">
      <c r="A43" s="2" t="s">
        <v>49</v>
      </c>
      <c r="B43" s="349">
        <v>16</v>
      </c>
      <c r="C43" s="346" t="s">
        <v>1</v>
      </c>
      <c r="D43" s="346" t="s">
        <v>1</v>
      </c>
      <c r="E43" s="346" t="s">
        <v>1</v>
      </c>
      <c r="F43" s="346" t="s">
        <v>1</v>
      </c>
      <c r="G43" s="346" t="s">
        <v>1</v>
      </c>
      <c r="H43" s="346" t="s">
        <v>1</v>
      </c>
      <c r="I43" s="346" t="s">
        <v>1</v>
      </c>
      <c r="J43" s="346" t="s">
        <v>1</v>
      </c>
      <c r="K43" s="346" t="s">
        <v>1</v>
      </c>
      <c r="L43" s="346" t="s">
        <v>1</v>
      </c>
      <c r="M43" s="346" t="s">
        <v>1</v>
      </c>
      <c r="N43" s="346" t="s">
        <v>1</v>
      </c>
    </row>
    <row r="44" spans="1:14" x14ac:dyDescent="0.2">
      <c r="A44" s="2" t="s">
        <v>50</v>
      </c>
      <c r="B44" s="349">
        <v>21</v>
      </c>
      <c r="C44" s="346" t="s">
        <v>1</v>
      </c>
      <c r="D44" s="346" t="s">
        <v>1</v>
      </c>
      <c r="E44" s="346" t="s">
        <v>1</v>
      </c>
      <c r="F44" s="346" t="s">
        <v>1</v>
      </c>
      <c r="G44" s="346" t="s">
        <v>1</v>
      </c>
      <c r="H44" s="346" t="s">
        <v>1</v>
      </c>
      <c r="I44" s="346" t="s">
        <v>1</v>
      </c>
      <c r="J44" s="346" t="s">
        <v>1</v>
      </c>
      <c r="K44" s="346" t="s">
        <v>1</v>
      </c>
      <c r="L44" s="346" t="s">
        <v>1</v>
      </c>
      <c r="M44" s="346" t="s">
        <v>1</v>
      </c>
      <c r="N44" s="346" t="s">
        <v>1</v>
      </c>
    </row>
    <row r="45" spans="1:14" x14ac:dyDescent="0.2">
      <c r="A45" s="2" t="s">
        <v>51</v>
      </c>
      <c r="B45" s="349">
        <v>15</v>
      </c>
      <c r="C45" s="346" t="s">
        <v>1</v>
      </c>
      <c r="D45" s="346" t="s">
        <v>1</v>
      </c>
      <c r="E45" s="346" t="s">
        <v>1</v>
      </c>
      <c r="F45" s="346" t="s">
        <v>1</v>
      </c>
      <c r="G45" s="346" t="s">
        <v>1</v>
      </c>
      <c r="H45" s="346" t="s">
        <v>1</v>
      </c>
      <c r="I45" s="346" t="s">
        <v>1</v>
      </c>
      <c r="J45" s="346" t="s">
        <v>1</v>
      </c>
      <c r="K45" s="346" t="s">
        <v>1</v>
      </c>
      <c r="L45" s="346" t="s">
        <v>1</v>
      </c>
      <c r="M45" s="346" t="s">
        <v>1</v>
      </c>
      <c r="N45" s="346" t="s">
        <v>1</v>
      </c>
    </row>
    <row r="46" spans="1:14" x14ac:dyDescent="0.2">
      <c r="A46" s="2" t="s">
        <v>52</v>
      </c>
      <c r="B46" s="349">
        <v>15</v>
      </c>
      <c r="C46" s="346" t="s">
        <v>1</v>
      </c>
      <c r="D46" s="346" t="s">
        <v>1</v>
      </c>
      <c r="E46" s="346" t="s">
        <v>1</v>
      </c>
      <c r="F46" s="346" t="s">
        <v>1</v>
      </c>
      <c r="G46" s="346" t="s">
        <v>1</v>
      </c>
      <c r="H46" s="346" t="s">
        <v>1</v>
      </c>
      <c r="I46" s="346" t="s">
        <v>1</v>
      </c>
      <c r="J46" s="346" t="s">
        <v>1</v>
      </c>
      <c r="K46" s="346" t="s">
        <v>1</v>
      </c>
      <c r="L46" s="346" t="s">
        <v>1</v>
      </c>
      <c r="M46" s="346" t="s">
        <v>1</v>
      </c>
      <c r="N46" s="346" t="s">
        <v>1</v>
      </c>
    </row>
    <row r="47" spans="1:14" x14ac:dyDescent="0.2">
      <c r="A47" s="2" t="s">
        <v>53</v>
      </c>
      <c r="B47" s="349">
        <v>8</v>
      </c>
      <c r="C47" s="346" t="s">
        <v>1</v>
      </c>
      <c r="D47" s="346" t="s">
        <v>1</v>
      </c>
      <c r="E47" s="346" t="s">
        <v>1</v>
      </c>
      <c r="F47" s="346" t="s">
        <v>1</v>
      </c>
      <c r="G47" s="346" t="s">
        <v>1</v>
      </c>
      <c r="H47" s="346" t="s">
        <v>1</v>
      </c>
      <c r="I47" s="346" t="s">
        <v>1</v>
      </c>
      <c r="J47" s="346" t="s">
        <v>1</v>
      </c>
      <c r="K47" s="346" t="s">
        <v>1</v>
      </c>
      <c r="L47" s="346" t="s">
        <v>1</v>
      </c>
      <c r="M47" s="346" t="s">
        <v>1</v>
      </c>
      <c r="N47" s="346" t="s">
        <v>1</v>
      </c>
    </row>
    <row r="48" spans="1:14" x14ac:dyDescent="0.2">
      <c r="A48" s="2" t="s">
        <v>54</v>
      </c>
      <c r="B48" s="349">
        <v>6</v>
      </c>
      <c r="C48" s="346" t="s">
        <v>1</v>
      </c>
      <c r="D48" s="346" t="s">
        <v>1</v>
      </c>
      <c r="E48" s="346" t="s">
        <v>1</v>
      </c>
      <c r="F48" s="346" t="s">
        <v>1</v>
      </c>
      <c r="G48" s="346" t="s">
        <v>1</v>
      </c>
      <c r="H48" s="346" t="s">
        <v>1</v>
      </c>
      <c r="I48" s="346" t="s">
        <v>1</v>
      </c>
      <c r="J48" s="346" t="s">
        <v>1</v>
      </c>
      <c r="K48" s="346" t="s">
        <v>1</v>
      </c>
      <c r="L48" s="346" t="s">
        <v>1</v>
      </c>
      <c r="M48" s="346" t="s">
        <v>1</v>
      </c>
      <c r="N48" s="346" t="s">
        <v>1</v>
      </c>
    </row>
    <row r="49" spans="1:14" x14ac:dyDescent="0.2">
      <c r="A49" s="2" t="s">
        <v>55</v>
      </c>
      <c r="B49" s="349">
        <v>3</v>
      </c>
      <c r="C49" s="346" t="s">
        <v>1</v>
      </c>
      <c r="D49" s="346" t="s">
        <v>1</v>
      </c>
      <c r="E49" s="346" t="s">
        <v>1</v>
      </c>
      <c r="F49" s="346" t="s">
        <v>1</v>
      </c>
      <c r="G49" s="346" t="s">
        <v>1</v>
      </c>
      <c r="H49" s="346" t="s">
        <v>1</v>
      </c>
      <c r="I49" s="346" t="s">
        <v>1</v>
      </c>
      <c r="J49" s="346" t="s">
        <v>1</v>
      </c>
      <c r="K49" s="346" t="s">
        <v>1</v>
      </c>
      <c r="L49" s="346" t="s">
        <v>1</v>
      </c>
      <c r="M49" s="346" t="s">
        <v>1</v>
      </c>
      <c r="N49" s="346" t="s">
        <v>1</v>
      </c>
    </row>
    <row r="50" spans="1:14" x14ac:dyDescent="0.2">
      <c r="A50" s="2" t="s">
        <v>56</v>
      </c>
      <c r="B50" s="349">
        <v>2</v>
      </c>
      <c r="C50" s="346" t="s">
        <v>1</v>
      </c>
      <c r="D50" s="346" t="s">
        <v>1</v>
      </c>
      <c r="E50" s="346" t="s">
        <v>1</v>
      </c>
      <c r="F50" s="346" t="s">
        <v>1</v>
      </c>
      <c r="G50" s="346" t="s">
        <v>1</v>
      </c>
      <c r="H50" s="346" t="s">
        <v>1</v>
      </c>
      <c r="I50" s="346" t="s">
        <v>1</v>
      </c>
      <c r="J50" s="346" t="s">
        <v>1</v>
      </c>
      <c r="K50" s="346" t="s">
        <v>1</v>
      </c>
      <c r="L50" s="346" t="s">
        <v>1</v>
      </c>
      <c r="M50" s="346" t="s">
        <v>1</v>
      </c>
      <c r="N50" s="346" t="s">
        <v>1</v>
      </c>
    </row>
    <row r="51" spans="1:14" x14ac:dyDescent="0.2">
      <c r="A51" s="2" t="s">
        <v>57</v>
      </c>
      <c r="B51" s="349">
        <v>5</v>
      </c>
      <c r="C51" s="346" t="s">
        <v>1</v>
      </c>
      <c r="D51" s="346" t="s">
        <v>1</v>
      </c>
      <c r="E51" s="346" t="s">
        <v>1</v>
      </c>
      <c r="F51" s="346" t="s">
        <v>1</v>
      </c>
      <c r="G51" s="346" t="s">
        <v>1</v>
      </c>
      <c r="H51" s="346" t="s">
        <v>1</v>
      </c>
      <c r="I51" s="346" t="s">
        <v>1</v>
      </c>
      <c r="J51" s="346" t="s">
        <v>1</v>
      </c>
      <c r="K51" s="346" t="s">
        <v>1</v>
      </c>
      <c r="L51" s="346" t="s">
        <v>1</v>
      </c>
      <c r="M51" s="346" t="s">
        <v>1</v>
      </c>
      <c r="N51" s="346" t="s">
        <v>1</v>
      </c>
    </row>
    <row r="52" spans="1:14" x14ac:dyDescent="0.2">
      <c r="A52" s="2" t="s">
        <v>58</v>
      </c>
      <c r="B52" s="349">
        <v>3</v>
      </c>
      <c r="C52" s="346" t="s">
        <v>1</v>
      </c>
      <c r="D52" s="346" t="s">
        <v>1</v>
      </c>
      <c r="E52" s="346" t="s">
        <v>1</v>
      </c>
      <c r="F52" s="346" t="s">
        <v>1</v>
      </c>
      <c r="G52" s="346" t="s">
        <v>1</v>
      </c>
      <c r="H52" s="346" t="s">
        <v>1</v>
      </c>
      <c r="I52" s="346" t="s">
        <v>1</v>
      </c>
      <c r="J52" s="346" t="s">
        <v>1</v>
      </c>
      <c r="K52" s="346" t="s">
        <v>1</v>
      </c>
      <c r="L52" s="346" t="s">
        <v>1</v>
      </c>
      <c r="M52" s="346" t="s">
        <v>1</v>
      </c>
      <c r="N52" s="346" t="s">
        <v>1</v>
      </c>
    </row>
    <row r="53" spans="1:14" x14ac:dyDescent="0.2">
      <c r="A53" s="2" t="s">
        <v>59</v>
      </c>
      <c r="B53" s="349">
        <v>7</v>
      </c>
      <c r="C53" s="346" t="s">
        <v>1</v>
      </c>
      <c r="D53" s="346" t="s">
        <v>1</v>
      </c>
      <c r="E53" s="346" t="s">
        <v>1</v>
      </c>
      <c r="F53" s="346" t="s">
        <v>1</v>
      </c>
      <c r="G53" s="346" t="s">
        <v>1</v>
      </c>
      <c r="H53" s="346" t="s">
        <v>1</v>
      </c>
      <c r="I53" s="346" t="s">
        <v>1</v>
      </c>
      <c r="J53" s="346" t="s">
        <v>1</v>
      </c>
      <c r="K53" s="346" t="s">
        <v>1</v>
      </c>
      <c r="L53" s="346" t="s">
        <v>1</v>
      </c>
      <c r="M53" s="346" t="s">
        <v>1</v>
      </c>
      <c r="N53" s="346" t="s">
        <v>1</v>
      </c>
    </row>
    <row r="54" spans="1:14" x14ac:dyDescent="0.2">
      <c r="A54" s="2" t="s">
        <v>60</v>
      </c>
      <c r="B54" s="349">
        <v>11</v>
      </c>
      <c r="C54" s="346" t="s">
        <v>1</v>
      </c>
      <c r="D54" s="346" t="s">
        <v>1</v>
      </c>
      <c r="E54" s="346" t="s">
        <v>1</v>
      </c>
      <c r="F54" s="346" t="s">
        <v>1</v>
      </c>
      <c r="G54" s="346" t="s">
        <v>1</v>
      </c>
      <c r="H54" s="346" t="s">
        <v>1</v>
      </c>
      <c r="I54" s="346" t="s">
        <v>1</v>
      </c>
      <c r="J54" s="346" t="s">
        <v>1</v>
      </c>
      <c r="K54" s="346" t="s">
        <v>1</v>
      </c>
      <c r="L54" s="346" t="s">
        <v>1</v>
      </c>
      <c r="M54" s="346" t="s">
        <v>1</v>
      </c>
      <c r="N54" s="346" t="s">
        <v>1</v>
      </c>
    </row>
    <row r="55" spans="1:14" x14ac:dyDescent="0.2">
      <c r="A55" s="2" t="s">
        <v>61</v>
      </c>
      <c r="B55" s="349">
        <v>8</v>
      </c>
      <c r="C55" s="346" t="s">
        <v>1</v>
      </c>
      <c r="D55" s="346" t="s">
        <v>1</v>
      </c>
      <c r="E55" s="346" t="s">
        <v>1</v>
      </c>
      <c r="F55" s="346" t="s">
        <v>1</v>
      </c>
      <c r="G55" s="346" t="s">
        <v>1</v>
      </c>
      <c r="H55" s="346" t="s">
        <v>1</v>
      </c>
      <c r="I55" s="346" t="s">
        <v>1</v>
      </c>
      <c r="J55" s="346" t="s">
        <v>1</v>
      </c>
      <c r="K55" s="346" t="s">
        <v>1</v>
      </c>
      <c r="L55" s="346" t="s">
        <v>1</v>
      </c>
      <c r="M55" s="346" t="s">
        <v>1</v>
      </c>
      <c r="N55" s="346" t="s">
        <v>1</v>
      </c>
    </row>
    <row r="56" spans="1:14" x14ac:dyDescent="0.2">
      <c r="A56" s="2" t="s">
        <v>62</v>
      </c>
      <c r="B56" s="349">
        <v>15</v>
      </c>
      <c r="C56" s="346" t="s">
        <v>1</v>
      </c>
      <c r="D56" s="346" t="s">
        <v>1</v>
      </c>
      <c r="E56" s="346" t="s">
        <v>1</v>
      </c>
      <c r="F56" s="346" t="s">
        <v>1</v>
      </c>
      <c r="G56" s="346" t="s">
        <v>1</v>
      </c>
      <c r="H56" s="346" t="s">
        <v>1</v>
      </c>
      <c r="I56" s="346" t="s">
        <v>1</v>
      </c>
      <c r="J56" s="346" t="s">
        <v>1</v>
      </c>
      <c r="K56" s="346" t="s">
        <v>1</v>
      </c>
      <c r="L56" s="346" t="s">
        <v>1</v>
      </c>
      <c r="M56" s="346" t="s">
        <v>1</v>
      </c>
      <c r="N56" s="346" t="s">
        <v>1</v>
      </c>
    </row>
    <row r="57" spans="1:14" x14ac:dyDescent="0.2">
      <c r="A57" s="2" t="s">
        <v>63</v>
      </c>
      <c r="B57" s="349">
        <v>12</v>
      </c>
      <c r="C57" s="346" t="s">
        <v>1</v>
      </c>
      <c r="D57" s="346" t="s">
        <v>1</v>
      </c>
      <c r="E57" s="346" t="s">
        <v>1</v>
      </c>
      <c r="F57" s="346" t="s">
        <v>1</v>
      </c>
      <c r="G57" s="346" t="s">
        <v>1</v>
      </c>
      <c r="H57" s="346" t="s">
        <v>1</v>
      </c>
      <c r="I57" s="346" t="s">
        <v>1</v>
      </c>
      <c r="J57" s="346" t="s">
        <v>1</v>
      </c>
      <c r="K57" s="346" t="s">
        <v>1</v>
      </c>
      <c r="L57" s="346" t="s">
        <v>1</v>
      </c>
      <c r="M57" s="346" t="s">
        <v>1</v>
      </c>
      <c r="N57" s="346" t="s">
        <v>1</v>
      </c>
    </row>
    <row r="58" spans="1:14" x14ac:dyDescent="0.2">
      <c r="A58" s="2" t="s">
        <v>64</v>
      </c>
      <c r="B58" s="349">
        <v>4</v>
      </c>
      <c r="C58" s="346" t="s">
        <v>1</v>
      </c>
      <c r="D58" s="346" t="s">
        <v>1</v>
      </c>
      <c r="E58" s="346" t="s">
        <v>1</v>
      </c>
      <c r="F58" s="346" t="s">
        <v>1</v>
      </c>
      <c r="G58" s="346" t="s">
        <v>1</v>
      </c>
      <c r="H58" s="346" t="s">
        <v>1</v>
      </c>
      <c r="I58" s="346" t="s">
        <v>1</v>
      </c>
      <c r="J58" s="346" t="s">
        <v>1</v>
      </c>
      <c r="K58" s="346" t="s">
        <v>1</v>
      </c>
      <c r="L58" s="346" t="s">
        <v>1</v>
      </c>
      <c r="M58" s="346" t="s">
        <v>1</v>
      </c>
      <c r="N58" s="346" t="s">
        <v>1</v>
      </c>
    </row>
    <row r="59" spans="1:14" x14ac:dyDescent="0.2">
      <c r="A59" s="2" t="s">
        <v>65</v>
      </c>
      <c r="B59" s="349">
        <v>12</v>
      </c>
      <c r="C59" s="346" t="s">
        <v>1</v>
      </c>
      <c r="D59" s="346" t="s">
        <v>1</v>
      </c>
      <c r="E59" s="346" t="s">
        <v>1</v>
      </c>
      <c r="F59" s="346" t="s">
        <v>1</v>
      </c>
      <c r="G59" s="346" t="s">
        <v>1</v>
      </c>
      <c r="H59" s="346" t="s">
        <v>1</v>
      </c>
      <c r="I59" s="346" t="s">
        <v>1</v>
      </c>
      <c r="J59" s="346" t="s">
        <v>1</v>
      </c>
      <c r="K59" s="346" t="s">
        <v>1</v>
      </c>
      <c r="L59" s="346" t="s">
        <v>1</v>
      </c>
      <c r="M59" s="346" t="s">
        <v>1</v>
      </c>
      <c r="N59" s="346" t="s">
        <v>1</v>
      </c>
    </row>
    <row r="60" spans="1:14" x14ac:dyDescent="0.2">
      <c r="A60" s="2" t="s">
        <v>66</v>
      </c>
      <c r="B60" s="349">
        <v>7</v>
      </c>
      <c r="C60" s="346" t="s">
        <v>1</v>
      </c>
      <c r="D60" s="346" t="s">
        <v>1</v>
      </c>
      <c r="E60" s="346" t="s">
        <v>1</v>
      </c>
      <c r="F60" s="346" t="s">
        <v>1</v>
      </c>
      <c r="G60" s="346" t="s">
        <v>1</v>
      </c>
      <c r="H60" s="346" t="s">
        <v>1</v>
      </c>
      <c r="I60" s="346" t="s">
        <v>1</v>
      </c>
      <c r="J60" s="346" t="s">
        <v>1</v>
      </c>
      <c r="K60" s="346" t="s">
        <v>1</v>
      </c>
      <c r="L60" s="346" t="s">
        <v>1</v>
      </c>
      <c r="M60" s="346" t="s">
        <v>1</v>
      </c>
      <c r="N60" s="346" t="s">
        <v>1</v>
      </c>
    </row>
    <row r="61" spans="1:14" x14ac:dyDescent="0.2">
      <c r="A61" s="2" t="s">
        <v>67</v>
      </c>
      <c r="B61" s="349">
        <v>7</v>
      </c>
      <c r="C61" s="346" t="s">
        <v>1</v>
      </c>
      <c r="D61" s="346" t="s">
        <v>1</v>
      </c>
      <c r="E61" s="346" t="s">
        <v>1</v>
      </c>
      <c r="F61" s="346" t="s">
        <v>1</v>
      </c>
      <c r="G61" s="346" t="s">
        <v>1</v>
      </c>
      <c r="H61" s="346" t="s">
        <v>1</v>
      </c>
      <c r="I61" s="346" t="s">
        <v>1</v>
      </c>
      <c r="J61" s="346" t="s">
        <v>1</v>
      </c>
      <c r="K61" s="346" t="s">
        <v>1</v>
      </c>
      <c r="L61" s="346" t="s">
        <v>1</v>
      </c>
      <c r="M61" s="346" t="s">
        <v>1</v>
      </c>
      <c r="N61" s="346" t="s">
        <v>1</v>
      </c>
    </row>
    <row r="62" spans="1:14" x14ac:dyDescent="0.2">
      <c r="A62" s="2" t="s">
        <v>68</v>
      </c>
      <c r="B62" s="349">
        <v>8</v>
      </c>
      <c r="C62" s="346" t="s">
        <v>1</v>
      </c>
      <c r="D62" s="346" t="s">
        <v>1</v>
      </c>
      <c r="E62" s="346" t="s">
        <v>1</v>
      </c>
      <c r="F62" s="346" t="s">
        <v>1</v>
      </c>
      <c r="G62" s="346" t="s">
        <v>1</v>
      </c>
      <c r="H62" s="346" t="s">
        <v>1</v>
      </c>
      <c r="I62" s="346" t="s">
        <v>1</v>
      </c>
      <c r="J62" s="346" t="s">
        <v>1</v>
      </c>
      <c r="K62" s="346" t="s">
        <v>1</v>
      </c>
      <c r="L62" s="346" t="s">
        <v>1</v>
      </c>
      <c r="M62" s="346" t="s">
        <v>1</v>
      </c>
      <c r="N62" s="346" t="s">
        <v>1</v>
      </c>
    </row>
    <row r="63" spans="1:14" x14ac:dyDescent="0.2">
      <c r="A63" s="2" t="s">
        <v>69</v>
      </c>
      <c r="B63" s="349">
        <v>5</v>
      </c>
      <c r="C63" s="346" t="s">
        <v>1</v>
      </c>
      <c r="D63" s="346" t="s">
        <v>1</v>
      </c>
      <c r="E63" s="346" t="s">
        <v>1</v>
      </c>
      <c r="F63" s="346" t="s">
        <v>1</v>
      </c>
      <c r="G63" s="346" t="s">
        <v>1</v>
      </c>
      <c r="H63" s="346" t="s">
        <v>1</v>
      </c>
      <c r="I63" s="346" t="s">
        <v>1</v>
      </c>
      <c r="J63" s="346" t="s">
        <v>1</v>
      </c>
      <c r="K63" s="346" t="s">
        <v>1</v>
      </c>
      <c r="L63" s="346" t="s">
        <v>1</v>
      </c>
      <c r="M63" s="346" t="s">
        <v>1</v>
      </c>
      <c r="N63" s="346" t="s">
        <v>1</v>
      </c>
    </row>
    <row r="64" spans="1:14" x14ac:dyDescent="0.2">
      <c r="A64" s="2" t="s">
        <v>70</v>
      </c>
      <c r="B64" s="349">
        <v>6</v>
      </c>
      <c r="C64" s="346" t="s">
        <v>1</v>
      </c>
      <c r="D64" s="346" t="s">
        <v>1</v>
      </c>
      <c r="E64" s="346" t="s">
        <v>1</v>
      </c>
      <c r="F64" s="346" t="s">
        <v>1</v>
      </c>
      <c r="G64" s="346" t="s">
        <v>1</v>
      </c>
      <c r="H64" s="346" t="s">
        <v>1</v>
      </c>
      <c r="I64" s="346" t="s">
        <v>1</v>
      </c>
      <c r="J64" s="346" t="s">
        <v>1</v>
      </c>
      <c r="K64" s="346" t="s">
        <v>1</v>
      </c>
      <c r="L64" s="346" t="s">
        <v>1</v>
      </c>
      <c r="M64" s="346" t="s">
        <v>1</v>
      </c>
      <c r="N64" s="346" t="s">
        <v>1</v>
      </c>
    </row>
    <row r="65" spans="1:14" x14ac:dyDescent="0.2">
      <c r="A65" s="2" t="s">
        <v>71</v>
      </c>
      <c r="B65" s="349">
        <v>6</v>
      </c>
      <c r="C65" s="346" t="s">
        <v>1</v>
      </c>
      <c r="D65" s="346" t="s">
        <v>1</v>
      </c>
      <c r="E65" s="346" t="s">
        <v>1</v>
      </c>
      <c r="F65" s="346" t="s">
        <v>1</v>
      </c>
      <c r="G65" s="346" t="s">
        <v>1</v>
      </c>
      <c r="H65" s="346" t="s">
        <v>1</v>
      </c>
      <c r="I65" s="346" t="s">
        <v>1</v>
      </c>
      <c r="J65" s="346" t="s">
        <v>1</v>
      </c>
      <c r="K65" s="346" t="s">
        <v>1</v>
      </c>
      <c r="L65" s="346" t="s">
        <v>1</v>
      </c>
      <c r="M65" s="346" t="s">
        <v>1</v>
      </c>
      <c r="N65" s="346" t="s">
        <v>1</v>
      </c>
    </row>
    <row r="66" spans="1:14" x14ac:dyDescent="0.2">
      <c r="A66" s="2" t="s">
        <v>72</v>
      </c>
      <c r="B66" s="349">
        <v>14</v>
      </c>
      <c r="C66" s="346" t="s">
        <v>1</v>
      </c>
      <c r="D66" s="346" t="s">
        <v>1</v>
      </c>
      <c r="E66" s="346" t="s">
        <v>1</v>
      </c>
      <c r="F66" s="346" t="s">
        <v>1</v>
      </c>
      <c r="G66" s="346" t="s">
        <v>1</v>
      </c>
      <c r="H66" s="346" t="s">
        <v>1</v>
      </c>
      <c r="I66" s="346" t="s">
        <v>1</v>
      </c>
      <c r="J66" s="346" t="s">
        <v>1</v>
      </c>
      <c r="K66" s="346" t="s">
        <v>1</v>
      </c>
      <c r="L66" s="346" t="s">
        <v>1</v>
      </c>
      <c r="M66" s="346" t="s">
        <v>1</v>
      </c>
      <c r="N66" s="346" t="s">
        <v>1</v>
      </c>
    </row>
    <row r="67" spans="1:14" x14ac:dyDescent="0.2">
      <c r="A67" s="2" t="s">
        <v>73</v>
      </c>
      <c r="B67" s="349">
        <v>11</v>
      </c>
      <c r="C67" s="346" t="s">
        <v>1</v>
      </c>
      <c r="D67" s="346" t="s">
        <v>1</v>
      </c>
      <c r="E67" s="346" t="s">
        <v>1</v>
      </c>
      <c r="F67" s="346" t="s">
        <v>1</v>
      </c>
      <c r="G67" s="346" t="s">
        <v>1</v>
      </c>
      <c r="H67" s="346" t="s">
        <v>1</v>
      </c>
      <c r="I67" s="346" t="s">
        <v>1</v>
      </c>
      <c r="J67" s="346" t="s">
        <v>1</v>
      </c>
      <c r="K67" s="346" t="s">
        <v>1</v>
      </c>
      <c r="L67" s="346" t="s">
        <v>1</v>
      </c>
      <c r="M67" s="346" t="s">
        <v>1</v>
      </c>
      <c r="N67" s="346" t="s">
        <v>1</v>
      </c>
    </row>
    <row r="68" spans="1:14" x14ac:dyDescent="0.2">
      <c r="A68" s="2" t="s">
        <v>74</v>
      </c>
      <c r="B68" s="349">
        <v>7</v>
      </c>
      <c r="C68" s="346" t="s">
        <v>1</v>
      </c>
      <c r="D68" s="346" t="s">
        <v>1</v>
      </c>
      <c r="E68" s="346" t="s">
        <v>1</v>
      </c>
      <c r="F68" s="346" t="s">
        <v>1</v>
      </c>
      <c r="G68" s="346" t="s">
        <v>1</v>
      </c>
      <c r="H68" s="346" t="s">
        <v>1</v>
      </c>
      <c r="I68" s="346" t="s">
        <v>1</v>
      </c>
      <c r="J68" s="346" t="s">
        <v>1</v>
      </c>
      <c r="K68" s="346" t="s">
        <v>1</v>
      </c>
      <c r="L68" s="346" t="s">
        <v>1</v>
      </c>
      <c r="M68" s="346" t="s">
        <v>1</v>
      </c>
      <c r="N68" s="346" t="s">
        <v>1</v>
      </c>
    </row>
    <row r="69" spans="1:14" x14ac:dyDescent="0.2">
      <c r="A69" s="2" t="s">
        <v>75</v>
      </c>
      <c r="B69" s="349">
        <v>9</v>
      </c>
      <c r="C69" s="346" t="s">
        <v>1</v>
      </c>
      <c r="D69" s="346" t="s">
        <v>1</v>
      </c>
      <c r="E69" s="346" t="s">
        <v>1</v>
      </c>
      <c r="F69" s="346" t="s">
        <v>1</v>
      </c>
      <c r="G69" s="346" t="s">
        <v>1</v>
      </c>
      <c r="H69" s="346" t="s">
        <v>1</v>
      </c>
      <c r="I69" s="346" t="s">
        <v>1</v>
      </c>
      <c r="J69" s="346" t="s">
        <v>1</v>
      </c>
      <c r="K69" s="346" t="s">
        <v>1</v>
      </c>
      <c r="L69" s="346" t="s">
        <v>1</v>
      </c>
      <c r="M69" s="346" t="s">
        <v>1</v>
      </c>
      <c r="N69" s="346" t="s">
        <v>1</v>
      </c>
    </row>
    <row r="70" spans="1:14" x14ac:dyDescent="0.2">
      <c r="A70" s="2" t="s">
        <v>76</v>
      </c>
      <c r="B70" s="349">
        <v>11</v>
      </c>
      <c r="C70" s="346" t="s">
        <v>1</v>
      </c>
      <c r="D70" s="346" t="s">
        <v>1</v>
      </c>
      <c r="E70" s="346" t="s">
        <v>1</v>
      </c>
      <c r="F70" s="346" t="s">
        <v>1</v>
      </c>
      <c r="G70" s="346" t="s">
        <v>1</v>
      </c>
      <c r="H70" s="346" t="s">
        <v>1</v>
      </c>
      <c r="I70" s="346" t="s">
        <v>1</v>
      </c>
      <c r="J70" s="346" t="s">
        <v>1</v>
      </c>
      <c r="K70" s="346" t="s">
        <v>1</v>
      </c>
      <c r="L70" s="346" t="s">
        <v>1</v>
      </c>
      <c r="M70" s="346" t="s">
        <v>1</v>
      </c>
      <c r="N70" s="346" t="s">
        <v>1</v>
      </c>
    </row>
    <row r="71" spans="1:14" x14ac:dyDescent="0.2">
      <c r="A71" s="3" t="s">
        <v>77</v>
      </c>
      <c r="B71" s="350">
        <v>3</v>
      </c>
      <c r="C71" s="347" t="s">
        <v>1</v>
      </c>
      <c r="D71" s="347" t="s">
        <v>1</v>
      </c>
      <c r="E71" s="347" t="s">
        <v>1</v>
      </c>
      <c r="F71" s="347" t="s">
        <v>1</v>
      </c>
      <c r="G71" s="347" t="s">
        <v>1</v>
      </c>
      <c r="H71" s="347" t="s">
        <v>1</v>
      </c>
      <c r="I71" s="347" t="s">
        <v>1</v>
      </c>
      <c r="J71" s="347" t="s">
        <v>1</v>
      </c>
      <c r="K71" s="347" t="s">
        <v>1</v>
      </c>
      <c r="L71" s="347" t="s">
        <v>1</v>
      </c>
      <c r="M71" s="347" t="s">
        <v>1</v>
      </c>
      <c r="N71" s="347" t="s">
        <v>1</v>
      </c>
    </row>
    <row r="73" spans="1:1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M11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274</v>
      </c>
    </row>
    <row r="5" spans="1:13" ht="25.5" x14ac:dyDescent="0.2">
      <c r="A5" s="4" t="s">
        <v>88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280</v>
      </c>
      <c r="M5" s="4" t="s">
        <v>94</v>
      </c>
    </row>
    <row r="6" spans="1:13" x14ac:dyDescent="0.2">
      <c r="A6" s="44" t="s">
        <v>281</v>
      </c>
      <c r="B6" s="406">
        <v>5100</v>
      </c>
      <c r="C6" s="405">
        <v>0.42364177107811002</v>
      </c>
      <c r="D6" s="405">
        <v>0.174458637833595</v>
      </c>
      <c r="E6" s="405">
        <v>0.101734481751919</v>
      </c>
      <c r="F6" s="405">
        <v>4.14016619324684E-2</v>
      </c>
      <c r="G6" s="405">
        <v>7.9434432089328794E-2</v>
      </c>
      <c r="H6" s="405">
        <v>8.3392985165119199E-2</v>
      </c>
      <c r="I6" s="405">
        <v>4.7976057976484299E-2</v>
      </c>
      <c r="J6" s="405">
        <v>1.7798138782382001E-2</v>
      </c>
      <c r="K6" s="405">
        <v>1.7850523814559E-2</v>
      </c>
      <c r="L6" s="405">
        <v>1.23113254085183E-2</v>
      </c>
      <c r="M6" s="407">
        <v>2.7925231456756601</v>
      </c>
    </row>
    <row r="7" spans="1:13" x14ac:dyDescent="0.2">
      <c r="A7" s="44" t="s">
        <v>282</v>
      </c>
      <c r="B7" s="406">
        <v>5366</v>
      </c>
      <c r="C7" s="405">
        <v>0.26358020305633501</v>
      </c>
      <c r="D7" s="405">
        <v>0.37954095005989102</v>
      </c>
      <c r="E7" s="405">
        <v>0.16202171146869701</v>
      </c>
      <c r="F7" s="405">
        <v>5.5993370711803402E-2</v>
      </c>
      <c r="G7" s="405">
        <v>5.3328178822994197E-2</v>
      </c>
      <c r="H7" s="405">
        <v>5.6977227330207797E-2</v>
      </c>
      <c r="I7" s="405">
        <v>1.8445607274770699E-2</v>
      </c>
      <c r="J7" s="405">
        <v>5.1774433813989197E-3</v>
      </c>
      <c r="K7" s="405">
        <v>3.4758246038109099E-3</v>
      </c>
      <c r="L7" s="405">
        <v>1.45948561839759E-3</v>
      </c>
      <c r="M7" s="407">
        <v>1.7810412645339999</v>
      </c>
    </row>
    <row r="8" spans="1:13" x14ac:dyDescent="0.2">
      <c r="A8" s="44" t="s">
        <v>283</v>
      </c>
      <c r="B8" s="406">
        <v>5320</v>
      </c>
      <c r="C8" s="405">
        <v>0.27223265171050998</v>
      </c>
      <c r="D8" s="405">
        <v>0.32059383392334001</v>
      </c>
      <c r="E8" s="405">
        <v>0.163121253252029</v>
      </c>
      <c r="F8" s="405">
        <v>6.2895074486732497E-2</v>
      </c>
      <c r="G8" s="405">
        <v>6.4708262681961101E-2</v>
      </c>
      <c r="H8" s="405">
        <v>7.4945591390132904E-2</v>
      </c>
      <c r="I8" s="405">
        <v>2.5337778031825998E-2</v>
      </c>
      <c r="J8" s="405">
        <v>9.1592809185385704E-3</v>
      </c>
      <c r="K8" s="405">
        <v>4.7346400097012502E-3</v>
      </c>
      <c r="L8" s="405">
        <v>2.2716466337442398E-3</v>
      </c>
      <c r="M8" s="407">
        <v>2.0985398292541499</v>
      </c>
    </row>
    <row r="9" spans="1:13" x14ac:dyDescent="0.2">
      <c r="A9" s="44" t="s">
        <v>284</v>
      </c>
      <c r="B9" s="406">
        <v>5149</v>
      </c>
      <c r="C9" s="405">
        <v>0.46437868475914001</v>
      </c>
      <c r="D9" s="405">
        <v>0.19158661365509</v>
      </c>
      <c r="E9" s="405">
        <v>0.10333511233329799</v>
      </c>
      <c r="F9" s="405">
        <v>4.6857714653015102E-2</v>
      </c>
      <c r="G9" s="405">
        <v>5.3028222173452398E-2</v>
      </c>
      <c r="H9" s="405">
        <v>6.8761743605136899E-2</v>
      </c>
      <c r="I9" s="405">
        <v>3.9706930518150302E-2</v>
      </c>
      <c r="J9" s="405">
        <v>8.6924890056252497E-3</v>
      </c>
      <c r="K9" s="405">
        <v>1.40555137768388E-2</v>
      </c>
      <c r="L9" s="405">
        <v>9.5969634130597097E-3</v>
      </c>
      <c r="M9" s="407">
        <v>2.2467257976532</v>
      </c>
    </row>
    <row r="10" spans="1:13" x14ac:dyDescent="0.2">
      <c r="A10" s="44" t="s">
        <v>285</v>
      </c>
      <c r="B10" s="406">
        <v>5312</v>
      </c>
      <c r="C10" s="405">
        <v>0.30640417337417603</v>
      </c>
      <c r="D10" s="405">
        <v>0.39642697572708102</v>
      </c>
      <c r="E10" s="405">
        <v>0.151176542043686</v>
      </c>
      <c r="F10" s="405">
        <v>4.0702767670154599E-2</v>
      </c>
      <c r="G10" s="405">
        <v>3.6099825054407099E-2</v>
      </c>
      <c r="H10" s="405">
        <v>4.41924594342709E-2</v>
      </c>
      <c r="I10" s="405">
        <v>1.8964352086186399E-2</v>
      </c>
      <c r="J10" s="405">
        <v>4.68412134796381E-3</v>
      </c>
      <c r="K10" s="405">
        <v>1.31752761080861E-3</v>
      </c>
      <c r="L10" s="405">
        <v>3.1236962968250703E-5</v>
      </c>
      <c r="M10" s="407">
        <v>1.50483214855194</v>
      </c>
    </row>
    <row r="11" spans="1:13" x14ac:dyDescent="0.2">
      <c r="A11" s="44" t="s">
        <v>286</v>
      </c>
      <c r="B11" s="406">
        <v>5022</v>
      </c>
      <c r="C11" s="405">
        <v>0.76775991916656505</v>
      </c>
      <c r="D11" s="405">
        <v>0.14965496957302099</v>
      </c>
      <c r="E11" s="405">
        <v>4.6442046761512798E-2</v>
      </c>
      <c r="F11" s="405">
        <v>1.19063351303339E-2</v>
      </c>
      <c r="G11" s="405">
        <v>8.8299950584769197E-3</v>
      </c>
      <c r="H11" s="405">
        <v>1.0207607410848101E-2</v>
      </c>
      <c r="I11" s="405">
        <v>2.69329966977239E-3</v>
      </c>
      <c r="J11" s="405">
        <v>1.1282088235020601E-3</v>
      </c>
      <c r="K11" s="405">
        <v>1.36853440199047E-3</v>
      </c>
      <c r="L11" s="405">
        <v>9.1150504886172695E-6</v>
      </c>
      <c r="M11" s="407">
        <v>0.44518256187438998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281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54" t="s">
        <v>1</v>
      </c>
      <c r="C6" s="351" t="s">
        <v>1</v>
      </c>
      <c r="D6" s="351" t="s">
        <v>1</v>
      </c>
      <c r="E6" s="351" t="s">
        <v>1</v>
      </c>
      <c r="F6" s="351" t="s">
        <v>1</v>
      </c>
      <c r="G6" s="351" t="s">
        <v>1</v>
      </c>
      <c r="H6" s="351" t="s">
        <v>1</v>
      </c>
      <c r="I6" s="351" t="s">
        <v>1</v>
      </c>
      <c r="J6" s="351" t="s">
        <v>1</v>
      </c>
      <c r="K6" s="351" t="s">
        <v>1</v>
      </c>
      <c r="L6" s="351" t="s">
        <v>1</v>
      </c>
      <c r="M6" s="357" t="s">
        <v>1</v>
      </c>
    </row>
    <row r="7" spans="1:13" x14ac:dyDescent="0.2">
      <c r="A7" s="2" t="s">
        <v>13</v>
      </c>
      <c r="B7" s="355">
        <v>5100</v>
      </c>
      <c r="C7" s="352">
        <v>0.42364177107811002</v>
      </c>
      <c r="D7" s="352">
        <v>0.174458637833595</v>
      </c>
      <c r="E7" s="352">
        <v>0.101734481751919</v>
      </c>
      <c r="F7" s="352">
        <v>4.14016619324684E-2</v>
      </c>
      <c r="G7" s="352">
        <v>7.9434432089328794E-2</v>
      </c>
      <c r="H7" s="352">
        <v>8.3392985165119199E-2</v>
      </c>
      <c r="I7" s="352">
        <v>4.7976057976484299E-2</v>
      </c>
      <c r="J7" s="352">
        <v>1.7798138782382001E-2</v>
      </c>
      <c r="K7" s="352">
        <v>1.7850523814559E-2</v>
      </c>
      <c r="L7" s="352">
        <v>1.23113254085183E-2</v>
      </c>
      <c r="M7" s="358">
        <v>2.7925231456756601</v>
      </c>
    </row>
    <row r="8" spans="1:13" x14ac:dyDescent="0.2">
      <c r="A8" s="5" t="s">
        <v>14</v>
      </c>
      <c r="B8" s="354" t="s">
        <v>1</v>
      </c>
      <c r="C8" s="351" t="s">
        <v>1</v>
      </c>
      <c r="D8" s="351" t="s">
        <v>1</v>
      </c>
      <c r="E8" s="351" t="s">
        <v>1</v>
      </c>
      <c r="F8" s="351" t="s">
        <v>1</v>
      </c>
      <c r="G8" s="351" t="s">
        <v>1</v>
      </c>
      <c r="H8" s="351" t="s">
        <v>1</v>
      </c>
      <c r="I8" s="351" t="s">
        <v>1</v>
      </c>
      <c r="J8" s="351" t="s">
        <v>1</v>
      </c>
      <c r="K8" s="351" t="s">
        <v>1</v>
      </c>
      <c r="L8" s="351" t="s">
        <v>1</v>
      </c>
      <c r="M8" s="357" t="s">
        <v>1</v>
      </c>
    </row>
    <row r="9" spans="1:13" x14ac:dyDescent="0.2">
      <c r="A9" s="2" t="s">
        <v>15</v>
      </c>
      <c r="B9" s="355">
        <v>104</v>
      </c>
      <c r="C9" s="352">
        <v>1.36025035753846E-2</v>
      </c>
      <c r="D9" s="352">
        <v>0</v>
      </c>
      <c r="E9" s="352">
        <v>7.9834712669253297E-3</v>
      </c>
      <c r="F9" s="352">
        <v>7.7304630540311302E-3</v>
      </c>
      <c r="G9" s="352">
        <v>7.5052954256534604E-2</v>
      </c>
      <c r="H9" s="352">
        <v>0.10775116831064201</v>
      </c>
      <c r="I9" s="352">
        <v>0.27695041894912698</v>
      </c>
      <c r="J9" s="352">
        <v>0.16836662590503701</v>
      </c>
      <c r="K9" s="352">
        <v>0.17195440828800199</v>
      </c>
      <c r="L9" s="352">
        <v>0.17060798406600999</v>
      </c>
      <c r="M9" s="358">
        <v>14.6104116439819</v>
      </c>
    </row>
    <row r="10" spans="1:13" x14ac:dyDescent="0.2">
      <c r="A10" s="2" t="s">
        <v>16</v>
      </c>
      <c r="B10" s="355">
        <v>102</v>
      </c>
      <c r="C10" s="352">
        <v>8.1730961799621596E-2</v>
      </c>
      <c r="D10" s="352">
        <v>9.2725060880184201E-2</v>
      </c>
      <c r="E10" s="352">
        <v>0.18772679567337</v>
      </c>
      <c r="F10" s="352">
        <v>9.6848063170909895E-2</v>
      </c>
      <c r="G10" s="352">
        <v>0.10936231911182399</v>
      </c>
      <c r="H10" s="352">
        <v>0.17638307809829701</v>
      </c>
      <c r="I10" s="352">
        <v>0.121785946190357</v>
      </c>
      <c r="J10" s="352">
        <v>4.0222018957138103E-2</v>
      </c>
      <c r="K10" s="352">
        <v>7.2380796074867207E-2</v>
      </c>
      <c r="L10" s="352">
        <v>2.08349656313658E-2</v>
      </c>
      <c r="M10" s="358">
        <v>6.25968360900879</v>
      </c>
    </row>
    <row r="11" spans="1:13" x14ac:dyDescent="0.2">
      <c r="A11" s="2" t="s">
        <v>17</v>
      </c>
      <c r="B11" s="355">
        <v>117</v>
      </c>
      <c r="C11" s="352">
        <v>0.15151129662990601</v>
      </c>
      <c r="D11" s="352">
        <v>0.14254517853259999</v>
      </c>
      <c r="E11" s="352">
        <v>0.12086670845747</v>
      </c>
      <c r="F11" s="352">
        <v>1.49126853793859E-2</v>
      </c>
      <c r="G11" s="352">
        <v>0.208878859877586</v>
      </c>
      <c r="H11" s="352">
        <v>0.208532959222794</v>
      </c>
      <c r="I11" s="352">
        <v>5.855942517519E-2</v>
      </c>
      <c r="J11" s="352">
        <v>6.9676816463470501E-2</v>
      </c>
      <c r="K11" s="352">
        <v>1.88457071781158E-2</v>
      </c>
      <c r="L11" s="352">
        <v>5.6703663431107998E-3</v>
      </c>
      <c r="M11" s="358">
        <v>4.7992625236511204</v>
      </c>
    </row>
    <row r="12" spans="1:13" x14ac:dyDescent="0.2">
      <c r="A12" s="2" t="s">
        <v>18</v>
      </c>
      <c r="B12" s="355">
        <v>102</v>
      </c>
      <c r="C12" s="352">
        <v>0.16880750656127899</v>
      </c>
      <c r="D12" s="352">
        <v>0.16826391220092801</v>
      </c>
      <c r="E12" s="352">
        <v>9.8701320588588701E-2</v>
      </c>
      <c r="F12" s="352">
        <v>9.8408199846744496E-2</v>
      </c>
      <c r="G12" s="352">
        <v>0.120761170983315</v>
      </c>
      <c r="H12" s="352">
        <v>0.168262138962746</v>
      </c>
      <c r="I12" s="352">
        <v>0.12534095346927601</v>
      </c>
      <c r="J12" s="352">
        <v>2.0251102745533E-2</v>
      </c>
      <c r="K12" s="352">
        <v>2.1947089582681701E-2</v>
      </c>
      <c r="L12" s="352">
        <v>9.2565938830375706E-3</v>
      </c>
      <c r="M12" s="358">
        <v>4.5545783042907697</v>
      </c>
    </row>
    <row r="13" spans="1:13" x14ac:dyDescent="0.2">
      <c r="A13" s="2" t="s">
        <v>19</v>
      </c>
      <c r="B13" s="355">
        <v>105</v>
      </c>
      <c r="C13" s="352">
        <v>4.2925719171762501E-2</v>
      </c>
      <c r="D13" s="352">
        <v>0.12698766589164701</v>
      </c>
      <c r="E13" s="352">
        <v>0.156502351164818</v>
      </c>
      <c r="F13" s="352">
        <v>4.9362380057573298E-2</v>
      </c>
      <c r="G13" s="352">
        <v>0.20149207115173301</v>
      </c>
      <c r="H13" s="352">
        <v>0.18412871658801999</v>
      </c>
      <c r="I13" s="352">
        <v>0.120751164853573</v>
      </c>
      <c r="J13" s="352">
        <v>4.62739765644073E-2</v>
      </c>
      <c r="K13" s="352">
        <v>5.2532184869051E-2</v>
      </c>
      <c r="L13" s="352">
        <v>1.9043771550059301E-2</v>
      </c>
      <c r="M13" s="358">
        <v>6.2003722190856898</v>
      </c>
    </row>
    <row r="14" spans="1:13" x14ac:dyDescent="0.2">
      <c r="A14" s="2" t="s">
        <v>20</v>
      </c>
      <c r="B14" s="355">
        <v>95</v>
      </c>
      <c r="C14" s="352">
        <v>6.0390841215848902E-2</v>
      </c>
      <c r="D14" s="352">
        <v>0.148881316184998</v>
      </c>
      <c r="E14" s="352">
        <v>0.129839733242989</v>
      </c>
      <c r="F14" s="352">
        <v>9.4508461654186193E-2</v>
      </c>
      <c r="G14" s="352">
        <v>0.13542132079601299</v>
      </c>
      <c r="H14" s="352">
        <v>0.13907849788665799</v>
      </c>
      <c r="I14" s="352">
        <v>0.18392051756382</v>
      </c>
      <c r="J14" s="352">
        <v>6.2725432217121097E-2</v>
      </c>
      <c r="K14" s="352">
        <v>2.25637350231409E-2</v>
      </c>
      <c r="L14" s="352">
        <v>2.2670136764645601E-2</v>
      </c>
      <c r="M14" s="358">
        <v>6.00982713699341</v>
      </c>
    </row>
    <row r="15" spans="1:13" x14ac:dyDescent="0.2">
      <c r="A15" s="2" t="s">
        <v>21</v>
      </c>
      <c r="B15" s="355">
        <v>89</v>
      </c>
      <c r="C15" s="352">
        <v>0.17923562228679699</v>
      </c>
      <c r="D15" s="352">
        <v>0.139984935522079</v>
      </c>
      <c r="E15" s="352">
        <v>0.171229884028435</v>
      </c>
      <c r="F15" s="352">
        <v>5.2435375750064801E-2</v>
      </c>
      <c r="G15" s="352">
        <v>0.16606719791889199</v>
      </c>
      <c r="H15" s="352">
        <v>0.15524590015411399</v>
      </c>
      <c r="I15" s="352">
        <v>5.02056181430817E-2</v>
      </c>
      <c r="J15" s="352">
        <v>8.9565552771091496E-3</v>
      </c>
      <c r="K15" s="352">
        <v>5.9964753687381703E-2</v>
      </c>
      <c r="L15" s="352">
        <v>1.6674140468239802E-2</v>
      </c>
      <c r="M15" s="358">
        <v>4.5489768981933603</v>
      </c>
    </row>
    <row r="16" spans="1:13" x14ac:dyDescent="0.2">
      <c r="A16" s="2" t="s">
        <v>22</v>
      </c>
      <c r="B16" s="355">
        <v>85</v>
      </c>
      <c r="C16" s="352">
        <v>0.357833951711655</v>
      </c>
      <c r="D16" s="352">
        <v>0.24061289429664601</v>
      </c>
      <c r="E16" s="352">
        <v>0.101301833987236</v>
      </c>
      <c r="F16" s="352">
        <v>2.34029274433851E-2</v>
      </c>
      <c r="G16" s="352">
        <v>0.124107256531715</v>
      </c>
      <c r="H16" s="352">
        <v>9.1412320733070401E-2</v>
      </c>
      <c r="I16" s="352">
        <v>5.6066706776618999E-2</v>
      </c>
      <c r="J16" s="352">
        <v>5.2621141076088004E-3</v>
      </c>
      <c r="K16" s="352">
        <v>0</v>
      </c>
      <c r="L16" s="352">
        <v>0</v>
      </c>
      <c r="M16" s="358">
        <v>2.260986328125</v>
      </c>
    </row>
    <row r="17" spans="1:13" x14ac:dyDescent="0.2">
      <c r="A17" s="2" t="s">
        <v>23</v>
      </c>
      <c r="B17" s="355">
        <v>55</v>
      </c>
      <c r="C17" s="352">
        <v>0.50967049598693803</v>
      </c>
      <c r="D17" s="352">
        <v>0.26498398184776301</v>
      </c>
      <c r="E17" s="352">
        <v>7.6098822057247203E-2</v>
      </c>
      <c r="F17" s="352">
        <v>5.1826998591423E-2</v>
      </c>
      <c r="G17" s="352">
        <v>4.57831658422947E-2</v>
      </c>
      <c r="H17" s="352">
        <v>0</v>
      </c>
      <c r="I17" s="352">
        <v>0</v>
      </c>
      <c r="J17" s="352">
        <v>2.3920856416225399E-2</v>
      </c>
      <c r="K17" s="352">
        <v>0</v>
      </c>
      <c r="L17" s="352">
        <v>2.7715675532817799E-2</v>
      </c>
      <c r="M17" s="358">
        <v>1.80750000476837</v>
      </c>
    </row>
    <row r="18" spans="1:13" x14ac:dyDescent="0.2">
      <c r="A18" s="2" t="s">
        <v>24</v>
      </c>
      <c r="B18" s="355">
        <v>53</v>
      </c>
      <c r="C18" s="352">
        <v>0.51167470216751099</v>
      </c>
      <c r="D18" s="352">
        <v>0.15474534034729001</v>
      </c>
      <c r="E18" s="352">
        <v>9.2445306479930905E-2</v>
      </c>
      <c r="F18" s="352">
        <v>5.0978537648916203E-2</v>
      </c>
      <c r="G18" s="352">
        <v>5.5153541266918203E-2</v>
      </c>
      <c r="H18" s="352">
        <v>5.8064606040716199E-2</v>
      </c>
      <c r="I18" s="352">
        <v>4.4227123260497998E-2</v>
      </c>
      <c r="J18" s="352">
        <v>3.2710861414670903E-2</v>
      </c>
      <c r="K18" s="352">
        <v>0</v>
      </c>
      <c r="L18" s="352">
        <v>0</v>
      </c>
      <c r="M18" s="358">
        <v>1.9364429712295499</v>
      </c>
    </row>
    <row r="19" spans="1:13" x14ac:dyDescent="0.2">
      <c r="A19" s="2" t="s">
        <v>25</v>
      </c>
      <c r="B19" s="355">
        <v>75</v>
      </c>
      <c r="C19" s="352">
        <v>0.63076704740524303</v>
      </c>
      <c r="D19" s="352">
        <v>8.5877865552902194E-2</v>
      </c>
      <c r="E19" s="352">
        <v>8.5185863077640506E-2</v>
      </c>
      <c r="F19" s="352">
        <v>1.2939989566802999E-2</v>
      </c>
      <c r="G19" s="352">
        <v>9.0085394680500003E-2</v>
      </c>
      <c r="H19" s="352">
        <v>6.4902417361736298E-2</v>
      </c>
      <c r="I19" s="352">
        <v>0</v>
      </c>
      <c r="J19" s="352">
        <v>1.09710227698088E-2</v>
      </c>
      <c r="K19" s="352">
        <v>1.92704051733017E-2</v>
      </c>
      <c r="L19" s="352">
        <v>0</v>
      </c>
      <c r="M19" s="358">
        <v>1.5871227979660001</v>
      </c>
    </row>
    <row r="20" spans="1:13" x14ac:dyDescent="0.2">
      <c r="A20" s="2" t="s">
        <v>26</v>
      </c>
      <c r="B20" s="355">
        <v>79</v>
      </c>
      <c r="C20" s="352">
        <v>0.66412729024887096</v>
      </c>
      <c r="D20" s="352">
        <v>0.18341189622879001</v>
      </c>
      <c r="E20" s="352">
        <v>2.9742645099759098E-2</v>
      </c>
      <c r="F20" s="352">
        <v>9.5686297863721795E-3</v>
      </c>
      <c r="G20" s="352">
        <v>1.9655637443065602E-2</v>
      </c>
      <c r="H20" s="352">
        <v>3.4965012222528499E-2</v>
      </c>
      <c r="I20" s="352">
        <v>2.3901104927062999E-2</v>
      </c>
      <c r="J20" s="352">
        <v>0</v>
      </c>
      <c r="K20" s="352">
        <v>2.1031849086284599E-2</v>
      </c>
      <c r="L20" s="352">
        <v>1.35959209874272E-2</v>
      </c>
      <c r="M20" s="358">
        <v>1.6769942045211801</v>
      </c>
    </row>
    <row r="21" spans="1:13" x14ac:dyDescent="0.2">
      <c r="A21" s="2" t="s">
        <v>27</v>
      </c>
      <c r="B21" s="355">
        <v>61</v>
      </c>
      <c r="C21" s="352">
        <v>0.75767302513122603</v>
      </c>
      <c r="D21" s="352">
        <v>0.11112467199564</v>
      </c>
      <c r="E21" s="352">
        <v>8.6812660098075894E-2</v>
      </c>
      <c r="F21" s="352">
        <v>0</v>
      </c>
      <c r="G21" s="352">
        <v>2.0827282220125198E-2</v>
      </c>
      <c r="H21" s="352">
        <v>0</v>
      </c>
      <c r="I21" s="352">
        <v>7.9359849914908392E-3</v>
      </c>
      <c r="J21" s="352">
        <v>0</v>
      </c>
      <c r="K21" s="352">
        <v>0</v>
      </c>
      <c r="L21" s="352">
        <v>1.56263653188944E-2</v>
      </c>
      <c r="M21" s="358">
        <v>0.916209936141968</v>
      </c>
    </row>
    <row r="22" spans="1:13" x14ac:dyDescent="0.2">
      <c r="A22" s="2" t="s">
        <v>28</v>
      </c>
      <c r="B22" s="355">
        <v>99</v>
      </c>
      <c r="C22" s="352">
        <v>0.29119551181793202</v>
      </c>
      <c r="D22" s="352">
        <v>0.22755354642868</v>
      </c>
      <c r="E22" s="352">
        <v>0.105409793555737</v>
      </c>
      <c r="F22" s="352">
        <v>6.7508734762668596E-2</v>
      </c>
      <c r="G22" s="352">
        <v>0.12091462314128899</v>
      </c>
      <c r="H22" s="352">
        <v>6.8595342338085202E-2</v>
      </c>
      <c r="I22" s="352">
        <v>6.1969961971044499E-2</v>
      </c>
      <c r="J22" s="352">
        <v>1.3010120019316699E-2</v>
      </c>
      <c r="K22" s="352">
        <v>1.9844509661197701E-2</v>
      </c>
      <c r="L22" s="352">
        <v>2.3997860029339801E-2</v>
      </c>
      <c r="M22" s="358">
        <v>3.5131564140319802</v>
      </c>
    </row>
    <row r="23" spans="1:13" x14ac:dyDescent="0.2">
      <c r="A23" s="2" t="s">
        <v>29</v>
      </c>
      <c r="B23" s="355">
        <v>93</v>
      </c>
      <c r="C23" s="352">
        <v>0.27738860249519298</v>
      </c>
      <c r="D23" s="352">
        <v>0.21310792863368999</v>
      </c>
      <c r="E23" s="352">
        <v>0.113886497914791</v>
      </c>
      <c r="F23" s="352">
        <v>6.3746601343154893E-2</v>
      </c>
      <c r="G23" s="352">
        <v>9.6274852752685505E-2</v>
      </c>
      <c r="H23" s="352">
        <v>0.14475908875465399</v>
      </c>
      <c r="I23" s="352">
        <v>5.6063253432512297E-2</v>
      </c>
      <c r="J23" s="352">
        <v>0</v>
      </c>
      <c r="K23" s="352">
        <v>2.1241934970021199E-2</v>
      </c>
      <c r="L23" s="352">
        <v>1.3531255535781401E-2</v>
      </c>
      <c r="M23" s="358">
        <v>3.2379407882690399</v>
      </c>
    </row>
    <row r="24" spans="1:13" x14ac:dyDescent="0.2">
      <c r="A24" s="2" t="s">
        <v>30</v>
      </c>
      <c r="B24" s="355">
        <v>90</v>
      </c>
      <c r="C24" s="352">
        <v>0.411650329828262</v>
      </c>
      <c r="D24" s="352">
        <v>0.224834159016609</v>
      </c>
      <c r="E24" s="352">
        <v>0.113786444067955</v>
      </c>
      <c r="F24" s="352">
        <v>2.6826534420251801E-2</v>
      </c>
      <c r="G24" s="352">
        <v>6.9283068180084201E-2</v>
      </c>
      <c r="H24" s="352">
        <v>8.0839872360229506E-2</v>
      </c>
      <c r="I24" s="352">
        <v>3.1965792179107701E-2</v>
      </c>
      <c r="J24" s="352">
        <v>2.6826534420251801E-2</v>
      </c>
      <c r="K24" s="352">
        <v>1.39872618019581E-2</v>
      </c>
      <c r="L24" s="352">
        <v>0</v>
      </c>
      <c r="M24" s="358">
        <v>2.2732770442962602</v>
      </c>
    </row>
    <row r="25" spans="1:13" x14ac:dyDescent="0.2">
      <c r="A25" s="2" t="s">
        <v>31</v>
      </c>
      <c r="B25" s="355">
        <v>81</v>
      </c>
      <c r="C25" s="352">
        <v>0.54050111770629905</v>
      </c>
      <c r="D25" s="352">
        <v>0.19300265610218001</v>
      </c>
      <c r="E25" s="352">
        <v>0.116282321512699</v>
      </c>
      <c r="F25" s="352">
        <v>3.80144193768501E-2</v>
      </c>
      <c r="G25" s="352">
        <v>2.5594344362616501E-2</v>
      </c>
      <c r="H25" s="352">
        <v>4.0546055883169202E-2</v>
      </c>
      <c r="I25" s="352">
        <v>4.6059079468250302E-2</v>
      </c>
      <c r="J25" s="352">
        <v>0</v>
      </c>
      <c r="K25" s="352">
        <v>0</v>
      </c>
      <c r="L25" s="352">
        <v>0</v>
      </c>
      <c r="M25" s="358">
        <v>1.30530905723572</v>
      </c>
    </row>
    <row r="26" spans="1:13" x14ac:dyDescent="0.2">
      <c r="A26" s="2" t="s">
        <v>32</v>
      </c>
      <c r="B26" s="355">
        <v>66</v>
      </c>
      <c r="C26" s="352">
        <v>0.44452270865440402</v>
      </c>
      <c r="D26" s="352">
        <v>0.210517257452011</v>
      </c>
      <c r="E26" s="352">
        <v>6.3191160559654194E-2</v>
      </c>
      <c r="F26" s="352">
        <v>2.8296874836087199E-2</v>
      </c>
      <c r="G26" s="352">
        <v>8.1978924572467804E-2</v>
      </c>
      <c r="H26" s="352">
        <v>4.5715201646089602E-2</v>
      </c>
      <c r="I26" s="352">
        <v>6.1899036169052103E-2</v>
      </c>
      <c r="J26" s="352">
        <v>3.6572191864252097E-2</v>
      </c>
      <c r="K26" s="352">
        <v>1.8204882740974399E-2</v>
      </c>
      <c r="L26" s="352">
        <v>9.1017512604594196E-3</v>
      </c>
      <c r="M26" s="358">
        <v>2.8280956745147701</v>
      </c>
    </row>
    <row r="27" spans="1:13" x14ac:dyDescent="0.2">
      <c r="A27" s="2" t="s">
        <v>33</v>
      </c>
      <c r="B27" s="355">
        <v>71</v>
      </c>
      <c r="C27" s="352">
        <v>0.67037218809127797</v>
      </c>
      <c r="D27" s="352">
        <v>6.4371928572654696E-2</v>
      </c>
      <c r="E27" s="352">
        <v>9.8536506295204204E-2</v>
      </c>
      <c r="F27" s="352">
        <v>1.00467056035995E-2</v>
      </c>
      <c r="G27" s="352">
        <v>4.4812452048063299E-2</v>
      </c>
      <c r="H27" s="352">
        <v>5.8170244097709697E-2</v>
      </c>
      <c r="I27" s="352">
        <v>1.52265029028058E-2</v>
      </c>
      <c r="J27" s="352">
        <v>3.8463484495878199E-2</v>
      </c>
      <c r="K27" s="352">
        <v>0</v>
      </c>
      <c r="L27" s="352">
        <v>0</v>
      </c>
      <c r="M27" s="358">
        <v>1.6308996677398699</v>
      </c>
    </row>
    <row r="28" spans="1:13" x14ac:dyDescent="0.2">
      <c r="A28" s="2" t="s">
        <v>34</v>
      </c>
      <c r="B28" s="355">
        <v>82</v>
      </c>
      <c r="C28" s="352">
        <v>0.607912838459015</v>
      </c>
      <c r="D28" s="352">
        <v>0.16436921060085299</v>
      </c>
      <c r="E28" s="352">
        <v>1.9548118114471401E-2</v>
      </c>
      <c r="F28" s="352">
        <v>2.4071587249636699E-2</v>
      </c>
      <c r="G28" s="352">
        <v>0.114319309592247</v>
      </c>
      <c r="H28" s="352">
        <v>8.7581612169742602E-3</v>
      </c>
      <c r="I28" s="352">
        <v>4.7087155282497399E-2</v>
      </c>
      <c r="J28" s="352">
        <v>0</v>
      </c>
      <c r="K28" s="352">
        <v>1.39336222782731E-2</v>
      </c>
      <c r="L28" s="352">
        <v>0</v>
      </c>
      <c r="M28" s="358">
        <v>1.5262922048568699</v>
      </c>
    </row>
    <row r="29" spans="1:13" x14ac:dyDescent="0.2">
      <c r="A29" s="2" t="s">
        <v>35</v>
      </c>
      <c r="B29" s="355">
        <v>71</v>
      </c>
      <c r="C29" s="352">
        <v>0.68761008977890004</v>
      </c>
      <c r="D29" s="352">
        <v>0.151913791894913</v>
      </c>
      <c r="E29" s="352">
        <v>2.9352966696023899E-2</v>
      </c>
      <c r="F29" s="352">
        <v>2.8907218948006599E-2</v>
      </c>
      <c r="G29" s="352">
        <v>5.0289619714021697E-2</v>
      </c>
      <c r="H29" s="352">
        <v>1.3069130480289501E-2</v>
      </c>
      <c r="I29" s="352">
        <v>2.6138260960578901E-2</v>
      </c>
      <c r="J29" s="352">
        <v>0</v>
      </c>
      <c r="K29" s="352">
        <v>1.27189131453633E-2</v>
      </c>
      <c r="L29" s="352">
        <v>0</v>
      </c>
      <c r="M29" s="358">
        <v>1.07960641384125</v>
      </c>
    </row>
    <row r="30" spans="1:13" x14ac:dyDescent="0.2">
      <c r="A30" s="2" t="s">
        <v>36</v>
      </c>
      <c r="B30" s="355">
        <v>72</v>
      </c>
      <c r="C30" s="352">
        <v>0.70398885011672996</v>
      </c>
      <c r="D30" s="352">
        <v>0.12675431370735199</v>
      </c>
      <c r="E30" s="352">
        <v>8.4412708878517206E-2</v>
      </c>
      <c r="F30" s="352">
        <v>2.82896663993597E-2</v>
      </c>
      <c r="G30" s="352">
        <v>3.0335860326886201E-2</v>
      </c>
      <c r="H30" s="352">
        <v>0</v>
      </c>
      <c r="I30" s="352">
        <v>1.3109285384416599E-2</v>
      </c>
      <c r="J30" s="352">
        <v>1.3109285384416599E-2</v>
      </c>
      <c r="K30" s="352">
        <v>0</v>
      </c>
      <c r="L30" s="352">
        <v>0</v>
      </c>
      <c r="M30" s="358">
        <v>0.82952433824539196</v>
      </c>
    </row>
    <row r="31" spans="1:13" x14ac:dyDescent="0.2">
      <c r="A31" s="2" t="s">
        <v>37</v>
      </c>
      <c r="B31" s="355">
        <v>65</v>
      </c>
      <c r="C31" s="352">
        <v>0.79795402288436901</v>
      </c>
      <c r="D31" s="352">
        <v>6.8768933415412903E-2</v>
      </c>
      <c r="E31" s="352">
        <v>4.4160384684801102E-2</v>
      </c>
      <c r="F31" s="352">
        <v>0</v>
      </c>
      <c r="G31" s="352">
        <v>2.2478152066469199E-2</v>
      </c>
      <c r="H31" s="352">
        <v>6.6638536751270294E-2</v>
      </c>
      <c r="I31" s="352">
        <v>0</v>
      </c>
      <c r="J31" s="352">
        <v>0</v>
      </c>
      <c r="K31" s="352">
        <v>0</v>
      </c>
      <c r="L31" s="352">
        <v>0</v>
      </c>
      <c r="M31" s="358">
        <v>0.58019500970840499</v>
      </c>
    </row>
    <row r="32" spans="1:13" x14ac:dyDescent="0.2">
      <c r="A32" s="2" t="s">
        <v>38</v>
      </c>
      <c r="B32" s="355">
        <v>97</v>
      </c>
      <c r="C32" s="352">
        <v>0.328186064958572</v>
      </c>
      <c r="D32" s="352">
        <v>0.21165135502815199</v>
      </c>
      <c r="E32" s="352">
        <v>0.15990437567234</v>
      </c>
      <c r="F32" s="352">
        <v>4.4801436364650699E-2</v>
      </c>
      <c r="G32" s="352">
        <v>4.3702267110347699E-2</v>
      </c>
      <c r="H32" s="352">
        <v>0.16482648253440901</v>
      </c>
      <c r="I32" s="352">
        <v>3.5195995122194297E-2</v>
      </c>
      <c r="J32" s="352">
        <v>1.1731998994946501E-2</v>
      </c>
      <c r="K32" s="352">
        <v>0</v>
      </c>
      <c r="L32" s="352">
        <v>0</v>
      </c>
      <c r="M32" s="358">
        <v>2.36443066596985</v>
      </c>
    </row>
    <row r="33" spans="1:13" x14ac:dyDescent="0.2">
      <c r="A33" s="2" t="s">
        <v>39</v>
      </c>
      <c r="B33" s="355">
        <v>87</v>
      </c>
      <c r="C33" s="352">
        <v>0.37506058812141402</v>
      </c>
      <c r="D33" s="352">
        <v>0.21581284701824199</v>
      </c>
      <c r="E33" s="352">
        <v>0.161564961075783</v>
      </c>
      <c r="F33" s="352">
        <v>4.0342599153518698E-2</v>
      </c>
      <c r="G33" s="352">
        <v>8.3068333566188798E-2</v>
      </c>
      <c r="H33" s="352">
        <v>0.1008645221591</v>
      </c>
      <c r="I33" s="352">
        <v>2.3286154493689499E-2</v>
      </c>
      <c r="J33" s="352">
        <v>0</v>
      </c>
      <c r="K33" s="352">
        <v>0</v>
      </c>
      <c r="L33" s="352">
        <v>0</v>
      </c>
      <c r="M33" s="358">
        <v>1.8834207057952901</v>
      </c>
    </row>
    <row r="34" spans="1:13" x14ac:dyDescent="0.2">
      <c r="A34" s="2" t="s">
        <v>40</v>
      </c>
      <c r="B34" s="355">
        <v>87</v>
      </c>
      <c r="C34" s="352">
        <v>0.49954584240913402</v>
      </c>
      <c r="D34" s="352">
        <v>0.21677739918232</v>
      </c>
      <c r="E34" s="352">
        <v>7.9642698168754605E-2</v>
      </c>
      <c r="F34" s="352">
        <v>6.5938137471675901E-2</v>
      </c>
      <c r="G34" s="352">
        <v>7.3134176433086395E-2</v>
      </c>
      <c r="H34" s="352">
        <v>1.1484844610095E-2</v>
      </c>
      <c r="I34" s="352">
        <v>3.0713725835084901E-2</v>
      </c>
      <c r="J34" s="352">
        <v>2.27631740272045E-2</v>
      </c>
      <c r="K34" s="352">
        <v>0</v>
      </c>
      <c r="L34" s="352">
        <v>0</v>
      </c>
      <c r="M34" s="358">
        <v>1.5724229812622099</v>
      </c>
    </row>
    <row r="35" spans="1:13" x14ac:dyDescent="0.2">
      <c r="A35" s="2" t="s">
        <v>41</v>
      </c>
      <c r="B35" s="355">
        <v>83</v>
      </c>
      <c r="C35" s="352">
        <v>0.59553766250610396</v>
      </c>
      <c r="D35" s="352">
        <v>0.15979020297527299</v>
      </c>
      <c r="E35" s="352">
        <v>7.9756155610084506E-2</v>
      </c>
      <c r="F35" s="352">
        <v>6.0740627348422997E-2</v>
      </c>
      <c r="G35" s="352">
        <v>1.04095013812184E-2</v>
      </c>
      <c r="H35" s="352">
        <v>3.8057580590248101E-2</v>
      </c>
      <c r="I35" s="352">
        <v>5.5708266794681501E-2</v>
      </c>
      <c r="J35" s="352">
        <v>0</v>
      </c>
      <c r="K35" s="352">
        <v>0</v>
      </c>
      <c r="L35" s="352">
        <v>0</v>
      </c>
      <c r="M35" s="358">
        <v>1.3447780609130899</v>
      </c>
    </row>
    <row r="36" spans="1:13" x14ac:dyDescent="0.2">
      <c r="A36" s="2" t="s">
        <v>42</v>
      </c>
      <c r="B36" s="355">
        <v>66</v>
      </c>
      <c r="C36" s="352">
        <v>0.57851022481918302</v>
      </c>
      <c r="D36" s="352">
        <v>0.183329537510872</v>
      </c>
      <c r="E36" s="352">
        <v>3.6075435578823097E-2</v>
      </c>
      <c r="F36" s="352">
        <v>6.4296491444110898E-2</v>
      </c>
      <c r="G36" s="352">
        <v>5.2780523896217298E-2</v>
      </c>
      <c r="H36" s="352">
        <v>4.7728694975376101E-2</v>
      </c>
      <c r="I36" s="352">
        <v>2.43641771376133E-2</v>
      </c>
      <c r="J36" s="352">
        <v>1.2914895080029999E-2</v>
      </c>
      <c r="K36" s="352">
        <v>0</v>
      </c>
      <c r="L36" s="352">
        <v>0</v>
      </c>
      <c r="M36" s="358">
        <v>1.34841549396515</v>
      </c>
    </row>
    <row r="37" spans="1:13" x14ac:dyDescent="0.2">
      <c r="A37" s="2" t="s">
        <v>43</v>
      </c>
      <c r="B37" s="355">
        <v>71</v>
      </c>
      <c r="C37" s="352">
        <v>0.673226177692413</v>
      </c>
      <c r="D37" s="352">
        <v>0.103635631501675</v>
      </c>
      <c r="E37" s="352">
        <v>6.7592114210128798E-2</v>
      </c>
      <c r="F37" s="352">
        <v>0</v>
      </c>
      <c r="G37" s="352">
        <v>8.3214856684207902E-2</v>
      </c>
      <c r="H37" s="352">
        <v>3.3055968582630199E-2</v>
      </c>
      <c r="I37" s="352">
        <v>3.92752550542355E-2</v>
      </c>
      <c r="J37" s="352">
        <v>0</v>
      </c>
      <c r="K37" s="352">
        <v>0</v>
      </c>
      <c r="L37" s="352">
        <v>0</v>
      </c>
      <c r="M37" s="358">
        <v>1.12971174716949</v>
      </c>
    </row>
    <row r="38" spans="1:13" x14ac:dyDescent="0.2">
      <c r="A38" s="2" t="s">
        <v>44</v>
      </c>
      <c r="B38" s="355">
        <v>94</v>
      </c>
      <c r="C38" s="352">
        <v>0.26424407958984403</v>
      </c>
      <c r="D38" s="352">
        <v>0.20573329925537101</v>
      </c>
      <c r="E38" s="352">
        <v>0.165468469262123</v>
      </c>
      <c r="F38" s="352">
        <v>3.8541909307241398E-2</v>
      </c>
      <c r="G38" s="352">
        <v>0.176560789346695</v>
      </c>
      <c r="H38" s="352">
        <v>9.0683095157146495E-2</v>
      </c>
      <c r="I38" s="352">
        <v>2.8499754145741501E-2</v>
      </c>
      <c r="J38" s="352">
        <v>3.0268613249063499E-2</v>
      </c>
      <c r="K38" s="352">
        <v>0</v>
      </c>
      <c r="L38" s="352">
        <v>0</v>
      </c>
      <c r="M38" s="358">
        <v>2.6229605674743701</v>
      </c>
    </row>
    <row r="39" spans="1:13" x14ac:dyDescent="0.2">
      <c r="A39" s="2" t="s">
        <v>45</v>
      </c>
      <c r="B39" s="355">
        <v>99</v>
      </c>
      <c r="C39" s="352">
        <v>0.46370548009872398</v>
      </c>
      <c r="D39" s="352">
        <v>0.289752006530762</v>
      </c>
      <c r="E39" s="352">
        <v>6.6411621868610396E-2</v>
      </c>
      <c r="F39" s="352">
        <v>4.9826167523860897E-2</v>
      </c>
      <c r="G39" s="352">
        <v>4.5382015407085398E-2</v>
      </c>
      <c r="H39" s="352">
        <v>6.8980015814304393E-2</v>
      </c>
      <c r="I39" s="352">
        <v>1.5942694619297999E-2</v>
      </c>
      <c r="J39" s="352">
        <v>0</v>
      </c>
      <c r="K39" s="352">
        <v>0</v>
      </c>
      <c r="L39" s="352">
        <v>0</v>
      </c>
      <c r="M39" s="358">
        <v>1.35730588436127</v>
      </c>
    </row>
    <row r="40" spans="1:13" x14ac:dyDescent="0.2">
      <c r="A40" s="2" t="s">
        <v>46</v>
      </c>
      <c r="B40" s="355">
        <v>96</v>
      </c>
      <c r="C40" s="352">
        <v>0.44597113132476801</v>
      </c>
      <c r="D40" s="352">
        <v>0.174168080091476</v>
      </c>
      <c r="E40" s="352">
        <v>0.112540803849697</v>
      </c>
      <c r="F40" s="352">
        <v>3.6942116916179699E-2</v>
      </c>
      <c r="G40" s="352">
        <v>9.1451033949852004E-2</v>
      </c>
      <c r="H40" s="352">
        <v>0.111550033092499</v>
      </c>
      <c r="I40" s="352">
        <v>0</v>
      </c>
      <c r="J40" s="352">
        <v>2.0035075023770301E-2</v>
      </c>
      <c r="K40" s="352">
        <v>7.3417141102254399E-3</v>
      </c>
      <c r="L40" s="352">
        <v>0</v>
      </c>
      <c r="M40" s="358">
        <v>1.97070288658142</v>
      </c>
    </row>
    <row r="41" spans="1:13" x14ac:dyDescent="0.2">
      <c r="A41" s="2" t="s">
        <v>47</v>
      </c>
      <c r="B41" s="355">
        <v>71</v>
      </c>
      <c r="C41" s="352">
        <v>0.47260275483131398</v>
      </c>
      <c r="D41" s="352">
        <v>0.16714529693126701</v>
      </c>
      <c r="E41" s="352">
        <v>0.11995629966259</v>
      </c>
      <c r="F41" s="352">
        <v>6.4041011035442394E-2</v>
      </c>
      <c r="G41" s="352">
        <v>2.19862814992666E-2</v>
      </c>
      <c r="H41" s="352">
        <v>5.2448201924562503E-2</v>
      </c>
      <c r="I41" s="352">
        <v>2.8069281950593002E-2</v>
      </c>
      <c r="J41" s="352">
        <v>1.37480450794101E-2</v>
      </c>
      <c r="K41" s="352">
        <v>0</v>
      </c>
      <c r="L41" s="352">
        <v>6.0002841055393198E-2</v>
      </c>
      <c r="M41" s="358">
        <v>3.2049012184143102</v>
      </c>
    </row>
    <row r="42" spans="1:13" x14ac:dyDescent="0.2">
      <c r="A42" s="2" t="s">
        <v>48</v>
      </c>
      <c r="B42" s="355">
        <v>88</v>
      </c>
      <c r="C42" s="352">
        <v>0.51571488380432096</v>
      </c>
      <c r="D42" s="352">
        <v>0.224080964922905</v>
      </c>
      <c r="E42" s="352">
        <v>7.7285073697567E-2</v>
      </c>
      <c r="F42" s="352">
        <v>5.4732665419578601E-2</v>
      </c>
      <c r="G42" s="352">
        <v>4.4976834207773202E-2</v>
      </c>
      <c r="H42" s="352">
        <v>6.2484603375196499E-2</v>
      </c>
      <c r="I42" s="352">
        <v>2.07249652594328E-2</v>
      </c>
      <c r="J42" s="352">
        <v>0</v>
      </c>
      <c r="K42" s="352">
        <v>0</v>
      </c>
      <c r="L42" s="352">
        <v>0</v>
      </c>
      <c r="M42" s="358">
        <v>1.3451893329620399</v>
      </c>
    </row>
    <row r="43" spans="1:13" x14ac:dyDescent="0.2">
      <c r="A43" s="2" t="s">
        <v>49</v>
      </c>
      <c r="B43" s="355">
        <v>88</v>
      </c>
      <c r="C43" s="352">
        <v>0.37997221946716297</v>
      </c>
      <c r="D43" s="352">
        <v>0.25338938832282998</v>
      </c>
      <c r="E43" s="352">
        <v>0.11816940456628799</v>
      </c>
      <c r="F43" s="352">
        <v>6.9371357560157804E-2</v>
      </c>
      <c r="G43" s="352">
        <v>5.6527443230152102E-2</v>
      </c>
      <c r="H43" s="352">
        <v>6.0042906552553198E-2</v>
      </c>
      <c r="I43" s="352">
        <v>3.0517024919390699E-2</v>
      </c>
      <c r="J43" s="352">
        <v>2.3394981399178501E-2</v>
      </c>
      <c r="K43" s="352">
        <v>8.6152581498026796E-3</v>
      </c>
      <c r="L43" s="352">
        <v>0</v>
      </c>
      <c r="M43" s="358">
        <v>2.1572239398956299</v>
      </c>
    </row>
    <row r="44" spans="1:13" x14ac:dyDescent="0.2">
      <c r="A44" s="2" t="s">
        <v>50</v>
      </c>
      <c r="B44" s="355">
        <v>86</v>
      </c>
      <c r="C44" s="352">
        <v>0.49613931775093101</v>
      </c>
      <c r="D44" s="352">
        <v>0.15188159048557301</v>
      </c>
      <c r="E44" s="352">
        <v>0.102288007736206</v>
      </c>
      <c r="F44" s="352">
        <v>4.5429505407810197E-2</v>
      </c>
      <c r="G44" s="352">
        <v>6.1103887856006601E-2</v>
      </c>
      <c r="H44" s="352">
        <v>0.114505082368851</v>
      </c>
      <c r="I44" s="352">
        <v>2.8652593493461598E-2</v>
      </c>
      <c r="J44" s="352">
        <v>0</v>
      </c>
      <c r="K44" s="352">
        <v>0</v>
      </c>
      <c r="L44" s="352">
        <v>0</v>
      </c>
      <c r="M44" s="358">
        <v>1.76226913928986</v>
      </c>
    </row>
    <row r="45" spans="1:13" x14ac:dyDescent="0.2">
      <c r="A45" s="2" t="s">
        <v>51</v>
      </c>
      <c r="B45" s="355">
        <v>84</v>
      </c>
      <c r="C45" s="352">
        <v>0.55952519178390503</v>
      </c>
      <c r="D45" s="352">
        <v>0.19464556872844699</v>
      </c>
      <c r="E45" s="352">
        <v>5.2977211773395497E-2</v>
      </c>
      <c r="F45" s="352">
        <v>6.2148280441761003E-2</v>
      </c>
      <c r="G45" s="352">
        <v>5.5311862379312501E-2</v>
      </c>
      <c r="H45" s="352">
        <v>3.2616522163152702E-2</v>
      </c>
      <c r="I45" s="352">
        <v>2.2938085719943001E-2</v>
      </c>
      <c r="J45" s="352">
        <v>1.01588675752282E-2</v>
      </c>
      <c r="K45" s="352">
        <v>9.6784373745322193E-3</v>
      </c>
      <c r="L45" s="352">
        <v>0</v>
      </c>
      <c r="M45" s="358">
        <v>1.4864864349365201</v>
      </c>
    </row>
    <row r="46" spans="1:13" x14ac:dyDescent="0.2">
      <c r="A46" s="2" t="s">
        <v>52</v>
      </c>
      <c r="B46" s="355">
        <v>79</v>
      </c>
      <c r="C46" s="352">
        <v>0.54537904262542702</v>
      </c>
      <c r="D46" s="352">
        <v>0.17579971253871901</v>
      </c>
      <c r="E46" s="352">
        <v>0.14433263242244701</v>
      </c>
      <c r="F46" s="352">
        <v>1.29308486357331E-2</v>
      </c>
      <c r="G46" s="352">
        <v>1.1181428097188501E-2</v>
      </c>
      <c r="H46" s="352">
        <v>3.6485552787780803E-2</v>
      </c>
      <c r="I46" s="352">
        <v>5.3715057671070099E-2</v>
      </c>
      <c r="J46" s="352">
        <v>0</v>
      </c>
      <c r="K46" s="352">
        <v>2.01757494360209E-2</v>
      </c>
      <c r="L46" s="352">
        <v>0</v>
      </c>
      <c r="M46" s="358">
        <v>1.7417407035827599</v>
      </c>
    </row>
    <row r="47" spans="1:13" x14ac:dyDescent="0.2">
      <c r="A47" s="2" t="s">
        <v>53</v>
      </c>
      <c r="B47" s="355">
        <v>79</v>
      </c>
      <c r="C47" s="352">
        <v>0.673054039478302</v>
      </c>
      <c r="D47" s="352">
        <v>0.15019828081131001</v>
      </c>
      <c r="E47" s="352">
        <v>9.9728293716907501E-2</v>
      </c>
      <c r="F47" s="352">
        <v>1.8826417624950399E-2</v>
      </c>
      <c r="G47" s="352">
        <v>2.98509187996387E-2</v>
      </c>
      <c r="H47" s="352">
        <v>9.7685065120458603E-3</v>
      </c>
      <c r="I47" s="352">
        <v>1.8573561683297199E-2</v>
      </c>
      <c r="J47" s="352">
        <v>0</v>
      </c>
      <c r="K47" s="352">
        <v>0</v>
      </c>
      <c r="L47" s="352">
        <v>0</v>
      </c>
      <c r="M47" s="358">
        <v>0.76011598110198997</v>
      </c>
    </row>
    <row r="48" spans="1:13" x14ac:dyDescent="0.2">
      <c r="A48" s="2" t="s">
        <v>54</v>
      </c>
      <c r="B48" s="355">
        <v>70</v>
      </c>
      <c r="C48" s="352">
        <v>0.59787046909332298</v>
      </c>
      <c r="D48" s="352">
        <v>0.173907086253166</v>
      </c>
      <c r="E48" s="352">
        <v>9.3288578093051897E-2</v>
      </c>
      <c r="F48" s="352">
        <v>2.9845107346773099E-2</v>
      </c>
      <c r="G48" s="352">
        <v>6.6518738865852398E-2</v>
      </c>
      <c r="H48" s="352">
        <v>0</v>
      </c>
      <c r="I48" s="352">
        <v>1.4381280168891E-2</v>
      </c>
      <c r="J48" s="352">
        <v>0</v>
      </c>
      <c r="K48" s="352">
        <v>2.4188721552491198E-2</v>
      </c>
      <c r="L48" s="352">
        <v>0</v>
      </c>
      <c r="M48" s="358">
        <v>1.3436818122863801</v>
      </c>
    </row>
    <row r="49" spans="1:13" x14ac:dyDescent="0.2">
      <c r="A49" s="2" t="s">
        <v>55</v>
      </c>
      <c r="B49" s="355">
        <v>71</v>
      </c>
      <c r="C49" s="352">
        <v>0.64660984277725198</v>
      </c>
      <c r="D49" s="352">
        <v>0.19269210100174</v>
      </c>
      <c r="E49" s="352">
        <v>7.4274837970733601E-2</v>
      </c>
      <c r="F49" s="352">
        <v>3.1505674123764003E-2</v>
      </c>
      <c r="G49" s="352">
        <v>3.4406110644340501E-2</v>
      </c>
      <c r="H49" s="352">
        <v>1.03913834318519E-2</v>
      </c>
      <c r="I49" s="352">
        <v>0</v>
      </c>
      <c r="J49" s="352">
        <v>0</v>
      </c>
      <c r="K49" s="352">
        <v>1.0120078921318099E-2</v>
      </c>
      <c r="L49" s="352">
        <v>0</v>
      </c>
      <c r="M49" s="358">
        <v>0.82774174213409402</v>
      </c>
    </row>
    <row r="50" spans="1:13" x14ac:dyDescent="0.2">
      <c r="A50" s="2" t="s">
        <v>56</v>
      </c>
      <c r="B50" s="355">
        <v>48</v>
      </c>
      <c r="C50" s="352">
        <v>0.71161878108978305</v>
      </c>
      <c r="D50" s="352">
        <v>0.12862728536129001</v>
      </c>
      <c r="E50" s="352">
        <v>1.14218117669225E-2</v>
      </c>
      <c r="F50" s="352">
        <v>2.2169027477502799E-2</v>
      </c>
      <c r="G50" s="352">
        <v>7.3834672570228604E-2</v>
      </c>
      <c r="H50" s="352">
        <v>3.0159365385770801E-2</v>
      </c>
      <c r="I50" s="352">
        <v>2.2169027477502799E-2</v>
      </c>
      <c r="J50" s="352">
        <v>0</v>
      </c>
      <c r="K50" s="352">
        <v>0</v>
      </c>
      <c r="L50" s="352">
        <v>0</v>
      </c>
      <c r="M50" s="358">
        <v>0.91596317291259799</v>
      </c>
    </row>
    <row r="51" spans="1:13" x14ac:dyDescent="0.2">
      <c r="A51" s="2" t="s">
        <v>57</v>
      </c>
      <c r="B51" s="355">
        <v>79</v>
      </c>
      <c r="C51" s="352">
        <v>0.60068404674529996</v>
      </c>
      <c r="D51" s="352">
        <v>0.16848598420620001</v>
      </c>
      <c r="E51" s="352">
        <v>8.5901729762554196E-2</v>
      </c>
      <c r="F51" s="352">
        <v>1.2900608591735399E-2</v>
      </c>
      <c r="G51" s="352">
        <v>1.9475407898426101E-2</v>
      </c>
      <c r="H51" s="352">
        <v>5.9754397720098502E-2</v>
      </c>
      <c r="I51" s="352">
        <v>5.27977980673313E-2</v>
      </c>
      <c r="J51" s="352">
        <v>0</v>
      </c>
      <c r="K51" s="352">
        <v>0</v>
      </c>
      <c r="L51" s="352">
        <v>0</v>
      </c>
      <c r="M51" s="358">
        <v>1.3105672597885101</v>
      </c>
    </row>
    <row r="52" spans="1:13" x14ac:dyDescent="0.2">
      <c r="A52" s="2" t="s">
        <v>58</v>
      </c>
      <c r="B52" s="355">
        <v>64</v>
      </c>
      <c r="C52" s="352">
        <v>0.61902654170990001</v>
      </c>
      <c r="D52" s="352">
        <v>0.19083306193351701</v>
      </c>
      <c r="E52" s="352">
        <v>0.12770552933216101</v>
      </c>
      <c r="F52" s="352">
        <v>0</v>
      </c>
      <c r="G52" s="352">
        <v>1.4919449575245399E-2</v>
      </c>
      <c r="H52" s="352">
        <v>3.2595980912447003E-2</v>
      </c>
      <c r="I52" s="352">
        <v>1.4919449575245399E-2</v>
      </c>
      <c r="J52" s="352">
        <v>0</v>
      </c>
      <c r="K52" s="352">
        <v>0</v>
      </c>
      <c r="L52" s="352">
        <v>0</v>
      </c>
      <c r="M52" s="358">
        <v>0.83577287197113004</v>
      </c>
    </row>
    <row r="53" spans="1:13" x14ac:dyDescent="0.2">
      <c r="A53" s="2" t="s">
        <v>59</v>
      </c>
      <c r="B53" s="355">
        <v>72</v>
      </c>
      <c r="C53" s="352">
        <v>0.53982722759246804</v>
      </c>
      <c r="D53" s="352">
        <v>0.180242419242859</v>
      </c>
      <c r="E53" s="352">
        <v>6.5935537219047505E-2</v>
      </c>
      <c r="F53" s="352">
        <v>4.3824680149555199E-2</v>
      </c>
      <c r="G53" s="352">
        <v>4.4941205531358698E-2</v>
      </c>
      <c r="H53" s="352">
        <v>5.8694608509540599E-2</v>
      </c>
      <c r="I53" s="352">
        <v>4.4356208294630099E-2</v>
      </c>
      <c r="J53" s="352">
        <v>2.2178104147315001E-2</v>
      </c>
      <c r="K53" s="352">
        <v>0</v>
      </c>
      <c r="L53" s="352">
        <v>0</v>
      </c>
      <c r="M53" s="358">
        <v>1.7414866685867301</v>
      </c>
    </row>
    <row r="54" spans="1:13" x14ac:dyDescent="0.2">
      <c r="A54" s="2" t="s">
        <v>60</v>
      </c>
      <c r="B54" s="355">
        <v>72</v>
      </c>
      <c r="C54" s="352">
        <v>0.60171419382095304</v>
      </c>
      <c r="D54" s="352">
        <v>0.131880342960358</v>
      </c>
      <c r="E54" s="352">
        <v>0.11262981593608901</v>
      </c>
      <c r="F54" s="352">
        <v>2.1787187084555602E-2</v>
      </c>
      <c r="G54" s="352">
        <v>7.0129066705703694E-2</v>
      </c>
      <c r="H54" s="352">
        <v>3.0929701402783401E-2</v>
      </c>
      <c r="I54" s="352">
        <v>2.3767001926899001E-2</v>
      </c>
      <c r="J54" s="352">
        <v>0</v>
      </c>
      <c r="K54" s="352">
        <v>0</v>
      </c>
      <c r="L54" s="352">
        <v>7.1626994758844402E-3</v>
      </c>
      <c r="M54" s="358">
        <v>1.3102172613143901</v>
      </c>
    </row>
    <row r="55" spans="1:13" x14ac:dyDescent="0.2">
      <c r="A55" s="2" t="s">
        <v>61</v>
      </c>
      <c r="B55" s="355">
        <v>77</v>
      </c>
      <c r="C55" s="352">
        <v>0.666465103626251</v>
      </c>
      <c r="D55" s="352">
        <v>0.12647826969623599</v>
      </c>
      <c r="E55" s="352">
        <v>4.3425694108009297E-2</v>
      </c>
      <c r="F55" s="352">
        <v>2.04869322478771E-2</v>
      </c>
      <c r="G55" s="352">
        <v>5.1917213946580901E-2</v>
      </c>
      <c r="H55" s="352">
        <v>2.2147960960865E-2</v>
      </c>
      <c r="I55" s="352">
        <v>4.8591915518045398E-2</v>
      </c>
      <c r="J55" s="352">
        <v>1.02434661239386E-2</v>
      </c>
      <c r="K55" s="352">
        <v>0</v>
      </c>
      <c r="L55" s="352">
        <v>1.02434661239386E-2</v>
      </c>
      <c r="M55" s="358">
        <v>1.51958727836609</v>
      </c>
    </row>
    <row r="56" spans="1:13" x14ac:dyDescent="0.2">
      <c r="A56" s="2" t="s">
        <v>62</v>
      </c>
      <c r="B56" s="355">
        <v>103</v>
      </c>
      <c r="C56" s="352">
        <v>0.589824259281158</v>
      </c>
      <c r="D56" s="352">
        <v>0.17189496755600001</v>
      </c>
      <c r="E56" s="352">
        <v>0.125508368015289</v>
      </c>
      <c r="F56" s="352">
        <v>2.5968920439481701E-2</v>
      </c>
      <c r="G56" s="352">
        <v>2.7799271047115302E-2</v>
      </c>
      <c r="H56" s="352">
        <v>3.2805792987346601E-2</v>
      </c>
      <c r="I56" s="352">
        <v>2.6198402047157301E-2</v>
      </c>
      <c r="J56" s="352">
        <v>0</v>
      </c>
      <c r="K56" s="352">
        <v>0</v>
      </c>
      <c r="L56" s="352">
        <v>0</v>
      </c>
      <c r="M56" s="358">
        <v>1.0565049648284901</v>
      </c>
    </row>
    <row r="57" spans="1:13" x14ac:dyDescent="0.2">
      <c r="A57" s="2" t="s">
        <v>63</v>
      </c>
      <c r="B57" s="355">
        <v>94</v>
      </c>
      <c r="C57" s="352">
        <v>0.45435464382171598</v>
      </c>
      <c r="D57" s="352">
        <v>0.208233997225761</v>
      </c>
      <c r="E57" s="352">
        <v>0.14309816062450401</v>
      </c>
      <c r="F57" s="352">
        <v>3.0592754483223E-2</v>
      </c>
      <c r="G57" s="352">
        <v>9.3083754181861905E-2</v>
      </c>
      <c r="H57" s="352">
        <v>2.4054810404777499E-2</v>
      </c>
      <c r="I57" s="352">
        <v>1.49045251309872E-2</v>
      </c>
      <c r="J57" s="352">
        <v>1.30106937140226E-2</v>
      </c>
      <c r="K57" s="352">
        <v>1.8666660413146002E-2</v>
      </c>
      <c r="L57" s="352">
        <v>0</v>
      </c>
      <c r="M57" s="358">
        <v>1.8060281276702901</v>
      </c>
    </row>
    <row r="58" spans="1:13" x14ac:dyDescent="0.2">
      <c r="A58" s="2" t="s">
        <v>64</v>
      </c>
      <c r="B58" s="355">
        <v>84</v>
      </c>
      <c r="C58" s="352">
        <v>0.61916744709014904</v>
      </c>
      <c r="D58" s="352">
        <v>0.15350523591041601</v>
      </c>
      <c r="E58" s="352">
        <v>9.5508731901645702E-2</v>
      </c>
      <c r="F58" s="352">
        <v>4.67561110854149E-2</v>
      </c>
      <c r="G58" s="352">
        <v>1.8339782953262301E-2</v>
      </c>
      <c r="H58" s="352">
        <v>4.4701635837554897E-2</v>
      </c>
      <c r="I58" s="352">
        <v>1.57084353268147E-2</v>
      </c>
      <c r="J58" s="352">
        <v>0</v>
      </c>
      <c r="K58" s="352">
        <v>6.3126166351139502E-3</v>
      </c>
      <c r="L58" s="352">
        <v>0</v>
      </c>
      <c r="M58" s="358">
        <v>1.072993516922</v>
      </c>
    </row>
    <row r="59" spans="1:13" x14ac:dyDescent="0.2">
      <c r="A59" s="2" t="s">
        <v>65</v>
      </c>
      <c r="B59" s="355">
        <v>78</v>
      </c>
      <c r="C59" s="352">
        <v>0.44196897745132402</v>
      </c>
      <c r="D59" s="352">
        <v>0.28844073414802601</v>
      </c>
      <c r="E59" s="352">
        <v>7.4789702892303495E-2</v>
      </c>
      <c r="F59" s="352">
        <v>2.4379197508096698E-2</v>
      </c>
      <c r="G59" s="352">
        <v>3.5164583474397701E-2</v>
      </c>
      <c r="H59" s="352">
        <v>8.1914357841014904E-2</v>
      </c>
      <c r="I59" s="352">
        <v>3.5643164068460499E-2</v>
      </c>
      <c r="J59" s="352">
        <v>0</v>
      </c>
      <c r="K59" s="352">
        <v>1.7699284479021998E-2</v>
      </c>
      <c r="L59" s="352">
        <v>0</v>
      </c>
      <c r="M59" s="358">
        <v>1.81832098960876</v>
      </c>
    </row>
    <row r="60" spans="1:13" x14ac:dyDescent="0.2">
      <c r="A60" s="2" t="s">
        <v>66</v>
      </c>
      <c r="B60" s="355">
        <v>66</v>
      </c>
      <c r="C60" s="352">
        <v>0.72791016101837203</v>
      </c>
      <c r="D60" s="352">
        <v>0.20566190779209101</v>
      </c>
      <c r="E60" s="352">
        <v>1.7589820548892E-2</v>
      </c>
      <c r="F60" s="352">
        <v>8.3369612693786604E-3</v>
      </c>
      <c r="G60" s="352">
        <v>0</v>
      </c>
      <c r="H60" s="352">
        <v>2.2911306470632602E-2</v>
      </c>
      <c r="I60" s="352">
        <v>1.7589820548892E-2</v>
      </c>
      <c r="J60" s="352">
        <v>0</v>
      </c>
      <c r="K60" s="352">
        <v>0</v>
      </c>
      <c r="L60" s="352">
        <v>0</v>
      </c>
      <c r="M60" s="358">
        <v>0.64795243740081798</v>
      </c>
    </row>
    <row r="61" spans="1:13" x14ac:dyDescent="0.2">
      <c r="A61" s="2" t="s">
        <v>67</v>
      </c>
      <c r="B61" s="355">
        <v>61</v>
      </c>
      <c r="C61" s="352">
        <v>0.78924500942230202</v>
      </c>
      <c r="D61" s="352">
        <v>6.6360920667648302E-2</v>
      </c>
      <c r="E61" s="352">
        <v>7.0793442428112002E-2</v>
      </c>
      <c r="F61" s="352">
        <v>1.54527649283409E-2</v>
      </c>
      <c r="G61" s="352">
        <v>2.9017448425293E-2</v>
      </c>
      <c r="H61" s="352">
        <v>2.9130395501852001E-2</v>
      </c>
      <c r="I61" s="352">
        <v>0</v>
      </c>
      <c r="J61" s="352">
        <v>0</v>
      </c>
      <c r="K61" s="352">
        <v>0</v>
      </c>
      <c r="L61" s="352">
        <v>0</v>
      </c>
      <c r="M61" s="358">
        <v>0.52910506725311302</v>
      </c>
    </row>
    <row r="62" spans="1:13" x14ac:dyDescent="0.2">
      <c r="A62" s="2" t="s">
        <v>68</v>
      </c>
      <c r="B62" s="355">
        <v>97</v>
      </c>
      <c r="C62" s="352">
        <v>0.47717592120170599</v>
      </c>
      <c r="D62" s="352">
        <v>0.13879182934761</v>
      </c>
      <c r="E62" s="352">
        <v>0.11030550301075</v>
      </c>
      <c r="F62" s="352">
        <v>5.0431154668331098E-2</v>
      </c>
      <c r="G62" s="352">
        <v>6.3682273030281095E-2</v>
      </c>
      <c r="H62" s="352">
        <v>8.8602855801582295E-2</v>
      </c>
      <c r="I62" s="352">
        <v>4.2170036584138898E-2</v>
      </c>
      <c r="J62" s="352">
        <v>1.13938022404909E-2</v>
      </c>
      <c r="K62" s="352">
        <v>1.7446618527173999E-2</v>
      </c>
      <c r="L62" s="352">
        <v>0</v>
      </c>
      <c r="M62" s="358">
        <v>2.2183423042297399</v>
      </c>
    </row>
    <row r="63" spans="1:13" x14ac:dyDescent="0.2">
      <c r="A63" s="2" t="s">
        <v>69</v>
      </c>
      <c r="B63" s="355">
        <v>78</v>
      </c>
      <c r="C63" s="352">
        <v>0.53270995616912797</v>
      </c>
      <c r="D63" s="352">
        <v>0.13740998506546001</v>
      </c>
      <c r="E63" s="352">
        <v>0.14626221358776101</v>
      </c>
      <c r="F63" s="352">
        <v>7.8403325751423801E-3</v>
      </c>
      <c r="G63" s="352">
        <v>6.8783402442932101E-2</v>
      </c>
      <c r="H63" s="352">
        <v>6.8202160298824296E-2</v>
      </c>
      <c r="I63" s="352">
        <v>2.70304493606091E-2</v>
      </c>
      <c r="J63" s="352">
        <v>1.17615098133683E-2</v>
      </c>
      <c r="K63" s="352">
        <v>0</v>
      </c>
      <c r="L63" s="352">
        <v>0</v>
      </c>
      <c r="M63" s="358">
        <v>1.5732723474502599</v>
      </c>
    </row>
    <row r="64" spans="1:13" x14ac:dyDescent="0.2">
      <c r="A64" s="2" t="s">
        <v>70</v>
      </c>
      <c r="B64" s="355">
        <v>74</v>
      </c>
      <c r="C64" s="352">
        <v>0.65788036584854104</v>
      </c>
      <c r="D64" s="352">
        <v>0.15876872837543499</v>
      </c>
      <c r="E64" s="352">
        <v>0</v>
      </c>
      <c r="F64" s="352">
        <v>9.5356209203600901E-3</v>
      </c>
      <c r="G64" s="352">
        <v>7.0964038372039795E-2</v>
      </c>
      <c r="H64" s="352">
        <v>3.6963086575269699E-2</v>
      </c>
      <c r="I64" s="352">
        <v>2.87620108574629E-2</v>
      </c>
      <c r="J64" s="352">
        <v>0</v>
      </c>
      <c r="K64" s="352">
        <v>1.9226389005780199E-2</v>
      </c>
      <c r="L64" s="352">
        <v>1.7899768427014399E-2</v>
      </c>
      <c r="M64" s="358">
        <v>1.79476046562195</v>
      </c>
    </row>
    <row r="65" spans="1:13" x14ac:dyDescent="0.2">
      <c r="A65" s="2" t="s">
        <v>71</v>
      </c>
      <c r="B65" s="355">
        <v>59</v>
      </c>
      <c r="C65" s="352">
        <v>0.68811357021331798</v>
      </c>
      <c r="D65" s="352">
        <v>0.18744505941867801</v>
      </c>
      <c r="E65" s="352">
        <v>6.3722200691699996E-2</v>
      </c>
      <c r="F65" s="352">
        <v>1.0449010878801301E-2</v>
      </c>
      <c r="G65" s="352">
        <v>1.2368097901344299E-2</v>
      </c>
      <c r="H65" s="352">
        <v>2.13347189128399E-2</v>
      </c>
      <c r="I65" s="352">
        <v>1.6567321494221701E-2</v>
      </c>
      <c r="J65" s="352">
        <v>0</v>
      </c>
      <c r="K65" s="352">
        <v>0</v>
      </c>
      <c r="L65" s="352">
        <v>0</v>
      </c>
      <c r="M65" s="358">
        <v>0.73205983638763406</v>
      </c>
    </row>
    <row r="66" spans="1:13" x14ac:dyDescent="0.2">
      <c r="A66" s="2" t="s">
        <v>72</v>
      </c>
      <c r="B66" s="355">
        <v>81</v>
      </c>
      <c r="C66" s="352">
        <v>0.331082463264465</v>
      </c>
      <c r="D66" s="352">
        <v>0.16026277840137501</v>
      </c>
      <c r="E66" s="352">
        <v>0.15348023176193201</v>
      </c>
      <c r="F66" s="352">
        <v>5.3149878978729199E-2</v>
      </c>
      <c r="G66" s="352">
        <v>0.142457440495491</v>
      </c>
      <c r="H66" s="352">
        <v>5.33517338335514E-2</v>
      </c>
      <c r="I66" s="352">
        <v>6.2443874776363401E-2</v>
      </c>
      <c r="J66" s="352">
        <v>0</v>
      </c>
      <c r="K66" s="352">
        <v>2.2134190425276801E-2</v>
      </c>
      <c r="L66" s="352">
        <v>2.1637408062815701E-2</v>
      </c>
      <c r="M66" s="358">
        <v>3.18004298210144</v>
      </c>
    </row>
    <row r="67" spans="1:13" x14ac:dyDescent="0.2">
      <c r="A67" s="2" t="s">
        <v>73</v>
      </c>
      <c r="B67" s="355">
        <v>94</v>
      </c>
      <c r="C67" s="352">
        <v>0.29778811335563699</v>
      </c>
      <c r="D67" s="352">
        <v>0.21602757275104501</v>
      </c>
      <c r="E67" s="352">
        <v>0.16331565380096399</v>
      </c>
      <c r="F67" s="352">
        <v>4.0303241461515399E-2</v>
      </c>
      <c r="G67" s="352">
        <v>9.7191862761974293E-2</v>
      </c>
      <c r="H67" s="352">
        <v>9.5930717885494204E-2</v>
      </c>
      <c r="I67" s="352">
        <v>6.2057070434093503E-2</v>
      </c>
      <c r="J67" s="352">
        <v>0</v>
      </c>
      <c r="K67" s="352">
        <v>1.6531497240066501E-2</v>
      </c>
      <c r="L67" s="352">
        <v>1.0854256339371199E-2</v>
      </c>
      <c r="M67" s="358">
        <v>2.8740568161010702</v>
      </c>
    </row>
    <row r="68" spans="1:13" x14ac:dyDescent="0.2">
      <c r="A68" s="2" t="s">
        <v>74</v>
      </c>
      <c r="B68" s="355">
        <v>76</v>
      </c>
      <c r="C68" s="352">
        <v>0.42404112219810502</v>
      </c>
      <c r="D68" s="352">
        <v>0.20782728493213701</v>
      </c>
      <c r="E68" s="352">
        <v>8.6645133793354007E-2</v>
      </c>
      <c r="F68" s="352">
        <v>3.0899325385689701E-2</v>
      </c>
      <c r="G68" s="352">
        <v>0.115528121590614</v>
      </c>
      <c r="H68" s="352">
        <v>4.4065915048122399E-2</v>
      </c>
      <c r="I68" s="352">
        <v>0</v>
      </c>
      <c r="J68" s="352">
        <v>9.46396496146917E-3</v>
      </c>
      <c r="K68" s="352">
        <v>2.0106192678213099E-2</v>
      </c>
      <c r="L68" s="352">
        <v>6.1422955244779601E-2</v>
      </c>
      <c r="M68" s="358">
        <v>3.42813968658447</v>
      </c>
    </row>
    <row r="69" spans="1:13" x14ac:dyDescent="0.2">
      <c r="A69" s="2" t="s">
        <v>75</v>
      </c>
      <c r="B69" s="355">
        <v>93</v>
      </c>
      <c r="C69" s="352">
        <v>0.564572334289551</v>
      </c>
      <c r="D69" s="352">
        <v>0.14329707622528101</v>
      </c>
      <c r="E69" s="352">
        <v>8.2643128931522397E-2</v>
      </c>
      <c r="F69" s="352">
        <v>6.8371067754924297E-3</v>
      </c>
      <c r="G69" s="352">
        <v>6.2559597194194794E-2</v>
      </c>
      <c r="H69" s="352">
        <v>5.43340258300304E-2</v>
      </c>
      <c r="I69" s="352">
        <v>4.3314244598150302E-2</v>
      </c>
      <c r="J69" s="352">
        <v>3.3529952168464702E-2</v>
      </c>
      <c r="K69" s="352">
        <v>8.9125232771038992E-3</v>
      </c>
      <c r="L69" s="352">
        <v>0</v>
      </c>
      <c r="M69" s="358">
        <v>2.0344214439392099</v>
      </c>
    </row>
    <row r="70" spans="1:13" x14ac:dyDescent="0.2">
      <c r="A70" s="2" t="s">
        <v>76</v>
      </c>
      <c r="B70" s="355">
        <v>77</v>
      </c>
      <c r="C70" s="352">
        <v>0.79450249671936002</v>
      </c>
      <c r="D70" s="352">
        <v>0.115131050348282</v>
      </c>
      <c r="E70" s="352">
        <v>1.3749049045145499E-2</v>
      </c>
      <c r="F70" s="352">
        <v>2.4297006428241699E-2</v>
      </c>
      <c r="G70" s="352">
        <v>2.4976368993520699E-2</v>
      </c>
      <c r="H70" s="352">
        <v>1.3672018423676499E-2</v>
      </c>
      <c r="I70" s="352">
        <v>0</v>
      </c>
      <c r="J70" s="352">
        <v>1.3672018423676499E-2</v>
      </c>
      <c r="K70" s="352">
        <v>0</v>
      </c>
      <c r="L70" s="352">
        <v>0</v>
      </c>
      <c r="M70" s="358">
        <v>0.60253804922103904</v>
      </c>
    </row>
    <row r="71" spans="1:13" x14ac:dyDescent="0.2">
      <c r="A71" s="3" t="s">
        <v>77</v>
      </c>
      <c r="B71" s="356">
        <v>65</v>
      </c>
      <c r="C71" s="353">
        <v>0.66582340002059903</v>
      </c>
      <c r="D71" s="353">
        <v>0.209752187132835</v>
      </c>
      <c r="E71" s="353">
        <v>2.7130696922540699E-2</v>
      </c>
      <c r="F71" s="353">
        <v>0</v>
      </c>
      <c r="G71" s="353">
        <v>4.2785812169313403E-2</v>
      </c>
      <c r="H71" s="353">
        <v>4.1196901351213497E-2</v>
      </c>
      <c r="I71" s="353">
        <v>0</v>
      </c>
      <c r="J71" s="353">
        <v>0</v>
      </c>
      <c r="K71" s="353">
        <v>1.3310981914401099E-2</v>
      </c>
      <c r="L71" s="353">
        <v>0</v>
      </c>
      <c r="M71" s="359">
        <v>0.98767948150634799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282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63" t="s">
        <v>1</v>
      </c>
      <c r="C6" s="360" t="s">
        <v>1</v>
      </c>
      <c r="D6" s="360" t="s">
        <v>1</v>
      </c>
      <c r="E6" s="360" t="s">
        <v>1</v>
      </c>
      <c r="F6" s="360" t="s">
        <v>1</v>
      </c>
      <c r="G6" s="360" t="s">
        <v>1</v>
      </c>
      <c r="H6" s="360" t="s">
        <v>1</v>
      </c>
      <c r="I6" s="360" t="s">
        <v>1</v>
      </c>
      <c r="J6" s="360" t="s">
        <v>1</v>
      </c>
      <c r="K6" s="360" t="s">
        <v>1</v>
      </c>
      <c r="L6" s="360" t="s">
        <v>1</v>
      </c>
      <c r="M6" s="366" t="s">
        <v>1</v>
      </c>
    </row>
    <row r="7" spans="1:13" x14ac:dyDescent="0.2">
      <c r="A7" s="2" t="s">
        <v>13</v>
      </c>
      <c r="B7" s="364">
        <v>5366</v>
      </c>
      <c r="C7" s="361">
        <v>0.26358020305633501</v>
      </c>
      <c r="D7" s="361">
        <v>0.37954095005989102</v>
      </c>
      <c r="E7" s="361">
        <v>0.16202171146869701</v>
      </c>
      <c r="F7" s="361">
        <v>5.5993370711803402E-2</v>
      </c>
      <c r="G7" s="361">
        <v>5.3328178822994197E-2</v>
      </c>
      <c r="H7" s="361">
        <v>5.6977227330207797E-2</v>
      </c>
      <c r="I7" s="361">
        <v>1.8445607274770699E-2</v>
      </c>
      <c r="J7" s="361">
        <v>5.1774433813989197E-3</v>
      </c>
      <c r="K7" s="361">
        <v>3.4758246038109099E-3</v>
      </c>
      <c r="L7" s="361">
        <v>1.45948561839759E-3</v>
      </c>
      <c r="M7" s="367">
        <v>1.7810412645339999</v>
      </c>
    </row>
    <row r="8" spans="1:13" x14ac:dyDescent="0.2">
      <c r="A8" s="5" t="s">
        <v>14</v>
      </c>
      <c r="B8" s="363" t="s">
        <v>1</v>
      </c>
      <c r="C8" s="360" t="s">
        <v>1</v>
      </c>
      <c r="D8" s="360" t="s">
        <v>1</v>
      </c>
      <c r="E8" s="360" t="s">
        <v>1</v>
      </c>
      <c r="F8" s="360" t="s">
        <v>1</v>
      </c>
      <c r="G8" s="360" t="s">
        <v>1</v>
      </c>
      <c r="H8" s="360" t="s">
        <v>1</v>
      </c>
      <c r="I8" s="360" t="s">
        <v>1</v>
      </c>
      <c r="J8" s="360" t="s">
        <v>1</v>
      </c>
      <c r="K8" s="360" t="s">
        <v>1</v>
      </c>
      <c r="L8" s="360" t="s">
        <v>1</v>
      </c>
      <c r="M8" s="366" t="s">
        <v>1</v>
      </c>
    </row>
    <row r="9" spans="1:13" x14ac:dyDescent="0.2">
      <c r="A9" s="2" t="s">
        <v>15</v>
      </c>
      <c r="B9" s="364">
        <v>102</v>
      </c>
      <c r="C9" s="361">
        <v>7.8487500548362704E-2</v>
      </c>
      <c r="D9" s="361">
        <v>0.245794698596001</v>
      </c>
      <c r="E9" s="361">
        <v>0.114368326961994</v>
      </c>
      <c r="F9" s="361">
        <v>0.106502585113049</v>
      </c>
      <c r="G9" s="361">
        <v>5.9416472911834703E-2</v>
      </c>
      <c r="H9" s="361">
        <v>0.20940518379211401</v>
      </c>
      <c r="I9" s="361">
        <v>0.128153622150421</v>
      </c>
      <c r="J9" s="361">
        <v>2.1357500925660099E-2</v>
      </c>
      <c r="K9" s="361">
        <v>1.5370393171906501E-2</v>
      </c>
      <c r="L9" s="361">
        <v>2.1143727004528001E-2</v>
      </c>
      <c r="M9" s="367">
        <v>4.5987629890441903</v>
      </c>
    </row>
    <row r="10" spans="1:13" x14ac:dyDescent="0.2">
      <c r="A10" s="2" t="s">
        <v>16</v>
      </c>
      <c r="B10" s="364">
        <v>102</v>
      </c>
      <c r="C10" s="361">
        <v>8.5823051631450695E-2</v>
      </c>
      <c r="D10" s="361">
        <v>0.30832695960998502</v>
      </c>
      <c r="E10" s="361">
        <v>0.25103411078453097</v>
      </c>
      <c r="F10" s="361">
        <v>8.4298752248287201E-2</v>
      </c>
      <c r="G10" s="361">
        <v>7.9267024993896498E-2</v>
      </c>
      <c r="H10" s="361">
        <v>0.13707411289215099</v>
      </c>
      <c r="I10" s="361">
        <v>4.5665275305509602E-2</v>
      </c>
      <c r="J10" s="361">
        <v>8.5107097402215004E-3</v>
      </c>
      <c r="K10" s="361">
        <v>0</v>
      </c>
      <c r="L10" s="361">
        <v>0</v>
      </c>
      <c r="M10" s="367">
        <v>2.7462430000305198</v>
      </c>
    </row>
    <row r="11" spans="1:13" x14ac:dyDescent="0.2">
      <c r="A11" s="2" t="s">
        <v>17</v>
      </c>
      <c r="B11" s="364">
        <v>119</v>
      </c>
      <c r="C11" s="361">
        <v>0.122407339513302</v>
      </c>
      <c r="D11" s="361">
        <v>0.347226291894913</v>
      </c>
      <c r="E11" s="361">
        <v>0.21563951671123499</v>
      </c>
      <c r="F11" s="361">
        <v>5.6757651269435903E-2</v>
      </c>
      <c r="G11" s="361">
        <v>9.7797654569149003E-2</v>
      </c>
      <c r="H11" s="361">
        <v>0.10886958986520801</v>
      </c>
      <c r="I11" s="361">
        <v>1.13624408841133E-2</v>
      </c>
      <c r="J11" s="361">
        <v>1.9347496330738099E-2</v>
      </c>
      <c r="K11" s="361">
        <v>2.05920152366161E-2</v>
      </c>
      <c r="L11" s="361">
        <v>0</v>
      </c>
      <c r="M11" s="367">
        <v>2.79284644126892</v>
      </c>
    </row>
    <row r="12" spans="1:13" x14ac:dyDescent="0.2">
      <c r="A12" s="2" t="s">
        <v>18</v>
      </c>
      <c r="B12" s="364">
        <v>105</v>
      </c>
      <c r="C12" s="361">
        <v>9.6788756549358396E-2</v>
      </c>
      <c r="D12" s="361">
        <v>0.35723263025283802</v>
      </c>
      <c r="E12" s="361">
        <v>0.29650026559829701</v>
      </c>
      <c r="F12" s="361">
        <v>7.3142543435096699E-2</v>
      </c>
      <c r="G12" s="361">
        <v>5.3850278258323697E-2</v>
      </c>
      <c r="H12" s="361">
        <v>8.2010664045810699E-2</v>
      </c>
      <c r="I12" s="361">
        <v>2.08115894347429E-2</v>
      </c>
      <c r="J12" s="361">
        <v>1.0666067712009E-2</v>
      </c>
      <c r="K12" s="361">
        <v>0</v>
      </c>
      <c r="L12" s="361">
        <v>8.9972252026200294E-3</v>
      </c>
      <c r="M12" s="367">
        <v>2.4719493389129599</v>
      </c>
    </row>
    <row r="13" spans="1:13" x14ac:dyDescent="0.2">
      <c r="A13" s="2" t="s">
        <v>19</v>
      </c>
      <c r="B13" s="364">
        <v>105</v>
      </c>
      <c r="C13" s="361">
        <v>0.108504243195057</v>
      </c>
      <c r="D13" s="361">
        <v>0.33490386605262801</v>
      </c>
      <c r="E13" s="361">
        <v>0.13176979124546101</v>
      </c>
      <c r="F13" s="361">
        <v>0.11996471881866499</v>
      </c>
      <c r="G13" s="361">
        <v>0.119530081748962</v>
      </c>
      <c r="H13" s="361">
        <v>0.13708463311195401</v>
      </c>
      <c r="I13" s="361">
        <v>4.8242658376693698E-2</v>
      </c>
      <c r="J13" s="361">
        <v>0</v>
      </c>
      <c r="K13" s="361">
        <v>0</v>
      </c>
      <c r="L13" s="361">
        <v>0</v>
      </c>
      <c r="M13" s="367">
        <v>2.7168612480163601</v>
      </c>
    </row>
    <row r="14" spans="1:13" x14ac:dyDescent="0.2">
      <c r="A14" s="2" t="s">
        <v>20</v>
      </c>
      <c r="B14" s="364">
        <v>97</v>
      </c>
      <c r="C14" s="361">
        <v>8.6832202970981598E-2</v>
      </c>
      <c r="D14" s="361">
        <v>0.32379227876663202</v>
      </c>
      <c r="E14" s="361">
        <v>0.17664709687232999</v>
      </c>
      <c r="F14" s="361">
        <v>0.1141427308321</v>
      </c>
      <c r="G14" s="361">
        <v>0.125722631812096</v>
      </c>
      <c r="H14" s="361">
        <v>0.13815148174762701</v>
      </c>
      <c r="I14" s="361">
        <v>2.7100387960672399E-2</v>
      </c>
      <c r="J14" s="361">
        <v>7.6111885719001302E-3</v>
      </c>
      <c r="K14" s="361">
        <v>0</v>
      </c>
      <c r="L14" s="361">
        <v>0</v>
      </c>
      <c r="M14" s="367">
        <v>2.6697423458099401</v>
      </c>
    </row>
    <row r="15" spans="1:13" x14ac:dyDescent="0.2">
      <c r="A15" s="2" t="s">
        <v>21</v>
      </c>
      <c r="B15" s="364">
        <v>91</v>
      </c>
      <c r="C15" s="361">
        <v>6.9815248250961304E-2</v>
      </c>
      <c r="D15" s="361">
        <v>0.340146034955978</v>
      </c>
      <c r="E15" s="361">
        <v>0.27058804035186801</v>
      </c>
      <c r="F15" s="361">
        <v>0.10092057287693</v>
      </c>
      <c r="G15" s="361">
        <v>5.9933677315712003E-2</v>
      </c>
      <c r="H15" s="361">
        <v>0.13545128703117401</v>
      </c>
      <c r="I15" s="361">
        <v>7.6002730056643503E-3</v>
      </c>
      <c r="J15" s="361">
        <v>0</v>
      </c>
      <c r="K15" s="361">
        <v>1.55448671430349E-2</v>
      </c>
      <c r="L15" s="361">
        <v>0</v>
      </c>
      <c r="M15" s="367">
        <v>2.6341910362243701</v>
      </c>
    </row>
    <row r="16" spans="1:13" x14ac:dyDescent="0.2">
      <c r="A16" s="2" t="s">
        <v>22</v>
      </c>
      <c r="B16" s="364">
        <v>90</v>
      </c>
      <c r="C16" s="361">
        <v>0.24701188504695901</v>
      </c>
      <c r="D16" s="361">
        <v>0.39472037553787198</v>
      </c>
      <c r="E16" s="361">
        <v>0.209639146924019</v>
      </c>
      <c r="F16" s="361">
        <v>6.9117769598960904E-2</v>
      </c>
      <c r="G16" s="361">
        <v>1.30501482635736E-2</v>
      </c>
      <c r="H16" s="361">
        <v>5.00881895422935E-2</v>
      </c>
      <c r="I16" s="361">
        <v>1.6372473910450901E-2</v>
      </c>
      <c r="J16" s="361">
        <v>0</v>
      </c>
      <c r="K16" s="361">
        <v>0</v>
      </c>
      <c r="L16" s="361">
        <v>0</v>
      </c>
      <c r="M16" s="367">
        <v>1.50506150722504</v>
      </c>
    </row>
    <row r="17" spans="1:13" x14ac:dyDescent="0.2">
      <c r="A17" s="2" t="s">
        <v>23</v>
      </c>
      <c r="B17" s="364">
        <v>57</v>
      </c>
      <c r="C17" s="361">
        <v>0.28728619217872597</v>
      </c>
      <c r="D17" s="361">
        <v>0.38694325089454701</v>
      </c>
      <c r="E17" s="361">
        <v>0.13228140771388999</v>
      </c>
      <c r="F17" s="361">
        <v>0.117311730980873</v>
      </c>
      <c r="G17" s="361">
        <v>1.5918256714940099E-2</v>
      </c>
      <c r="H17" s="361">
        <v>3.70255224406719E-2</v>
      </c>
      <c r="I17" s="361">
        <v>0</v>
      </c>
      <c r="J17" s="361">
        <v>2.32336409389973E-2</v>
      </c>
      <c r="K17" s="361">
        <v>0</v>
      </c>
      <c r="L17" s="361">
        <v>0</v>
      </c>
      <c r="M17" s="367">
        <v>1.6542984247207599</v>
      </c>
    </row>
    <row r="18" spans="1:13" x14ac:dyDescent="0.2">
      <c r="A18" s="2" t="s">
        <v>24</v>
      </c>
      <c r="B18" s="364">
        <v>58</v>
      </c>
      <c r="C18" s="361">
        <v>0.300785392522812</v>
      </c>
      <c r="D18" s="361">
        <v>0.41831189393997198</v>
      </c>
      <c r="E18" s="361">
        <v>0.17593422532081601</v>
      </c>
      <c r="F18" s="361">
        <v>2.7418058365583399E-2</v>
      </c>
      <c r="G18" s="361">
        <v>3.68364788591862E-2</v>
      </c>
      <c r="H18" s="361">
        <v>4.0713954716920901E-2</v>
      </c>
      <c r="I18" s="361">
        <v>0</v>
      </c>
      <c r="J18" s="361">
        <v>0</v>
      </c>
      <c r="K18" s="361">
        <v>0</v>
      </c>
      <c r="L18" s="361">
        <v>0</v>
      </c>
      <c r="M18" s="367">
        <v>1.2033501863479601</v>
      </c>
    </row>
    <row r="19" spans="1:13" x14ac:dyDescent="0.2">
      <c r="A19" s="2" t="s">
        <v>25</v>
      </c>
      <c r="B19" s="364">
        <v>79</v>
      </c>
      <c r="C19" s="361">
        <v>0.32662668824195901</v>
      </c>
      <c r="D19" s="361">
        <v>0.35658794641494801</v>
      </c>
      <c r="E19" s="361">
        <v>0.20286186039447801</v>
      </c>
      <c r="F19" s="361">
        <v>3.7166014313697801E-2</v>
      </c>
      <c r="G19" s="361">
        <v>4.09075357019901E-2</v>
      </c>
      <c r="H19" s="361">
        <v>2.5417061522603E-2</v>
      </c>
      <c r="I19" s="361">
        <v>1.0432893410325101E-2</v>
      </c>
      <c r="J19" s="361">
        <v>0</v>
      </c>
      <c r="K19" s="361">
        <v>0</v>
      </c>
      <c r="L19" s="361">
        <v>0</v>
      </c>
      <c r="M19" s="367">
        <v>1.2795379161834699</v>
      </c>
    </row>
    <row r="20" spans="1:13" x14ac:dyDescent="0.2">
      <c r="A20" s="2" t="s">
        <v>26</v>
      </c>
      <c r="B20" s="364">
        <v>84</v>
      </c>
      <c r="C20" s="361">
        <v>0.39436870813369801</v>
      </c>
      <c r="D20" s="361">
        <v>0.35477769374847401</v>
      </c>
      <c r="E20" s="361">
        <v>0.14938661456108099</v>
      </c>
      <c r="F20" s="361">
        <v>9.0392958372831293E-3</v>
      </c>
      <c r="G20" s="361">
        <v>2.2578904405236199E-2</v>
      </c>
      <c r="H20" s="361">
        <v>3.8436666131019599E-2</v>
      </c>
      <c r="I20" s="361">
        <v>1.856829226017E-2</v>
      </c>
      <c r="J20" s="361">
        <v>0</v>
      </c>
      <c r="K20" s="361">
        <v>0</v>
      </c>
      <c r="L20" s="361">
        <v>1.28437988460064E-2</v>
      </c>
      <c r="M20" s="367">
        <v>1.5436936616897601</v>
      </c>
    </row>
    <row r="21" spans="1:13" x14ac:dyDescent="0.2">
      <c r="A21" s="2" t="s">
        <v>27</v>
      </c>
      <c r="B21" s="364">
        <v>70</v>
      </c>
      <c r="C21" s="361">
        <v>0.56190645694732699</v>
      </c>
      <c r="D21" s="361">
        <v>0.26716780662536599</v>
      </c>
      <c r="E21" s="361">
        <v>0.13483250141143799</v>
      </c>
      <c r="F21" s="361">
        <v>0</v>
      </c>
      <c r="G21" s="361">
        <v>2.9216762632131601E-2</v>
      </c>
      <c r="H21" s="361">
        <v>6.8764402531087399E-3</v>
      </c>
      <c r="I21" s="361">
        <v>0</v>
      </c>
      <c r="J21" s="361">
        <v>0</v>
      </c>
      <c r="K21" s="361">
        <v>0</v>
      </c>
      <c r="L21" s="361">
        <v>0</v>
      </c>
      <c r="M21" s="367">
        <v>0.69495850801467896</v>
      </c>
    </row>
    <row r="22" spans="1:13" x14ac:dyDescent="0.2">
      <c r="A22" s="2" t="s">
        <v>28</v>
      </c>
      <c r="B22" s="364">
        <v>99</v>
      </c>
      <c r="C22" s="361">
        <v>0.22005572915077201</v>
      </c>
      <c r="D22" s="361">
        <v>0.39466106891632102</v>
      </c>
      <c r="E22" s="361">
        <v>0.19621013104915599</v>
      </c>
      <c r="F22" s="361">
        <v>6.4700044691562694E-2</v>
      </c>
      <c r="G22" s="361">
        <v>2.8921348974108699E-2</v>
      </c>
      <c r="H22" s="361">
        <v>3.1262885779142401E-2</v>
      </c>
      <c r="I22" s="361">
        <v>4.4257190078496898E-2</v>
      </c>
      <c r="J22" s="361">
        <v>0</v>
      </c>
      <c r="K22" s="361">
        <v>8.9611681178212201E-3</v>
      </c>
      <c r="L22" s="361">
        <v>1.09704183414578E-2</v>
      </c>
      <c r="M22" s="367">
        <v>2.2130503654479998</v>
      </c>
    </row>
    <row r="23" spans="1:13" x14ac:dyDescent="0.2">
      <c r="A23" s="2" t="s">
        <v>29</v>
      </c>
      <c r="B23" s="364">
        <v>94</v>
      </c>
      <c r="C23" s="361">
        <v>0.160259574651718</v>
      </c>
      <c r="D23" s="361">
        <v>0.47043076157569902</v>
      </c>
      <c r="E23" s="361">
        <v>0.168973848223686</v>
      </c>
      <c r="F23" s="361">
        <v>8.1745609641075107E-2</v>
      </c>
      <c r="G23" s="361">
        <v>3.8659770041704199E-2</v>
      </c>
      <c r="H23" s="361">
        <v>5.8923218399286298E-2</v>
      </c>
      <c r="I23" s="361">
        <v>7.6254811137914701E-3</v>
      </c>
      <c r="J23" s="361">
        <v>1.3381744734942899E-2</v>
      </c>
      <c r="K23" s="361">
        <v>0</v>
      </c>
      <c r="L23" s="361">
        <v>0</v>
      </c>
      <c r="M23" s="367">
        <v>1.81316614151001</v>
      </c>
    </row>
    <row r="24" spans="1:13" x14ac:dyDescent="0.2">
      <c r="A24" s="2" t="s">
        <v>30</v>
      </c>
      <c r="B24" s="364">
        <v>94</v>
      </c>
      <c r="C24" s="361">
        <v>0.227425932884216</v>
      </c>
      <c r="D24" s="361">
        <v>0.43328380584716802</v>
      </c>
      <c r="E24" s="361">
        <v>0.20097181200981101</v>
      </c>
      <c r="F24" s="361">
        <v>5.0371184945106499E-2</v>
      </c>
      <c r="G24" s="361">
        <v>1.3493804261088401E-2</v>
      </c>
      <c r="H24" s="361">
        <v>6.0959678143262898E-2</v>
      </c>
      <c r="I24" s="361">
        <v>0</v>
      </c>
      <c r="J24" s="361">
        <v>1.3493804261088401E-2</v>
      </c>
      <c r="K24" s="361">
        <v>0</v>
      </c>
      <c r="L24" s="361">
        <v>0</v>
      </c>
      <c r="M24" s="367">
        <v>1.5734018087387101</v>
      </c>
    </row>
    <row r="25" spans="1:13" x14ac:dyDescent="0.2">
      <c r="A25" s="2" t="s">
        <v>31</v>
      </c>
      <c r="B25" s="364">
        <v>81</v>
      </c>
      <c r="C25" s="361">
        <v>0.34210094809532199</v>
      </c>
      <c r="D25" s="361">
        <v>0.36840683221817</v>
      </c>
      <c r="E25" s="361">
        <v>0.14299763739109</v>
      </c>
      <c r="F25" s="361">
        <v>3.6908507347106899E-2</v>
      </c>
      <c r="G25" s="361">
        <v>3.8868587464094197E-2</v>
      </c>
      <c r="H25" s="361">
        <v>3.2006535679101902E-2</v>
      </c>
      <c r="I25" s="361">
        <v>3.8710936903953601E-2</v>
      </c>
      <c r="J25" s="361">
        <v>0</v>
      </c>
      <c r="K25" s="361">
        <v>0</v>
      </c>
      <c r="L25" s="361">
        <v>0</v>
      </c>
      <c r="M25" s="367">
        <v>1.50099861621857</v>
      </c>
    </row>
    <row r="26" spans="1:13" x14ac:dyDescent="0.2">
      <c r="A26" s="2" t="s">
        <v>32</v>
      </c>
      <c r="B26" s="364">
        <v>68</v>
      </c>
      <c r="C26" s="361">
        <v>0.38391980528831499</v>
      </c>
      <c r="D26" s="361">
        <v>0.29692450165748602</v>
      </c>
      <c r="E26" s="361">
        <v>0.159159690141678</v>
      </c>
      <c r="F26" s="361">
        <v>8.9543201029300707E-3</v>
      </c>
      <c r="G26" s="361">
        <v>2.5752920657396299E-2</v>
      </c>
      <c r="H26" s="361">
        <v>3.6082252860069303E-2</v>
      </c>
      <c r="I26" s="361">
        <v>5.3591445088386501E-2</v>
      </c>
      <c r="J26" s="361">
        <v>1.7807539552450201E-2</v>
      </c>
      <c r="K26" s="361">
        <v>0</v>
      </c>
      <c r="L26" s="361">
        <v>1.7807539552450201E-2</v>
      </c>
      <c r="M26" s="367">
        <v>2.3558831214904798</v>
      </c>
    </row>
    <row r="27" spans="1:13" x14ac:dyDescent="0.2">
      <c r="A27" s="2" t="s">
        <v>33</v>
      </c>
      <c r="B27" s="364">
        <v>75</v>
      </c>
      <c r="C27" s="361">
        <v>0.46849915385246299</v>
      </c>
      <c r="D27" s="361">
        <v>0.31067109107971203</v>
      </c>
      <c r="E27" s="361">
        <v>0.13720385730266599</v>
      </c>
      <c r="F27" s="361">
        <v>2.81060505658388E-2</v>
      </c>
      <c r="G27" s="361">
        <v>4.1781716048717499E-2</v>
      </c>
      <c r="H27" s="361">
        <v>1.3738147914409599E-2</v>
      </c>
      <c r="I27" s="361">
        <v>0</v>
      </c>
      <c r="J27" s="361">
        <v>0</v>
      </c>
      <c r="K27" s="361">
        <v>0</v>
      </c>
      <c r="L27" s="361">
        <v>0</v>
      </c>
      <c r="M27" s="367">
        <v>0.90521454811096203</v>
      </c>
    </row>
    <row r="28" spans="1:13" x14ac:dyDescent="0.2">
      <c r="A28" s="2" t="s">
        <v>34</v>
      </c>
      <c r="B28" s="364">
        <v>89</v>
      </c>
      <c r="C28" s="361">
        <v>0.35341784358024603</v>
      </c>
      <c r="D28" s="361">
        <v>0.36730718612670898</v>
      </c>
      <c r="E28" s="361">
        <v>0.131990015506744</v>
      </c>
      <c r="F28" s="361">
        <v>4.8155847936868702E-2</v>
      </c>
      <c r="G28" s="361">
        <v>6.2205642461776699E-2</v>
      </c>
      <c r="H28" s="361">
        <v>9.3995640054345096E-3</v>
      </c>
      <c r="I28" s="361">
        <v>1.7519822344183901E-2</v>
      </c>
      <c r="J28" s="361">
        <v>0</v>
      </c>
      <c r="K28" s="361">
        <v>1.0004067793488501E-2</v>
      </c>
      <c r="L28" s="361">
        <v>0</v>
      </c>
      <c r="M28" s="367">
        <v>1.47565793991089</v>
      </c>
    </row>
    <row r="29" spans="1:13" x14ac:dyDescent="0.2">
      <c r="A29" s="2" t="s">
        <v>35</v>
      </c>
      <c r="B29" s="364">
        <v>81</v>
      </c>
      <c r="C29" s="361">
        <v>0.426446974277496</v>
      </c>
      <c r="D29" s="361">
        <v>0.320148915052414</v>
      </c>
      <c r="E29" s="361">
        <v>0.120251052081585</v>
      </c>
      <c r="F29" s="361">
        <v>8.4877952933311504E-2</v>
      </c>
      <c r="G29" s="361">
        <v>2.54114177078009E-2</v>
      </c>
      <c r="H29" s="361">
        <v>0</v>
      </c>
      <c r="I29" s="361">
        <v>0</v>
      </c>
      <c r="J29" s="361">
        <v>0</v>
      </c>
      <c r="K29" s="361">
        <v>2.2863702848553699E-2</v>
      </c>
      <c r="L29" s="361">
        <v>0</v>
      </c>
      <c r="M29" s="367">
        <v>1.3742046356201201</v>
      </c>
    </row>
    <row r="30" spans="1:13" x14ac:dyDescent="0.2">
      <c r="A30" s="2" t="s">
        <v>36</v>
      </c>
      <c r="B30" s="364">
        <v>81</v>
      </c>
      <c r="C30" s="361">
        <v>0.40785333514213601</v>
      </c>
      <c r="D30" s="361">
        <v>0.42295500636100802</v>
      </c>
      <c r="E30" s="361">
        <v>0.116449773311615</v>
      </c>
      <c r="F30" s="361">
        <v>8.3665857091546093E-3</v>
      </c>
      <c r="G30" s="361">
        <v>2.03694943338633E-2</v>
      </c>
      <c r="H30" s="361">
        <v>0</v>
      </c>
      <c r="I30" s="361">
        <v>2.4005815386772201E-2</v>
      </c>
      <c r="J30" s="361">
        <v>0</v>
      </c>
      <c r="K30" s="361">
        <v>0</v>
      </c>
      <c r="L30" s="361">
        <v>0</v>
      </c>
      <c r="M30" s="367">
        <v>1.00249040126801</v>
      </c>
    </row>
    <row r="31" spans="1:13" x14ac:dyDescent="0.2">
      <c r="A31" s="2" t="s">
        <v>37</v>
      </c>
      <c r="B31" s="364">
        <v>70</v>
      </c>
      <c r="C31" s="361">
        <v>0.51080435514450095</v>
      </c>
      <c r="D31" s="361">
        <v>0.30662298202514598</v>
      </c>
      <c r="E31" s="361">
        <v>0.13991114497184801</v>
      </c>
      <c r="F31" s="361">
        <v>2.1330766379833201E-2</v>
      </c>
      <c r="G31" s="361">
        <v>1.14262001588941E-2</v>
      </c>
      <c r="H31" s="361">
        <v>9.9045671522617305E-3</v>
      </c>
      <c r="I31" s="361">
        <v>0</v>
      </c>
      <c r="J31" s="361">
        <v>0</v>
      </c>
      <c r="K31" s="361">
        <v>0</v>
      </c>
      <c r="L31" s="361">
        <v>0</v>
      </c>
      <c r="M31" s="367">
        <v>0.74566519260406505</v>
      </c>
    </row>
    <row r="32" spans="1:13" x14ac:dyDescent="0.2">
      <c r="A32" s="2" t="s">
        <v>38</v>
      </c>
      <c r="B32" s="364">
        <v>97</v>
      </c>
      <c r="C32" s="361">
        <v>0.15493939816951799</v>
      </c>
      <c r="D32" s="361">
        <v>0.485230803489685</v>
      </c>
      <c r="E32" s="361">
        <v>0.15757429599761999</v>
      </c>
      <c r="F32" s="361">
        <v>7.7588371932506603E-2</v>
      </c>
      <c r="G32" s="361">
        <v>4.72451038658619E-2</v>
      </c>
      <c r="H32" s="361">
        <v>4.7659285366535201E-2</v>
      </c>
      <c r="I32" s="361">
        <v>2.9762739315628998E-2</v>
      </c>
      <c r="J32" s="361">
        <v>0</v>
      </c>
      <c r="K32" s="361">
        <v>0</v>
      </c>
      <c r="L32" s="361">
        <v>0</v>
      </c>
      <c r="M32" s="367">
        <v>1.7580487728118901</v>
      </c>
    </row>
    <row r="33" spans="1:13" x14ac:dyDescent="0.2">
      <c r="A33" s="2" t="s">
        <v>39</v>
      </c>
      <c r="B33" s="364">
        <v>87</v>
      </c>
      <c r="C33" s="361">
        <v>0.25311097502708402</v>
      </c>
      <c r="D33" s="361">
        <v>0.39000120759010298</v>
      </c>
      <c r="E33" s="361">
        <v>0.15789891779422799</v>
      </c>
      <c r="F33" s="361">
        <v>4.9110352993011502E-2</v>
      </c>
      <c r="G33" s="361">
        <v>5.2004642784595503E-2</v>
      </c>
      <c r="H33" s="361">
        <v>7.12124928832054E-2</v>
      </c>
      <c r="I33" s="361">
        <v>1.86423659324646E-2</v>
      </c>
      <c r="J33" s="361">
        <v>0</v>
      </c>
      <c r="K33" s="361">
        <v>8.0190468579530699E-3</v>
      </c>
      <c r="L33" s="361">
        <v>0</v>
      </c>
      <c r="M33" s="367">
        <v>1.7934702634811399</v>
      </c>
    </row>
    <row r="34" spans="1:13" x14ac:dyDescent="0.2">
      <c r="A34" s="2" t="s">
        <v>40</v>
      </c>
      <c r="B34" s="364">
        <v>88</v>
      </c>
      <c r="C34" s="361">
        <v>0.256766498088837</v>
      </c>
      <c r="D34" s="361">
        <v>0.408266872167587</v>
      </c>
      <c r="E34" s="361">
        <v>0.16499325633049</v>
      </c>
      <c r="F34" s="361">
        <v>3.1283028423786198E-2</v>
      </c>
      <c r="G34" s="361">
        <v>8.4865614771842998E-2</v>
      </c>
      <c r="H34" s="361">
        <v>3.1218841671943699E-2</v>
      </c>
      <c r="I34" s="361">
        <v>0</v>
      </c>
      <c r="J34" s="361">
        <v>2.2605903446674298E-2</v>
      </c>
      <c r="K34" s="361">
        <v>0</v>
      </c>
      <c r="L34" s="361">
        <v>0</v>
      </c>
      <c r="M34" s="367">
        <v>1.66674768924713</v>
      </c>
    </row>
    <row r="35" spans="1:13" x14ac:dyDescent="0.2">
      <c r="A35" s="2" t="s">
        <v>41</v>
      </c>
      <c r="B35" s="364">
        <v>87</v>
      </c>
      <c r="C35" s="361">
        <v>0.26233962178230302</v>
      </c>
      <c r="D35" s="361">
        <v>0.50716358423232999</v>
      </c>
      <c r="E35" s="361">
        <v>0.13002681732177701</v>
      </c>
      <c r="F35" s="361">
        <v>3.5571977496147197E-2</v>
      </c>
      <c r="G35" s="361">
        <v>1.7017465084791201E-2</v>
      </c>
      <c r="H35" s="361">
        <v>4.78805601596832E-2</v>
      </c>
      <c r="I35" s="361">
        <v>0</v>
      </c>
      <c r="J35" s="361">
        <v>0</v>
      </c>
      <c r="K35" s="361">
        <v>0</v>
      </c>
      <c r="L35" s="361">
        <v>0</v>
      </c>
      <c r="M35" s="367">
        <v>1.1920292377471899</v>
      </c>
    </row>
    <row r="36" spans="1:13" x14ac:dyDescent="0.2">
      <c r="A36" s="2" t="s">
        <v>42</v>
      </c>
      <c r="B36" s="364">
        <v>74</v>
      </c>
      <c r="C36" s="361">
        <v>0.372689008712769</v>
      </c>
      <c r="D36" s="361">
        <v>0.34769740700721702</v>
      </c>
      <c r="E36" s="361">
        <v>0.18987825512886</v>
      </c>
      <c r="F36" s="361">
        <v>4.3255705386400202E-2</v>
      </c>
      <c r="G36" s="361">
        <v>4.6479642391204799E-2</v>
      </c>
      <c r="H36" s="361">
        <v>0</v>
      </c>
      <c r="I36" s="361">
        <v>0</v>
      </c>
      <c r="J36" s="361">
        <v>0</v>
      </c>
      <c r="K36" s="361">
        <v>0</v>
      </c>
      <c r="L36" s="361">
        <v>0</v>
      </c>
      <c r="M36" s="367">
        <v>1.04313957691193</v>
      </c>
    </row>
    <row r="37" spans="1:13" x14ac:dyDescent="0.2">
      <c r="A37" s="2" t="s">
        <v>43</v>
      </c>
      <c r="B37" s="364">
        <v>78</v>
      </c>
      <c r="C37" s="361">
        <v>0.35439410805702198</v>
      </c>
      <c r="D37" s="361">
        <v>0.41674616932869002</v>
      </c>
      <c r="E37" s="361">
        <v>0.115429371595383</v>
      </c>
      <c r="F37" s="361">
        <v>9.5416149124503101E-3</v>
      </c>
      <c r="G37" s="361">
        <v>5.5872593075037003E-2</v>
      </c>
      <c r="H37" s="361">
        <v>4.8016149550676297E-2</v>
      </c>
      <c r="I37" s="361">
        <v>0</v>
      </c>
      <c r="J37" s="361">
        <v>0</v>
      </c>
      <c r="K37" s="361">
        <v>0</v>
      </c>
      <c r="L37" s="361">
        <v>0</v>
      </c>
      <c r="M37" s="367">
        <v>1.1704622507095299</v>
      </c>
    </row>
    <row r="38" spans="1:13" x14ac:dyDescent="0.2">
      <c r="A38" s="2" t="s">
        <v>44</v>
      </c>
      <c r="B38" s="364">
        <v>97</v>
      </c>
      <c r="C38" s="361">
        <v>0.103228114545345</v>
      </c>
      <c r="D38" s="361">
        <v>0.49012359976768499</v>
      </c>
      <c r="E38" s="361">
        <v>0.19308999180793801</v>
      </c>
      <c r="F38" s="361">
        <v>6.4159810543060303E-2</v>
      </c>
      <c r="G38" s="361">
        <v>7.6859444379806505E-2</v>
      </c>
      <c r="H38" s="361">
        <v>3.5074595361947999E-2</v>
      </c>
      <c r="I38" s="361">
        <v>2.7577938511967701E-2</v>
      </c>
      <c r="J38" s="361">
        <v>9.8865106701850908E-3</v>
      </c>
      <c r="K38" s="361">
        <v>0</v>
      </c>
      <c r="L38" s="361">
        <v>0</v>
      </c>
      <c r="M38" s="367">
        <v>2.0079903602600102</v>
      </c>
    </row>
    <row r="39" spans="1:13" x14ac:dyDescent="0.2">
      <c r="A39" s="2" t="s">
        <v>45</v>
      </c>
      <c r="B39" s="364">
        <v>98</v>
      </c>
      <c r="C39" s="361">
        <v>0.33273053169250499</v>
      </c>
      <c r="D39" s="361">
        <v>0.40327161550521901</v>
      </c>
      <c r="E39" s="361">
        <v>0.209305390715599</v>
      </c>
      <c r="F39" s="361">
        <v>1.6123121604323401E-2</v>
      </c>
      <c r="G39" s="361">
        <v>2.0958099514246001E-2</v>
      </c>
      <c r="H39" s="361">
        <v>1.7611246556043601E-2</v>
      </c>
      <c r="I39" s="361">
        <v>0</v>
      </c>
      <c r="J39" s="361">
        <v>0</v>
      </c>
      <c r="K39" s="361">
        <v>0</v>
      </c>
      <c r="L39" s="361">
        <v>0</v>
      </c>
      <c r="M39" s="367">
        <v>1.0538902282714799</v>
      </c>
    </row>
    <row r="40" spans="1:13" x14ac:dyDescent="0.2">
      <c r="A40" s="2" t="s">
        <v>46</v>
      </c>
      <c r="B40" s="364">
        <v>99</v>
      </c>
      <c r="C40" s="361">
        <v>0.21488934755325301</v>
      </c>
      <c r="D40" s="361">
        <v>0.32665994763374301</v>
      </c>
      <c r="E40" s="361">
        <v>0.25227567553520203</v>
      </c>
      <c r="F40" s="361">
        <v>8.3095327019691495E-2</v>
      </c>
      <c r="G40" s="361">
        <v>0.100036039948463</v>
      </c>
      <c r="H40" s="361">
        <v>2.3043634369969399E-2</v>
      </c>
      <c r="I40" s="361">
        <v>0</v>
      </c>
      <c r="J40" s="361">
        <v>0</v>
      </c>
      <c r="K40" s="361">
        <v>0</v>
      </c>
      <c r="L40" s="361">
        <v>0</v>
      </c>
      <c r="M40" s="367">
        <v>1.59585964679718</v>
      </c>
    </row>
    <row r="41" spans="1:13" x14ac:dyDescent="0.2">
      <c r="A41" s="2" t="s">
        <v>47</v>
      </c>
      <c r="B41" s="364">
        <v>83</v>
      </c>
      <c r="C41" s="361">
        <v>0.15589314699172999</v>
      </c>
      <c r="D41" s="361">
        <v>0.42854097485542297</v>
      </c>
      <c r="E41" s="361">
        <v>0.19019344449043299</v>
      </c>
      <c r="F41" s="361">
        <v>3.2593078911304502E-2</v>
      </c>
      <c r="G41" s="361">
        <v>5.6100431829690899E-2</v>
      </c>
      <c r="H41" s="361">
        <v>0.104085825383663</v>
      </c>
      <c r="I41" s="361">
        <v>3.2593078911304502E-2</v>
      </c>
      <c r="J41" s="361">
        <v>0</v>
      </c>
      <c r="K41" s="361">
        <v>0</v>
      </c>
      <c r="L41" s="361">
        <v>0</v>
      </c>
      <c r="M41" s="367">
        <v>2.0025780200958301</v>
      </c>
    </row>
    <row r="42" spans="1:13" x14ac:dyDescent="0.2">
      <c r="A42" s="2" t="s">
        <v>48</v>
      </c>
      <c r="B42" s="364">
        <v>88</v>
      </c>
      <c r="C42" s="361">
        <v>0.45189967751503002</v>
      </c>
      <c r="D42" s="361">
        <v>0.32444384694099399</v>
      </c>
      <c r="E42" s="361">
        <v>0.121458478271961</v>
      </c>
      <c r="F42" s="361">
        <v>4.7298066318035098E-2</v>
      </c>
      <c r="G42" s="361">
        <v>3.5194285213947303E-2</v>
      </c>
      <c r="H42" s="361">
        <v>9.8528321832418407E-3</v>
      </c>
      <c r="I42" s="361">
        <v>9.8528321832418407E-3</v>
      </c>
      <c r="J42" s="361">
        <v>0</v>
      </c>
      <c r="K42" s="361">
        <v>0</v>
      </c>
      <c r="L42" s="361">
        <v>0</v>
      </c>
      <c r="M42" s="367">
        <v>1.0076774358749401</v>
      </c>
    </row>
    <row r="43" spans="1:13" x14ac:dyDescent="0.2">
      <c r="A43" s="2" t="s">
        <v>49</v>
      </c>
      <c r="B43" s="364">
        <v>91</v>
      </c>
      <c r="C43" s="361">
        <v>0.19743169844150499</v>
      </c>
      <c r="D43" s="361">
        <v>0.51448994874954201</v>
      </c>
      <c r="E43" s="361">
        <v>0.206218287348747</v>
      </c>
      <c r="F43" s="361">
        <v>3.9883695542812299E-2</v>
      </c>
      <c r="G43" s="361">
        <v>2.5326400995254499E-2</v>
      </c>
      <c r="H43" s="361">
        <v>8.3249807357788103E-3</v>
      </c>
      <c r="I43" s="361">
        <v>8.3249807357788103E-3</v>
      </c>
      <c r="J43" s="361">
        <v>0</v>
      </c>
      <c r="K43" s="361">
        <v>0</v>
      </c>
      <c r="L43" s="361">
        <v>0</v>
      </c>
      <c r="M43" s="367">
        <v>1.2727578878402701</v>
      </c>
    </row>
    <row r="44" spans="1:13" x14ac:dyDescent="0.2">
      <c r="A44" s="2" t="s">
        <v>50</v>
      </c>
      <c r="B44" s="364">
        <v>90</v>
      </c>
      <c r="C44" s="361">
        <v>0.12560118734836601</v>
      </c>
      <c r="D44" s="361">
        <v>0.54417884349822998</v>
      </c>
      <c r="E44" s="361">
        <v>0.18190732598304701</v>
      </c>
      <c r="F44" s="361">
        <v>5.99851384758949E-2</v>
      </c>
      <c r="G44" s="361">
        <v>4.4919252395629897E-2</v>
      </c>
      <c r="H44" s="361">
        <v>4.3408241122961003E-2</v>
      </c>
      <c r="I44" s="361">
        <v>0</v>
      </c>
      <c r="J44" s="361">
        <v>0</v>
      </c>
      <c r="K44" s="361">
        <v>0</v>
      </c>
      <c r="L44" s="361">
        <v>0</v>
      </c>
      <c r="M44" s="367">
        <v>1.51710200309753</v>
      </c>
    </row>
    <row r="45" spans="1:13" x14ac:dyDescent="0.2">
      <c r="A45" s="2" t="s">
        <v>51</v>
      </c>
      <c r="B45" s="364">
        <v>85</v>
      </c>
      <c r="C45" s="361">
        <v>0.30146247148513799</v>
      </c>
      <c r="D45" s="361">
        <v>0.41686299443244901</v>
      </c>
      <c r="E45" s="361">
        <v>0.133569985628128</v>
      </c>
      <c r="F45" s="361">
        <v>5.36701232194901E-2</v>
      </c>
      <c r="G45" s="361">
        <v>2.06191763281822E-2</v>
      </c>
      <c r="H45" s="361">
        <v>5.4485280066728599E-2</v>
      </c>
      <c r="I45" s="361">
        <v>9.6649834886193293E-3</v>
      </c>
      <c r="J45" s="361">
        <v>9.6649834886193293E-3</v>
      </c>
      <c r="K45" s="361">
        <v>0</v>
      </c>
      <c r="L45" s="361">
        <v>0</v>
      </c>
      <c r="M45" s="367">
        <v>1.47053599357605</v>
      </c>
    </row>
    <row r="46" spans="1:13" x14ac:dyDescent="0.2">
      <c r="A46" s="2" t="s">
        <v>52</v>
      </c>
      <c r="B46" s="364">
        <v>88</v>
      </c>
      <c r="C46" s="361">
        <v>0.34022840857505798</v>
      </c>
      <c r="D46" s="361">
        <v>0.37820968031883201</v>
      </c>
      <c r="E46" s="361">
        <v>0.15941801667213401</v>
      </c>
      <c r="F46" s="361">
        <v>5.48272170126438E-2</v>
      </c>
      <c r="G46" s="361">
        <v>3.8616180419921903E-2</v>
      </c>
      <c r="H46" s="361">
        <v>2.03008074313402E-2</v>
      </c>
      <c r="I46" s="361">
        <v>8.39968491345644E-3</v>
      </c>
      <c r="J46" s="361">
        <v>0</v>
      </c>
      <c r="K46" s="361">
        <v>0</v>
      </c>
      <c r="L46" s="361">
        <v>0</v>
      </c>
      <c r="M46" s="367">
        <v>1.2217937707901001</v>
      </c>
    </row>
    <row r="47" spans="1:13" x14ac:dyDescent="0.2">
      <c r="A47" s="2" t="s">
        <v>53</v>
      </c>
      <c r="B47" s="364">
        <v>84</v>
      </c>
      <c r="C47" s="361">
        <v>0.43393459916114802</v>
      </c>
      <c r="D47" s="361">
        <v>0.40343156456947299</v>
      </c>
      <c r="E47" s="361">
        <v>0.10848706215620001</v>
      </c>
      <c r="F47" s="361">
        <v>2.6486510410904902E-2</v>
      </c>
      <c r="G47" s="361">
        <v>1.8531313166022301E-2</v>
      </c>
      <c r="H47" s="361">
        <v>9.12896171212196E-3</v>
      </c>
      <c r="I47" s="361">
        <v>0</v>
      </c>
      <c r="J47" s="361">
        <v>0</v>
      </c>
      <c r="K47" s="361">
        <v>0</v>
      </c>
      <c r="L47" s="361">
        <v>0</v>
      </c>
      <c r="M47" s="367">
        <v>0.81963527202606201</v>
      </c>
    </row>
    <row r="48" spans="1:13" x14ac:dyDescent="0.2">
      <c r="A48" s="2" t="s">
        <v>54</v>
      </c>
      <c r="B48" s="364">
        <v>78</v>
      </c>
      <c r="C48" s="361">
        <v>0.401637583971024</v>
      </c>
      <c r="D48" s="361">
        <v>0.40772986412048301</v>
      </c>
      <c r="E48" s="361">
        <v>8.4906175732612596E-2</v>
      </c>
      <c r="F48" s="361">
        <v>4.8797819763421998E-2</v>
      </c>
      <c r="G48" s="361">
        <v>4.5926868915557903E-2</v>
      </c>
      <c r="H48" s="361">
        <v>0</v>
      </c>
      <c r="I48" s="361">
        <v>0</v>
      </c>
      <c r="J48" s="361">
        <v>1.1001693084835999E-2</v>
      </c>
      <c r="K48" s="361">
        <v>0</v>
      </c>
      <c r="L48" s="361">
        <v>0</v>
      </c>
      <c r="M48" s="367">
        <v>1.0726685523986801</v>
      </c>
    </row>
    <row r="49" spans="1:13" x14ac:dyDescent="0.2">
      <c r="A49" s="2" t="s">
        <v>55</v>
      </c>
      <c r="B49" s="364">
        <v>77</v>
      </c>
      <c r="C49" s="361">
        <v>0.47692888975143399</v>
      </c>
      <c r="D49" s="361">
        <v>0.382419914007187</v>
      </c>
      <c r="E49" s="361">
        <v>6.3266374170780196E-2</v>
      </c>
      <c r="F49" s="361">
        <v>1.8940759822726201E-2</v>
      </c>
      <c r="G49" s="361">
        <v>2.88109481334686E-2</v>
      </c>
      <c r="H49" s="361">
        <v>0</v>
      </c>
      <c r="I49" s="361">
        <v>2.9633125290274599E-2</v>
      </c>
      <c r="J49" s="361">
        <v>0</v>
      </c>
      <c r="K49" s="361">
        <v>0</v>
      </c>
      <c r="L49" s="361">
        <v>0</v>
      </c>
      <c r="M49" s="367">
        <v>0.97734999656677202</v>
      </c>
    </row>
    <row r="50" spans="1:13" x14ac:dyDescent="0.2">
      <c r="A50" s="2" t="s">
        <v>56</v>
      </c>
      <c r="B50" s="364">
        <v>54</v>
      </c>
      <c r="C50" s="361">
        <v>0.35946857929229697</v>
      </c>
      <c r="D50" s="361">
        <v>0.380394637584686</v>
      </c>
      <c r="E50" s="361">
        <v>0.122473411262035</v>
      </c>
      <c r="F50" s="361">
        <v>4.4549342244863503E-2</v>
      </c>
      <c r="G50" s="361">
        <v>2.3974809795618099E-2</v>
      </c>
      <c r="H50" s="361">
        <v>6.91392347216606E-2</v>
      </c>
      <c r="I50" s="361">
        <v>0</v>
      </c>
      <c r="J50" s="361">
        <v>0</v>
      </c>
      <c r="K50" s="361">
        <v>0</v>
      </c>
      <c r="L50" s="361">
        <v>0</v>
      </c>
      <c r="M50" s="367">
        <v>1.2623084783554099</v>
      </c>
    </row>
    <row r="51" spans="1:13" x14ac:dyDescent="0.2">
      <c r="A51" s="2" t="s">
        <v>57</v>
      </c>
      <c r="B51" s="364">
        <v>86</v>
      </c>
      <c r="C51" s="361">
        <v>0.38383716344833402</v>
      </c>
      <c r="D51" s="361">
        <v>0.36150228977203402</v>
      </c>
      <c r="E51" s="361">
        <v>9.6249088644981398E-2</v>
      </c>
      <c r="F51" s="361">
        <v>3.2917018979787799E-2</v>
      </c>
      <c r="G51" s="361">
        <v>3.37327904999256E-2</v>
      </c>
      <c r="H51" s="361">
        <v>9.1761648654937703E-2</v>
      </c>
      <c r="I51" s="361">
        <v>0</v>
      </c>
      <c r="J51" s="361">
        <v>0</v>
      </c>
      <c r="K51" s="361">
        <v>0</v>
      </c>
      <c r="L51" s="361">
        <v>0</v>
      </c>
      <c r="M51" s="367">
        <v>1.3527586460113501</v>
      </c>
    </row>
    <row r="52" spans="1:13" x14ac:dyDescent="0.2">
      <c r="A52" s="2" t="s">
        <v>58</v>
      </c>
      <c r="B52" s="364">
        <v>68</v>
      </c>
      <c r="C52" s="361">
        <v>0.31977823376655601</v>
      </c>
      <c r="D52" s="361">
        <v>0.41138190031051602</v>
      </c>
      <c r="E52" s="361">
        <v>0.12083312869071999</v>
      </c>
      <c r="F52" s="361">
        <v>2.5901053100824401E-2</v>
      </c>
      <c r="G52" s="361">
        <v>7.9649105668067904E-2</v>
      </c>
      <c r="H52" s="361">
        <v>2.8483288362622299E-2</v>
      </c>
      <c r="I52" s="361">
        <v>1.3973309658467801E-2</v>
      </c>
      <c r="J52" s="361">
        <v>0</v>
      </c>
      <c r="K52" s="361">
        <v>0</v>
      </c>
      <c r="L52" s="361">
        <v>0</v>
      </c>
      <c r="M52" s="367">
        <v>1.3480528593063399</v>
      </c>
    </row>
    <row r="53" spans="1:13" x14ac:dyDescent="0.2">
      <c r="A53" s="2" t="s">
        <v>59</v>
      </c>
      <c r="B53" s="364">
        <v>79</v>
      </c>
      <c r="C53" s="361">
        <v>0.30606532096862799</v>
      </c>
      <c r="D53" s="361">
        <v>0.45308437943458602</v>
      </c>
      <c r="E53" s="361">
        <v>9.3758046627044705E-2</v>
      </c>
      <c r="F53" s="361">
        <v>4.2357835918664898E-2</v>
      </c>
      <c r="G53" s="361">
        <v>0</v>
      </c>
      <c r="H53" s="361">
        <v>5.1332440227270099E-2</v>
      </c>
      <c r="I53" s="361">
        <v>3.24987471103668E-2</v>
      </c>
      <c r="J53" s="361">
        <v>2.0903233438730202E-2</v>
      </c>
      <c r="K53" s="361">
        <v>0</v>
      </c>
      <c r="L53" s="361">
        <v>0</v>
      </c>
      <c r="M53" s="367">
        <v>1.7636183500289899</v>
      </c>
    </row>
    <row r="54" spans="1:13" x14ac:dyDescent="0.2">
      <c r="A54" s="2" t="s">
        <v>60</v>
      </c>
      <c r="B54" s="364">
        <v>79</v>
      </c>
      <c r="C54" s="361">
        <v>0.45941352844238298</v>
      </c>
      <c r="D54" s="361">
        <v>0.31774595379829401</v>
      </c>
      <c r="E54" s="361">
        <v>0.11027821153402299</v>
      </c>
      <c r="F54" s="361">
        <v>4.3857712298631703E-2</v>
      </c>
      <c r="G54" s="361">
        <v>4.91824857890606E-2</v>
      </c>
      <c r="H54" s="361">
        <v>1.3014745898544801E-2</v>
      </c>
      <c r="I54" s="361">
        <v>0</v>
      </c>
      <c r="J54" s="361">
        <v>0</v>
      </c>
      <c r="K54" s="361">
        <v>0</v>
      </c>
      <c r="L54" s="361">
        <v>6.5073729492723898E-3</v>
      </c>
      <c r="M54" s="367">
        <v>1.1334077119827299</v>
      </c>
    </row>
    <row r="55" spans="1:13" x14ac:dyDescent="0.2">
      <c r="A55" s="2" t="s">
        <v>61</v>
      </c>
      <c r="B55" s="364">
        <v>79</v>
      </c>
      <c r="C55" s="361">
        <v>0.30033960938453702</v>
      </c>
      <c r="D55" s="361">
        <v>0.50529384613037098</v>
      </c>
      <c r="E55" s="361">
        <v>9.0694747865200001E-2</v>
      </c>
      <c r="F55" s="361">
        <v>2.1675132215022999E-2</v>
      </c>
      <c r="G55" s="361">
        <v>4.6227551996707902E-2</v>
      </c>
      <c r="H55" s="361">
        <v>2.1624289453029601E-2</v>
      </c>
      <c r="I55" s="361">
        <v>1.4144845306873301E-2</v>
      </c>
      <c r="J55" s="361">
        <v>0</v>
      </c>
      <c r="K55" s="361">
        <v>0</v>
      </c>
      <c r="L55" s="361">
        <v>0</v>
      </c>
      <c r="M55" s="367">
        <v>1.1966148614883401</v>
      </c>
    </row>
    <row r="56" spans="1:13" x14ac:dyDescent="0.2">
      <c r="A56" s="2" t="s">
        <v>62</v>
      </c>
      <c r="B56" s="364">
        <v>104</v>
      </c>
      <c r="C56" s="361">
        <v>0.25467169284820601</v>
      </c>
      <c r="D56" s="361">
        <v>0.42321375012397799</v>
      </c>
      <c r="E56" s="361">
        <v>0.172440886497498</v>
      </c>
      <c r="F56" s="361">
        <v>7.5230546295642894E-2</v>
      </c>
      <c r="G56" s="361">
        <v>2.6085399091243699E-2</v>
      </c>
      <c r="H56" s="361">
        <v>4.8357721418142298E-2</v>
      </c>
      <c r="I56" s="361">
        <v>0</v>
      </c>
      <c r="J56" s="361">
        <v>0</v>
      </c>
      <c r="K56" s="361">
        <v>0</v>
      </c>
      <c r="L56" s="361">
        <v>0</v>
      </c>
      <c r="M56" s="367">
        <v>1.37227547168732</v>
      </c>
    </row>
    <row r="57" spans="1:13" x14ac:dyDescent="0.2">
      <c r="A57" s="2" t="s">
        <v>63</v>
      </c>
      <c r="B57" s="364">
        <v>93</v>
      </c>
      <c r="C57" s="361">
        <v>0.25331875681877097</v>
      </c>
      <c r="D57" s="361">
        <v>0.40909904241561901</v>
      </c>
      <c r="E57" s="361">
        <v>0.141075238585472</v>
      </c>
      <c r="F57" s="361">
        <v>6.5442711114883395E-2</v>
      </c>
      <c r="G57" s="361">
        <v>8.6709052324295002E-2</v>
      </c>
      <c r="H57" s="361">
        <v>1.9563570618629501E-2</v>
      </c>
      <c r="I57" s="361">
        <v>2.4791633710265201E-2</v>
      </c>
      <c r="J57" s="361">
        <v>0</v>
      </c>
      <c r="K57" s="361">
        <v>0</v>
      </c>
      <c r="L57" s="361">
        <v>0</v>
      </c>
      <c r="M57" s="367">
        <v>1.5997116565704299</v>
      </c>
    </row>
    <row r="58" spans="1:13" x14ac:dyDescent="0.2">
      <c r="A58" s="2" t="s">
        <v>64</v>
      </c>
      <c r="B58" s="364">
        <v>89</v>
      </c>
      <c r="C58" s="361">
        <v>0.29939359426498402</v>
      </c>
      <c r="D58" s="361">
        <v>0.47624105215072599</v>
      </c>
      <c r="E58" s="361">
        <v>0.103930339217186</v>
      </c>
      <c r="F58" s="361">
        <v>4.9147550016641603E-2</v>
      </c>
      <c r="G58" s="361">
        <v>1.90562698990107E-2</v>
      </c>
      <c r="H58" s="361">
        <v>4.62241321802139E-2</v>
      </c>
      <c r="I58" s="361">
        <v>0</v>
      </c>
      <c r="J58" s="361">
        <v>6.0070562176406401E-3</v>
      </c>
      <c r="K58" s="361">
        <v>0</v>
      </c>
      <c r="L58" s="361">
        <v>0</v>
      </c>
      <c r="M58" s="367">
        <v>1.2385399341583301</v>
      </c>
    </row>
    <row r="59" spans="1:13" x14ac:dyDescent="0.2">
      <c r="A59" s="2" t="s">
        <v>65</v>
      </c>
      <c r="B59" s="364">
        <v>82</v>
      </c>
      <c r="C59" s="361">
        <v>0.16885186731815299</v>
      </c>
      <c r="D59" s="361">
        <v>0.43534201383590698</v>
      </c>
      <c r="E59" s="361">
        <v>0.166926890611649</v>
      </c>
      <c r="F59" s="361">
        <v>8.2524456083774594E-2</v>
      </c>
      <c r="G59" s="361">
        <v>5.9938795864582103E-2</v>
      </c>
      <c r="H59" s="361">
        <v>6.13151602447033E-2</v>
      </c>
      <c r="I59" s="361">
        <v>2.5100799277424798E-2</v>
      </c>
      <c r="J59" s="361">
        <v>0</v>
      </c>
      <c r="K59" s="361">
        <v>0</v>
      </c>
      <c r="L59" s="361">
        <v>0</v>
      </c>
      <c r="M59" s="367">
        <v>1.85216188430786</v>
      </c>
    </row>
    <row r="60" spans="1:13" x14ac:dyDescent="0.2">
      <c r="A60" s="2" t="s">
        <v>66</v>
      </c>
      <c r="B60" s="364">
        <v>76</v>
      </c>
      <c r="C60" s="361">
        <v>0.36828815937042197</v>
      </c>
      <c r="D60" s="361">
        <v>0.475051999092102</v>
      </c>
      <c r="E60" s="361">
        <v>9.5502868294715895E-2</v>
      </c>
      <c r="F60" s="361">
        <v>4.0541592985391603E-2</v>
      </c>
      <c r="G60" s="361">
        <v>2.06153709441423E-2</v>
      </c>
      <c r="H60" s="361">
        <v>0</v>
      </c>
      <c r="I60" s="361">
        <v>0</v>
      </c>
      <c r="J60" s="361">
        <v>0</v>
      </c>
      <c r="K60" s="361">
        <v>0</v>
      </c>
      <c r="L60" s="361">
        <v>0</v>
      </c>
      <c r="M60" s="367">
        <v>0.87014400959014904</v>
      </c>
    </row>
    <row r="61" spans="1:13" x14ac:dyDescent="0.2">
      <c r="A61" s="2" t="s">
        <v>67</v>
      </c>
      <c r="B61" s="364">
        <v>70</v>
      </c>
      <c r="C61" s="361">
        <v>0.51524907350540206</v>
      </c>
      <c r="D61" s="361">
        <v>0.33370965719223</v>
      </c>
      <c r="E61" s="361">
        <v>7.3282502591609996E-2</v>
      </c>
      <c r="F61" s="361">
        <v>2.73195412009954E-2</v>
      </c>
      <c r="G61" s="361">
        <v>3.8879372179508202E-2</v>
      </c>
      <c r="H61" s="361">
        <v>1.15598300471902E-2</v>
      </c>
      <c r="I61" s="361">
        <v>0</v>
      </c>
      <c r="J61" s="361">
        <v>0</v>
      </c>
      <c r="K61" s="361">
        <v>0</v>
      </c>
      <c r="L61" s="361">
        <v>0</v>
      </c>
      <c r="M61" s="367">
        <v>0.77554994821548495</v>
      </c>
    </row>
    <row r="62" spans="1:13" x14ac:dyDescent="0.2">
      <c r="A62" s="2" t="s">
        <v>68</v>
      </c>
      <c r="B62" s="364">
        <v>106</v>
      </c>
      <c r="C62" s="361">
        <v>0.32382294535636902</v>
      </c>
      <c r="D62" s="361">
        <v>0.34369644522666898</v>
      </c>
      <c r="E62" s="361">
        <v>0.158445164561272</v>
      </c>
      <c r="F62" s="361">
        <v>4.9517028033733403E-2</v>
      </c>
      <c r="G62" s="361">
        <v>8.6588419973850306E-2</v>
      </c>
      <c r="H62" s="361">
        <v>1.0573866777122E-2</v>
      </c>
      <c r="I62" s="361">
        <v>1.8972739577293399E-2</v>
      </c>
      <c r="J62" s="361">
        <v>0</v>
      </c>
      <c r="K62" s="361">
        <v>8.3833681419491803E-3</v>
      </c>
      <c r="L62" s="361">
        <v>0</v>
      </c>
      <c r="M62" s="367">
        <v>1.5825223922729501</v>
      </c>
    </row>
    <row r="63" spans="1:13" x14ac:dyDescent="0.2">
      <c r="A63" s="2" t="s">
        <v>69</v>
      </c>
      <c r="B63" s="364">
        <v>81</v>
      </c>
      <c r="C63" s="361">
        <v>0.28399035334587103</v>
      </c>
      <c r="D63" s="361">
        <v>0.39250120520591703</v>
      </c>
      <c r="E63" s="361">
        <v>0.147066906094551</v>
      </c>
      <c r="F63" s="361">
        <v>4.9601987004280097E-2</v>
      </c>
      <c r="G63" s="361">
        <v>8.9248493313789395E-2</v>
      </c>
      <c r="H63" s="361">
        <v>1.79638918489218E-2</v>
      </c>
      <c r="I63" s="361">
        <v>1.9627170637249901E-2</v>
      </c>
      <c r="J63" s="361">
        <v>0</v>
      </c>
      <c r="K63" s="361">
        <v>0</v>
      </c>
      <c r="L63" s="361">
        <v>0</v>
      </c>
      <c r="M63" s="367">
        <v>1.48885905742645</v>
      </c>
    </row>
    <row r="64" spans="1:13" x14ac:dyDescent="0.2">
      <c r="A64" s="2" t="s">
        <v>70</v>
      </c>
      <c r="B64" s="364">
        <v>84</v>
      </c>
      <c r="C64" s="361">
        <v>0.26206782460212702</v>
      </c>
      <c r="D64" s="361">
        <v>0.48346388339996299</v>
      </c>
      <c r="E64" s="361">
        <v>0.143810644745827</v>
      </c>
      <c r="F64" s="361">
        <v>2.8047056868672399E-2</v>
      </c>
      <c r="G64" s="361">
        <v>3.6943942308425903E-2</v>
      </c>
      <c r="H64" s="361">
        <v>2.8375016525387799E-2</v>
      </c>
      <c r="I64" s="361">
        <v>1.7291642725467699E-2</v>
      </c>
      <c r="J64" s="361">
        <v>0</v>
      </c>
      <c r="K64" s="361">
        <v>0</v>
      </c>
      <c r="L64" s="361">
        <v>0</v>
      </c>
      <c r="M64" s="367">
        <v>1.31779360771179</v>
      </c>
    </row>
    <row r="65" spans="1:13" x14ac:dyDescent="0.2">
      <c r="A65" s="2" t="s">
        <v>71</v>
      </c>
      <c r="B65" s="364">
        <v>68</v>
      </c>
      <c r="C65" s="361">
        <v>0.49066793918609602</v>
      </c>
      <c r="D65" s="361">
        <v>0.36447471380233798</v>
      </c>
      <c r="E65" s="361">
        <v>6.4066492021083804E-2</v>
      </c>
      <c r="F65" s="361">
        <v>5.9402663260698298E-2</v>
      </c>
      <c r="G65" s="361">
        <v>9.3489671126007999E-3</v>
      </c>
      <c r="H65" s="361">
        <v>1.2039217166602599E-2</v>
      </c>
      <c r="I65" s="361">
        <v>0</v>
      </c>
      <c r="J65" s="361">
        <v>0</v>
      </c>
      <c r="K65" s="361">
        <v>0</v>
      </c>
      <c r="L65" s="361">
        <v>0</v>
      </c>
      <c r="M65" s="367">
        <v>0.768407642841339</v>
      </c>
    </row>
    <row r="66" spans="1:13" x14ac:dyDescent="0.2">
      <c r="A66" s="2" t="s">
        <v>72</v>
      </c>
      <c r="B66" s="364">
        <v>90</v>
      </c>
      <c r="C66" s="361">
        <v>0.11951070278883</v>
      </c>
      <c r="D66" s="361">
        <v>0.39956617355346702</v>
      </c>
      <c r="E66" s="361">
        <v>0.245679572224617</v>
      </c>
      <c r="F66" s="361">
        <v>0</v>
      </c>
      <c r="G66" s="361">
        <v>0.115946628153324</v>
      </c>
      <c r="H66" s="361">
        <v>7.8585982322692899E-2</v>
      </c>
      <c r="I66" s="361">
        <v>3.4423187375068699E-2</v>
      </c>
      <c r="J66" s="361">
        <v>0</v>
      </c>
      <c r="K66" s="361">
        <v>6.2877349555492401E-3</v>
      </c>
      <c r="L66" s="361">
        <v>0</v>
      </c>
      <c r="M66" s="367">
        <v>2.2699542045593302</v>
      </c>
    </row>
    <row r="67" spans="1:13" x14ac:dyDescent="0.2">
      <c r="A67" s="2" t="s">
        <v>73</v>
      </c>
      <c r="B67" s="364">
        <v>95</v>
      </c>
      <c r="C67" s="361">
        <v>0.19692055881023399</v>
      </c>
      <c r="D67" s="361">
        <v>0.455011576414108</v>
      </c>
      <c r="E67" s="361">
        <v>0.16140872240066501</v>
      </c>
      <c r="F67" s="361">
        <v>4.4662483036518097E-2</v>
      </c>
      <c r="G67" s="361">
        <v>7.3125228285789504E-2</v>
      </c>
      <c r="H67" s="361">
        <v>5.9912048280239098E-2</v>
      </c>
      <c r="I67" s="361">
        <v>8.9593743905425106E-3</v>
      </c>
      <c r="J67" s="361">
        <v>0</v>
      </c>
      <c r="K67" s="361">
        <v>0</v>
      </c>
      <c r="L67" s="361">
        <v>0</v>
      </c>
      <c r="M67" s="367">
        <v>1.6582773923873899</v>
      </c>
    </row>
    <row r="68" spans="1:13" x14ac:dyDescent="0.2">
      <c r="A68" s="2" t="s">
        <v>74</v>
      </c>
      <c r="B68" s="364">
        <v>76</v>
      </c>
      <c r="C68" s="361">
        <v>0.24834254384040799</v>
      </c>
      <c r="D68" s="361">
        <v>0.43395411968231201</v>
      </c>
      <c r="E68" s="361">
        <v>0.186234146356583</v>
      </c>
      <c r="F68" s="361">
        <v>1.9014047458767901E-2</v>
      </c>
      <c r="G68" s="361">
        <v>4.18562442064285E-2</v>
      </c>
      <c r="H68" s="361">
        <v>5.9963844716548899E-2</v>
      </c>
      <c r="I68" s="361">
        <v>0</v>
      </c>
      <c r="J68" s="361">
        <v>0</v>
      </c>
      <c r="K68" s="361">
        <v>0</v>
      </c>
      <c r="L68" s="361">
        <v>1.06350388377905E-2</v>
      </c>
      <c r="M68" s="367">
        <v>1.59658479690552</v>
      </c>
    </row>
    <row r="69" spans="1:13" x14ac:dyDescent="0.2">
      <c r="A69" s="2" t="s">
        <v>75</v>
      </c>
      <c r="B69" s="364">
        <v>96</v>
      </c>
      <c r="C69" s="361">
        <v>0.27023205161094699</v>
      </c>
      <c r="D69" s="361">
        <v>0.46207433938980103</v>
      </c>
      <c r="E69" s="361">
        <v>7.2222240269184099E-2</v>
      </c>
      <c r="F69" s="361">
        <v>1.6978979110717801E-2</v>
      </c>
      <c r="G69" s="361">
        <v>8.3652108907699599E-2</v>
      </c>
      <c r="H69" s="361">
        <v>5.3877517580986002E-2</v>
      </c>
      <c r="I69" s="361">
        <v>4.0962781757116297E-2</v>
      </c>
      <c r="J69" s="361">
        <v>0</v>
      </c>
      <c r="K69" s="361">
        <v>0</v>
      </c>
      <c r="L69" s="361">
        <v>0</v>
      </c>
      <c r="M69" s="367">
        <v>1.6710795164108301</v>
      </c>
    </row>
    <row r="70" spans="1:13" x14ac:dyDescent="0.2">
      <c r="A70" s="2" t="s">
        <v>76</v>
      </c>
      <c r="B70" s="364">
        <v>82</v>
      </c>
      <c r="C70" s="361">
        <v>0.44793123006820701</v>
      </c>
      <c r="D70" s="361">
        <v>0.35670828819274902</v>
      </c>
      <c r="E70" s="361">
        <v>7.28178471326828E-2</v>
      </c>
      <c r="F70" s="361">
        <v>4.6857193112373401E-2</v>
      </c>
      <c r="G70" s="361">
        <v>2.57846023887396E-2</v>
      </c>
      <c r="H70" s="361">
        <v>4.9900837242603302E-2</v>
      </c>
      <c r="I70" s="361">
        <v>0</v>
      </c>
      <c r="J70" s="361">
        <v>0</v>
      </c>
      <c r="K70" s="361">
        <v>0</v>
      </c>
      <c r="L70" s="361">
        <v>0</v>
      </c>
      <c r="M70" s="367">
        <v>1.0183411836624101</v>
      </c>
    </row>
    <row r="71" spans="1:13" x14ac:dyDescent="0.2">
      <c r="A71" s="3" t="s">
        <v>77</v>
      </c>
      <c r="B71" s="365">
        <v>69</v>
      </c>
      <c r="C71" s="362">
        <v>0.391673624515533</v>
      </c>
      <c r="D71" s="362">
        <v>0.38352015614509599</v>
      </c>
      <c r="E71" s="362">
        <v>0.142107173800468</v>
      </c>
      <c r="F71" s="362">
        <v>3.1934939324855798E-2</v>
      </c>
      <c r="G71" s="362">
        <v>3.8110051304101902E-2</v>
      </c>
      <c r="H71" s="362">
        <v>1.26540716737509E-2</v>
      </c>
      <c r="I71" s="362">
        <v>0</v>
      </c>
      <c r="J71" s="362">
        <v>0</v>
      </c>
      <c r="K71" s="362">
        <v>0</v>
      </c>
      <c r="L71" s="362">
        <v>0</v>
      </c>
      <c r="M71" s="368">
        <v>0.97924989461898804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283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72" t="s">
        <v>1</v>
      </c>
      <c r="C6" s="369" t="s">
        <v>1</v>
      </c>
      <c r="D6" s="369" t="s">
        <v>1</v>
      </c>
      <c r="E6" s="369" t="s">
        <v>1</v>
      </c>
      <c r="F6" s="369" t="s">
        <v>1</v>
      </c>
      <c r="G6" s="369" t="s">
        <v>1</v>
      </c>
      <c r="H6" s="369" t="s">
        <v>1</v>
      </c>
      <c r="I6" s="369" t="s">
        <v>1</v>
      </c>
      <c r="J6" s="369" t="s">
        <v>1</v>
      </c>
      <c r="K6" s="369" t="s">
        <v>1</v>
      </c>
      <c r="L6" s="369" t="s">
        <v>1</v>
      </c>
      <c r="M6" s="375" t="s">
        <v>1</v>
      </c>
    </row>
    <row r="7" spans="1:13" x14ac:dyDescent="0.2">
      <c r="A7" s="2" t="s">
        <v>13</v>
      </c>
      <c r="B7" s="373">
        <v>5320</v>
      </c>
      <c r="C7" s="370">
        <v>0.27223265171050998</v>
      </c>
      <c r="D7" s="370">
        <v>0.32059383392334001</v>
      </c>
      <c r="E7" s="370">
        <v>0.163121253252029</v>
      </c>
      <c r="F7" s="370">
        <v>6.2895074486732497E-2</v>
      </c>
      <c r="G7" s="370">
        <v>6.4708262681961101E-2</v>
      </c>
      <c r="H7" s="370">
        <v>7.4945591390132904E-2</v>
      </c>
      <c r="I7" s="370">
        <v>2.5337778031825998E-2</v>
      </c>
      <c r="J7" s="370">
        <v>9.1592809185385704E-3</v>
      </c>
      <c r="K7" s="370">
        <v>4.7346400097012502E-3</v>
      </c>
      <c r="L7" s="370">
        <v>2.2716466337442398E-3</v>
      </c>
      <c r="M7" s="376">
        <v>2.0985398292541499</v>
      </c>
    </row>
    <row r="8" spans="1:13" x14ac:dyDescent="0.2">
      <c r="A8" s="5" t="s">
        <v>14</v>
      </c>
      <c r="B8" s="372" t="s">
        <v>1</v>
      </c>
      <c r="C8" s="369" t="s">
        <v>1</v>
      </c>
      <c r="D8" s="369" t="s">
        <v>1</v>
      </c>
      <c r="E8" s="369" t="s">
        <v>1</v>
      </c>
      <c r="F8" s="369" t="s">
        <v>1</v>
      </c>
      <c r="G8" s="369" t="s">
        <v>1</v>
      </c>
      <c r="H8" s="369" t="s">
        <v>1</v>
      </c>
      <c r="I8" s="369" t="s">
        <v>1</v>
      </c>
      <c r="J8" s="369" t="s">
        <v>1</v>
      </c>
      <c r="K8" s="369" t="s">
        <v>1</v>
      </c>
      <c r="L8" s="369" t="s">
        <v>1</v>
      </c>
      <c r="M8" s="375" t="s">
        <v>1</v>
      </c>
    </row>
    <row r="9" spans="1:13" x14ac:dyDescent="0.2">
      <c r="A9" s="2" t="s">
        <v>15</v>
      </c>
      <c r="B9" s="373">
        <v>104</v>
      </c>
      <c r="C9" s="370">
        <v>5.7806614786386497E-2</v>
      </c>
      <c r="D9" s="370">
        <v>0.13880717754364</v>
      </c>
      <c r="E9" s="370">
        <v>0.19149875640869099</v>
      </c>
      <c r="F9" s="370">
        <v>7.3892973363399506E-2</v>
      </c>
      <c r="G9" s="370">
        <v>0.110926538705826</v>
      </c>
      <c r="H9" s="370">
        <v>0.17708905041217801</v>
      </c>
      <c r="I9" s="370">
        <v>0.174856707453728</v>
      </c>
      <c r="J9" s="370">
        <v>2.4135306477546699E-2</v>
      </c>
      <c r="K9" s="370">
        <v>1.52517119422555E-2</v>
      </c>
      <c r="L9" s="370">
        <v>3.5735163837671301E-2</v>
      </c>
      <c r="M9" s="376">
        <v>5.57438087463379</v>
      </c>
    </row>
    <row r="10" spans="1:13" x14ac:dyDescent="0.2">
      <c r="A10" s="2" t="s">
        <v>16</v>
      </c>
      <c r="B10" s="373">
        <v>99</v>
      </c>
      <c r="C10" s="370">
        <v>8.0461494624614702E-2</v>
      </c>
      <c r="D10" s="370">
        <v>0.25505834817886402</v>
      </c>
      <c r="E10" s="370">
        <v>0.18357832729816401</v>
      </c>
      <c r="F10" s="370">
        <v>6.4624935388565105E-2</v>
      </c>
      <c r="G10" s="370">
        <v>0.13345718383789101</v>
      </c>
      <c r="H10" s="370">
        <v>0.19149003922939301</v>
      </c>
      <c r="I10" s="370">
        <v>4.8645198345184298E-2</v>
      </c>
      <c r="J10" s="370">
        <v>1.9704010337591199E-2</v>
      </c>
      <c r="K10" s="370">
        <v>1.0305037721991501E-2</v>
      </c>
      <c r="L10" s="370">
        <v>1.2675431556999701E-2</v>
      </c>
      <c r="M10" s="376">
        <v>3.8319616317749001</v>
      </c>
    </row>
    <row r="11" spans="1:13" x14ac:dyDescent="0.2">
      <c r="A11" s="2" t="s">
        <v>17</v>
      </c>
      <c r="B11" s="373">
        <v>116</v>
      </c>
      <c r="C11" s="370">
        <v>0.14425753057002999</v>
      </c>
      <c r="D11" s="370">
        <v>0.26238939166068997</v>
      </c>
      <c r="E11" s="370">
        <v>0.215400621294975</v>
      </c>
      <c r="F11" s="370">
        <v>7.6954096555709797E-2</v>
      </c>
      <c r="G11" s="370">
        <v>7.88765549659729E-2</v>
      </c>
      <c r="H11" s="370">
        <v>0.165736898779869</v>
      </c>
      <c r="I11" s="370">
        <v>2.9415966942906401E-2</v>
      </c>
      <c r="J11" s="370">
        <v>1.9479496404528601E-2</v>
      </c>
      <c r="K11" s="370">
        <v>7.4894679710269E-3</v>
      </c>
      <c r="L11" s="370">
        <v>0</v>
      </c>
      <c r="M11" s="376">
        <v>3.0878231525421098</v>
      </c>
    </row>
    <row r="12" spans="1:13" x14ac:dyDescent="0.2">
      <c r="A12" s="2" t="s">
        <v>18</v>
      </c>
      <c r="B12" s="373">
        <v>102</v>
      </c>
      <c r="C12" s="370">
        <v>0.21641625463962599</v>
      </c>
      <c r="D12" s="370">
        <v>0.25624173879623402</v>
      </c>
      <c r="E12" s="370">
        <v>0.20653574168682101</v>
      </c>
      <c r="F12" s="370">
        <v>5.2323028445243801E-2</v>
      </c>
      <c r="G12" s="370">
        <v>0.108035318553448</v>
      </c>
      <c r="H12" s="370">
        <v>0.10712006688118</v>
      </c>
      <c r="I12" s="370">
        <v>4.4133916497230502E-2</v>
      </c>
      <c r="J12" s="370">
        <v>9.1939270496368408E-3</v>
      </c>
      <c r="K12" s="370">
        <v>0</v>
      </c>
      <c r="L12" s="370">
        <v>0</v>
      </c>
      <c r="M12" s="376">
        <v>2.4922008514404301</v>
      </c>
    </row>
    <row r="13" spans="1:13" x14ac:dyDescent="0.2">
      <c r="A13" s="2" t="s">
        <v>19</v>
      </c>
      <c r="B13" s="373">
        <v>102</v>
      </c>
      <c r="C13" s="370">
        <v>0.13406422734260601</v>
      </c>
      <c r="D13" s="370">
        <v>0.25840935111045799</v>
      </c>
      <c r="E13" s="370">
        <v>0.22319693863391901</v>
      </c>
      <c r="F13" s="370">
        <v>7.59851709008217E-2</v>
      </c>
      <c r="G13" s="370">
        <v>9.3335777521133395E-2</v>
      </c>
      <c r="H13" s="370">
        <v>0.18192821741104101</v>
      </c>
      <c r="I13" s="370">
        <v>3.30803282558918E-2</v>
      </c>
      <c r="J13" s="370">
        <v>0</v>
      </c>
      <c r="K13" s="370">
        <v>0</v>
      </c>
      <c r="L13" s="370">
        <v>0</v>
      </c>
      <c r="M13" s="376">
        <v>2.7023172378539999</v>
      </c>
    </row>
    <row r="14" spans="1:13" x14ac:dyDescent="0.2">
      <c r="A14" s="2" t="s">
        <v>20</v>
      </c>
      <c r="B14" s="373">
        <v>96</v>
      </c>
      <c r="C14" s="370">
        <v>0.12902878224849701</v>
      </c>
      <c r="D14" s="370">
        <v>0.28550982475280801</v>
      </c>
      <c r="E14" s="370">
        <v>0.18072825670242301</v>
      </c>
      <c r="F14" s="370">
        <v>6.6721044480800601E-2</v>
      </c>
      <c r="G14" s="370">
        <v>0.14223082363605499</v>
      </c>
      <c r="H14" s="370">
        <v>0.148146942257881</v>
      </c>
      <c r="I14" s="370">
        <v>3.5065326839685398E-2</v>
      </c>
      <c r="J14" s="370">
        <v>0</v>
      </c>
      <c r="K14" s="370">
        <v>1.25690093263984E-2</v>
      </c>
      <c r="L14" s="370">
        <v>0</v>
      </c>
      <c r="M14" s="376">
        <v>2.8981029987335201</v>
      </c>
    </row>
    <row r="15" spans="1:13" x14ac:dyDescent="0.2">
      <c r="A15" s="2" t="s">
        <v>21</v>
      </c>
      <c r="B15" s="373">
        <v>92</v>
      </c>
      <c r="C15" s="370">
        <v>0.110040806233883</v>
      </c>
      <c r="D15" s="370">
        <v>0.22217386960983301</v>
      </c>
      <c r="E15" s="370">
        <v>0.17434471845626801</v>
      </c>
      <c r="F15" s="370">
        <v>6.71874210238457E-2</v>
      </c>
      <c r="G15" s="370">
        <v>0.17247335612773901</v>
      </c>
      <c r="H15" s="370">
        <v>0.22829113900661499</v>
      </c>
      <c r="I15" s="370">
        <v>9.4515560194850003E-3</v>
      </c>
      <c r="J15" s="370">
        <v>1.6037143766880001E-2</v>
      </c>
      <c r="K15" s="370">
        <v>0</v>
      </c>
      <c r="L15" s="370">
        <v>0</v>
      </c>
      <c r="M15" s="376">
        <v>3.1164400577545202</v>
      </c>
    </row>
    <row r="16" spans="1:13" x14ac:dyDescent="0.2">
      <c r="A16" s="2" t="s">
        <v>22</v>
      </c>
      <c r="B16" s="373">
        <v>89</v>
      </c>
      <c r="C16" s="370">
        <v>0.194398447871208</v>
      </c>
      <c r="D16" s="370">
        <v>0.37546423077583302</v>
      </c>
      <c r="E16" s="370">
        <v>0.180834054946899</v>
      </c>
      <c r="F16" s="370">
        <v>6.5557330846786499E-2</v>
      </c>
      <c r="G16" s="370">
        <v>9.3611441552638994E-2</v>
      </c>
      <c r="H16" s="370">
        <v>9.0134486556053203E-2</v>
      </c>
      <c r="I16" s="370">
        <v>0</v>
      </c>
      <c r="J16" s="370">
        <v>0</v>
      </c>
      <c r="K16" s="370">
        <v>0</v>
      </c>
      <c r="L16" s="370">
        <v>0</v>
      </c>
      <c r="M16" s="376">
        <v>1.9121615886688199</v>
      </c>
    </row>
    <row r="17" spans="1:13" x14ac:dyDescent="0.2">
      <c r="A17" s="2" t="s">
        <v>23</v>
      </c>
      <c r="B17" s="373">
        <v>60</v>
      </c>
      <c r="C17" s="370">
        <v>0.33542621135711698</v>
      </c>
      <c r="D17" s="370">
        <v>0.313043713569641</v>
      </c>
      <c r="E17" s="370">
        <v>0.20872171223163599</v>
      </c>
      <c r="F17" s="370">
        <v>2.5249276310205501E-2</v>
      </c>
      <c r="G17" s="370">
        <v>2.5249276310205501E-2</v>
      </c>
      <c r="H17" s="370">
        <v>4.5268360525369603E-2</v>
      </c>
      <c r="I17" s="370">
        <v>2.1792154759168601E-2</v>
      </c>
      <c r="J17" s="370">
        <v>0</v>
      </c>
      <c r="K17" s="370">
        <v>0</v>
      </c>
      <c r="L17" s="370">
        <v>2.5249276310205501E-2</v>
      </c>
      <c r="M17" s="376">
        <v>1.98272740840912</v>
      </c>
    </row>
    <row r="18" spans="1:13" x14ac:dyDescent="0.2">
      <c r="A18" s="2" t="s">
        <v>24</v>
      </c>
      <c r="B18" s="373">
        <v>61</v>
      </c>
      <c r="C18" s="370">
        <v>0.229300141334534</v>
      </c>
      <c r="D18" s="370">
        <v>0.351433455944061</v>
      </c>
      <c r="E18" s="370">
        <v>0.240731567144394</v>
      </c>
      <c r="F18" s="370">
        <v>6.2950819730758695E-2</v>
      </c>
      <c r="G18" s="370">
        <v>3.4477949142456103E-2</v>
      </c>
      <c r="H18" s="370">
        <v>4.0919333696365398E-2</v>
      </c>
      <c r="I18" s="370">
        <v>4.0186744183301898E-2</v>
      </c>
      <c r="J18" s="370">
        <v>0</v>
      </c>
      <c r="K18" s="370">
        <v>0</v>
      </c>
      <c r="L18" s="370">
        <v>0</v>
      </c>
      <c r="M18" s="376">
        <v>1.76612496376038</v>
      </c>
    </row>
    <row r="19" spans="1:13" x14ac:dyDescent="0.2">
      <c r="A19" s="2" t="s">
        <v>25</v>
      </c>
      <c r="B19" s="373">
        <v>81</v>
      </c>
      <c r="C19" s="370">
        <v>0.250525802373886</v>
      </c>
      <c r="D19" s="370">
        <v>0.40811279416084301</v>
      </c>
      <c r="E19" s="370">
        <v>0.209857612848282</v>
      </c>
      <c r="F19" s="370">
        <v>2.3111630231141999E-2</v>
      </c>
      <c r="G19" s="370">
        <v>4.75306436419487E-2</v>
      </c>
      <c r="H19" s="370">
        <v>4.27298359572887E-2</v>
      </c>
      <c r="I19" s="370">
        <v>1.8131656572222699E-2</v>
      </c>
      <c r="J19" s="370">
        <v>0</v>
      </c>
      <c r="K19" s="370">
        <v>0</v>
      </c>
      <c r="L19" s="370">
        <v>0</v>
      </c>
      <c r="M19" s="376">
        <v>1.5366462469101001</v>
      </c>
    </row>
    <row r="20" spans="1:13" x14ac:dyDescent="0.2">
      <c r="A20" s="2" t="s">
        <v>26</v>
      </c>
      <c r="B20" s="373">
        <v>83</v>
      </c>
      <c r="C20" s="370">
        <v>0.26043665409088101</v>
      </c>
      <c r="D20" s="370">
        <v>0.37466138601303101</v>
      </c>
      <c r="E20" s="370">
        <v>0.171529024839401</v>
      </c>
      <c r="F20" s="370">
        <v>4.9899198114872E-2</v>
      </c>
      <c r="G20" s="370">
        <v>7.7647864818572998E-2</v>
      </c>
      <c r="H20" s="370">
        <v>3.28262411057949E-2</v>
      </c>
      <c r="I20" s="370">
        <v>2.2668618708848998E-2</v>
      </c>
      <c r="J20" s="370">
        <v>1.0330999270081499E-2</v>
      </c>
      <c r="K20" s="370">
        <v>0</v>
      </c>
      <c r="L20" s="370">
        <v>0</v>
      </c>
      <c r="M20" s="376">
        <v>1.74745833873749</v>
      </c>
    </row>
    <row r="21" spans="1:13" x14ac:dyDescent="0.2">
      <c r="A21" s="2" t="s">
        <v>27</v>
      </c>
      <c r="B21" s="373">
        <v>64</v>
      </c>
      <c r="C21" s="370">
        <v>0.25478634238243097</v>
      </c>
      <c r="D21" s="370">
        <v>0.42591974139213601</v>
      </c>
      <c r="E21" s="370">
        <v>0.20553159713745101</v>
      </c>
      <c r="F21" s="370">
        <v>4.7590155154466601E-2</v>
      </c>
      <c r="G21" s="370">
        <v>3.5376090556383098E-2</v>
      </c>
      <c r="H21" s="370">
        <v>3.0796078965067902E-2</v>
      </c>
      <c r="I21" s="370">
        <v>0</v>
      </c>
      <c r="J21" s="370">
        <v>0</v>
      </c>
      <c r="K21" s="370">
        <v>0</v>
      </c>
      <c r="L21" s="370">
        <v>0</v>
      </c>
      <c r="M21" s="376">
        <v>1.3133691549301101</v>
      </c>
    </row>
    <row r="22" spans="1:13" x14ac:dyDescent="0.2">
      <c r="A22" s="2" t="s">
        <v>28</v>
      </c>
      <c r="B22" s="373">
        <v>99</v>
      </c>
      <c r="C22" s="370">
        <v>0.37951070070266701</v>
      </c>
      <c r="D22" s="370">
        <v>0.233252078294754</v>
      </c>
      <c r="E22" s="370">
        <v>0.17219740152359</v>
      </c>
      <c r="F22" s="370">
        <v>6.1430584639310802E-2</v>
      </c>
      <c r="G22" s="370">
        <v>3.94371375441551E-2</v>
      </c>
      <c r="H22" s="370">
        <v>8.3284772932529394E-2</v>
      </c>
      <c r="I22" s="370">
        <v>9.9661294370889698E-3</v>
      </c>
      <c r="J22" s="370">
        <v>0</v>
      </c>
      <c r="K22" s="370">
        <v>9.9661294370889698E-3</v>
      </c>
      <c r="L22" s="370">
        <v>1.0955072939395899E-2</v>
      </c>
      <c r="M22" s="376">
        <v>2.04157567024231</v>
      </c>
    </row>
    <row r="23" spans="1:13" x14ac:dyDescent="0.2">
      <c r="A23" s="2" t="s">
        <v>29</v>
      </c>
      <c r="B23" s="373">
        <v>95</v>
      </c>
      <c r="C23" s="370">
        <v>0.331418037414551</v>
      </c>
      <c r="D23" s="370">
        <v>0.29885485768318198</v>
      </c>
      <c r="E23" s="370">
        <v>7.8149683773517595E-2</v>
      </c>
      <c r="F23" s="370">
        <v>9.4891548156738295E-2</v>
      </c>
      <c r="G23" s="370">
        <v>6.8663388490676894E-2</v>
      </c>
      <c r="H23" s="370">
        <v>9.9476963281631497E-2</v>
      </c>
      <c r="I23" s="370">
        <v>0</v>
      </c>
      <c r="J23" s="370">
        <v>1.5204519033432E-2</v>
      </c>
      <c r="K23" s="370">
        <v>1.33409928530455E-2</v>
      </c>
      <c r="L23" s="370">
        <v>0</v>
      </c>
      <c r="M23" s="376">
        <v>2.13320708274841</v>
      </c>
    </row>
    <row r="24" spans="1:13" x14ac:dyDescent="0.2">
      <c r="A24" s="2" t="s">
        <v>30</v>
      </c>
      <c r="B24" s="373">
        <v>90</v>
      </c>
      <c r="C24" s="370">
        <v>0.37773585319518999</v>
      </c>
      <c r="D24" s="370">
        <v>0.21877130866050701</v>
      </c>
      <c r="E24" s="370">
        <v>0.17194107174873399</v>
      </c>
      <c r="F24" s="370">
        <v>4.1503757238388103E-2</v>
      </c>
      <c r="G24" s="370">
        <v>6.7434549331664997E-2</v>
      </c>
      <c r="H24" s="370">
        <v>8.0804795026779203E-2</v>
      </c>
      <c r="I24" s="370">
        <v>2.7872439473867399E-2</v>
      </c>
      <c r="J24" s="370">
        <v>1.39362197369337E-2</v>
      </c>
      <c r="K24" s="370">
        <v>0</v>
      </c>
      <c r="L24" s="370">
        <v>0</v>
      </c>
      <c r="M24" s="376">
        <v>1.8765670061111499</v>
      </c>
    </row>
    <row r="25" spans="1:13" x14ac:dyDescent="0.2">
      <c r="A25" s="2" t="s">
        <v>31</v>
      </c>
      <c r="B25" s="373">
        <v>85</v>
      </c>
      <c r="C25" s="370">
        <v>0.25307732820510898</v>
      </c>
      <c r="D25" s="370">
        <v>0.35539236664772</v>
      </c>
      <c r="E25" s="370">
        <v>9.8122417926788302E-2</v>
      </c>
      <c r="F25" s="370">
        <v>8.2904353737831102E-2</v>
      </c>
      <c r="G25" s="370">
        <v>8.0598399043083205E-2</v>
      </c>
      <c r="H25" s="370">
        <v>0.12046658992767301</v>
      </c>
      <c r="I25" s="370">
        <v>9.4385407865047507E-3</v>
      </c>
      <c r="J25" s="370">
        <v>0</v>
      </c>
      <c r="K25" s="370">
        <v>0</v>
      </c>
      <c r="L25" s="370">
        <v>0</v>
      </c>
      <c r="M25" s="376">
        <v>1.9375146627426101</v>
      </c>
    </row>
    <row r="26" spans="1:13" x14ac:dyDescent="0.2">
      <c r="A26" s="2" t="s">
        <v>32</v>
      </c>
      <c r="B26" s="373">
        <v>68</v>
      </c>
      <c r="C26" s="370">
        <v>0.233191624283791</v>
      </c>
      <c r="D26" s="370">
        <v>0.29344907402992199</v>
      </c>
      <c r="E26" s="370">
        <v>0.13194239139556899</v>
      </c>
      <c r="F26" s="370">
        <v>8.9223831892013494E-2</v>
      </c>
      <c r="G26" s="370">
        <v>0.10760895162820799</v>
      </c>
      <c r="H26" s="370">
        <v>7.3809258639812497E-2</v>
      </c>
      <c r="I26" s="370">
        <v>2.75951735675335E-2</v>
      </c>
      <c r="J26" s="370">
        <v>2.55278050899506E-2</v>
      </c>
      <c r="K26" s="370">
        <v>1.76518764346838E-2</v>
      </c>
      <c r="L26" s="370">
        <v>0</v>
      </c>
      <c r="M26" s="376">
        <v>2.7487084865570099</v>
      </c>
    </row>
    <row r="27" spans="1:13" x14ac:dyDescent="0.2">
      <c r="A27" s="2" t="s">
        <v>33</v>
      </c>
      <c r="B27" s="373">
        <v>75</v>
      </c>
      <c r="C27" s="370">
        <v>0.31555557250976601</v>
      </c>
      <c r="D27" s="370">
        <v>0.42195338010788003</v>
      </c>
      <c r="E27" s="370">
        <v>0.15548303723335299</v>
      </c>
      <c r="F27" s="370">
        <v>5.6526351720094702E-2</v>
      </c>
      <c r="G27" s="370">
        <v>2.7054985985159902E-2</v>
      </c>
      <c r="H27" s="370">
        <v>2.3426655679941202E-2</v>
      </c>
      <c r="I27" s="370">
        <v>0</v>
      </c>
      <c r="J27" s="370">
        <v>0</v>
      </c>
      <c r="K27" s="370">
        <v>0</v>
      </c>
      <c r="L27" s="370">
        <v>0</v>
      </c>
      <c r="M27" s="376">
        <v>1.1694359779357899</v>
      </c>
    </row>
    <row r="28" spans="1:13" x14ac:dyDescent="0.2">
      <c r="A28" s="2" t="s">
        <v>34</v>
      </c>
      <c r="B28" s="373">
        <v>89</v>
      </c>
      <c r="C28" s="370">
        <v>0.27775898575782798</v>
      </c>
      <c r="D28" s="370">
        <v>0.28886908292770402</v>
      </c>
      <c r="E28" s="370">
        <v>0.199866428971291</v>
      </c>
      <c r="F28" s="370">
        <v>4.4853229075670201E-2</v>
      </c>
      <c r="G28" s="370">
        <v>9.6459805965423598E-2</v>
      </c>
      <c r="H28" s="370">
        <v>7.2931773960590404E-2</v>
      </c>
      <c r="I28" s="370">
        <v>1.9260702654719401E-2</v>
      </c>
      <c r="J28" s="370">
        <v>0</v>
      </c>
      <c r="K28" s="370">
        <v>0</v>
      </c>
      <c r="L28" s="370">
        <v>0</v>
      </c>
      <c r="M28" s="376">
        <v>1.8205050230026201</v>
      </c>
    </row>
    <row r="29" spans="1:13" x14ac:dyDescent="0.2">
      <c r="A29" s="2" t="s">
        <v>35</v>
      </c>
      <c r="B29" s="373">
        <v>81</v>
      </c>
      <c r="C29" s="370">
        <v>0.232977464795113</v>
      </c>
      <c r="D29" s="370">
        <v>0.44521707296371499</v>
      </c>
      <c r="E29" s="370">
        <v>0.20300765335559801</v>
      </c>
      <c r="F29" s="370">
        <v>6.3647255301475497E-2</v>
      </c>
      <c r="G29" s="370">
        <v>2.2063842043280602E-2</v>
      </c>
      <c r="H29" s="370">
        <v>2.1847978234291101E-2</v>
      </c>
      <c r="I29" s="370">
        <v>1.1238744482398E-2</v>
      </c>
      <c r="J29" s="370">
        <v>0</v>
      </c>
      <c r="K29" s="370">
        <v>0</v>
      </c>
      <c r="L29" s="370">
        <v>0</v>
      </c>
      <c r="M29" s="376">
        <v>1.38514351844788</v>
      </c>
    </row>
    <row r="30" spans="1:13" x14ac:dyDescent="0.2">
      <c r="A30" s="2" t="s">
        <v>36</v>
      </c>
      <c r="B30" s="373">
        <v>83</v>
      </c>
      <c r="C30" s="370">
        <v>0.27374440431594799</v>
      </c>
      <c r="D30" s="370">
        <v>0.45114922523498502</v>
      </c>
      <c r="E30" s="370">
        <v>0.178564518690109</v>
      </c>
      <c r="F30" s="370">
        <v>2.6621049270033802E-2</v>
      </c>
      <c r="G30" s="370">
        <v>3.3591385930776603E-2</v>
      </c>
      <c r="H30" s="370">
        <v>2.48254239559174E-2</v>
      </c>
      <c r="I30" s="370">
        <v>1.15039739757776E-2</v>
      </c>
      <c r="J30" s="370">
        <v>0</v>
      </c>
      <c r="K30" s="370">
        <v>0</v>
      </c>
      <c r="L30" s="370">
        <v>0</v>
      </c>
      <c r="M30" s="376">
        <v>1.28649926185608</v>
      </c>
    </row>
    <row r="31" spans="1:13" x14ac:dyDescent="0.2">
      <c r="A31" s="2" t="s">
        <v>37</v>
      </c>
      <c r="B31" s="373">
        <v>71</v>
      </c>
      <c r="C31" s="370">
        <v>0.31513848900795</v>
      </c>
      <c r="D31" s="370">
        <v>0.38670188188552901</v>
      </c>
      <c r="E31" s="370">
        <v>0.12371139228344</v>
      </c>
      <c r="F31" s="370">
        <v>5.5911257863044697E-2</v>
      </c>
      <c r="G31" s="370">
        <v>3.5813584923744202E-2</v>
      </c>
      <c r="H31" s="370">
        <v>8.2723386585712405E-2</v>
      </c>
      <c r="I31" s="370">
        <v>0</v>
      </c>
      <c r="J31" s="370">
        <v>0</v>
      </c>
      <c r="K31" s="370">
        <v>0</v>
      </c>
      <c r="L31" s="370">
        <v>0</v>
      </c>
      <c r="M31" s="376">
        <v>1.52417647838593</v>
      </c>
    </row>
    <row r="32" spans="1:13" x14ac:dyDescent="0.2">
      <c r="A32" s="2" t="s">
        <v>38</v>
      </c>
      <c r="B32" s="373">
        <v>100</v>
      </c>
      <c r="C32" s="370">
        <v>0.26632341742515597</v>
      </c>
      <c r="D32" s="370">
        <v>0.38845074176788302</v>
      </c>
      <c r="E32" s="370">
        <v>0.19622090458869901</v>
      </c>
      <c r="F32" s="370">
        <v>6.23526237905025E-2</v>
      </c>
      <c r="G32" s="370">
        <v>3.6119710654020303E-2</v>
      </c>
      <c r="H32" s="370">
        <v>5.0532605499029201E-2</v>
      </c>
      <c r="I32" s="370">
        <v>0</v>
      </c>
      <c r="J32" s="370">
        <v>0</v>
      </c>
      <c r="K32" s="370">
        <v>0</v>
      </c>
      <c r="L32" s="370">
        <v>0</v>
      </c>
      <c r="M32" s="376">
        <v>1.3770490884780899</v>
      </c>
    </row>
    <row r="33" spans="1:13" x14ac:dyDescent="0.2">
      <c r="A33" s="2" t="s">
        <v>39</v>
      </c>
      <c r="B33" s="373">
        <v>87</v>
      </c>
      <c r="C33" s="370">
        <v>0.20522049069404599</v>
      </c>
      <c r="D33" s="370">
        <v>0.44807061553001398</v>
      </c>
      <c r="E33" s="370">
        <v>0.12311883270740499</v>
      </c>
      <c r="F33" s="370">
        <v>5.8343067765235901E-2</v>
      </c>
      <c r="G33" s="370">
        <v>9.6708968281745897E-2</v>
      </c>
      <c r="H33" s="370">
        <v>4.5293640345335E-2</v>
      </c>
      <c r="I33" s="370">
        <v>2.3244384676218002E-2</v>
      </c>
      <c r="J33" s="370">
        <v>0</v>
      </c>
      <c r="K33" s="370">
        <v>0</v>
      </c>
      <c r="L33" s="370">
        <v>0</v>
      </c>
      <c r="M33" s="376">
        <v>1.7950516939163199</v>
      </c>
    </row>
    <row r="34" spans="1:13" x14ac:dyDescent="0.2">
      <c r="A34" s="2" t="s">
        <v>40</v>
      </c>
      <c r="B34" s="373">
        <v>86</v>
      </c>
      <c r="C34" s="370">
        <v>0.296142518520355</v>
      </c>
      <c r="D34" s="370">
        <v>0.31859672069549599</v>
      </c>
      <c r="E34" s="370">
        <v>0.19685760140419001</v>
      </c>
      <c r="F34" s="370">
        <v>4.3077275156974799E-2</v>
      </c>
      <c r="G34" s="370">
        <v>4.22927774488926E-2</v>
      </c>
      <c r="H34" s="370">
        <v>5.0576385110616698E-2</v>
      </c>
      <c r="I34" s="370">
        <v>1.9236238673329398E-2</v>
      </c>
      <c r="J34" s="370">
        <v>0</v>
      </c>
      <c r="K34" s="370">
        <v>3.3220466226339299E-2</v>
      </c>
      <c r="L34" s="370">
        <v>0</v>
      </c>
      <c r="M34" s="376">
        <v>2.1507000923156698</v>
      </c>
    </row>
    <row r="35" spans="1:13" x14ac:dyDescent="0.2">
      <c r="A35" s="2" t="s">
        <v>41</v>
      </c>
      <c r="B35" s="373">
        <v>83</v>
      </c>
      <c r="C35" s="370">
        <v>0.34228077530860901</v>
      </c>
      <c r="D35" s="370">
        <v>0.35141474008560197</v>
      </c>
      <c r="E35" s="370">
        <v>0.10058519244194</v>
      </c>
      <c r="F35" s="370">
        <v>7.6735109090805095E-2</v>
      </c>
      <c r="G35" s="370">
        <v>5.9812720865011201E-2</v>
      </c>
      <c r="H35" s="370">
        <v>2.1228536963462798E-2</v>
      </c>
      <c r="I35" s="370">
        <v>3.75331453979015E-2</v>
      </c>
      <c r="J35" s="370">
        <v>1.0409798473119699E-2</v>
      </c>
      <c r="K35" s="370">
        <v>0</v>
      </c>
      <c r="L35" s="370">
        <v>0</v>
      </c>
      <c r="M35" s="376">
        <v>1.65966248512268</v>
      </c>
    </row>
    <row r="36" spans="1:13" x14ac:dyDescent="0.2">
      <c r="A36" s="2" t="s">
        <v>42</v>
      </c>
      <c r="B36" s="373">
        <v>71</v>
      </c>
      <c r="C36" s="370">
        <v>0.24786376953125</v>
      </c>
      <c r="D36" s="370">
        <v>0.46028041839599598</v>
      </c>
      <c r="E36" s="370">
        <v>0.126337110996246</v>
      </c>
      <c r="F36" s="370">
        <v>6.12893514335155E-2</v>
      </c>
      <c r="G36" s="370">
        <v>4.7814924269914599E-2</v>
      </c>
      <c r="H36" s="370">
        <v>3.5894289612770101E-2</v>
      </c>
      <c r="I36" s="370">
        <v>0</v>
      </c>
      <c r="J36" s="370">
        <v>0</v>
      </c>
      <c r="K36" s="370">
        <v>2.0520135760307302E-2</v>
      </c>
      <c r="L36" s="370">
        <v>0</v>
      </c>
      <c r="M36" s="376">
        <v>1.6911207437515301</v>
      </c>
    </row>
    <row r="37" spans="1:13" x14ac:dyDescent="0.2">
      <c r="A37" s="2" t="s">
        <v>43</v>
      </c>
      <c r="B37" s="373">
        <v>79</v>
      </c>
      <c r="C37" s="370">
        <v>0.21721765398979201</v>
      </c>
      <c r="D37" s="370">
        <v>0.43301790952682501</v>
      </c>
      <c r="E37" s="370">
        <v>0.19252677261829401</v>
      </c>
      <c r="F37" s="370">
        <v>3.6726616322994197E-2</v>
      </c>
      <c r="G37" s="370">
        <v>5.0952423363923999E-2</v>
      </c>
      <c r="H37" s="370">
        <v>2.2405002266168601E-2</v>
      </c>
      <c r="I37" s="370">
        <v>4.7153647989034701E-2</v>
      </c>
      <c r="J37" s="370">
        <v>0</v>
      </c>
      <c r="K37" s="370">
        <v>0</v>
      </c>
      <c r="L37" s="370">
        <v>0</v>
      </c>
      <c r="M37" s="376">
        <v>1.7156224250793499</v>
      </c>
    </row>
    <row r="38" spans="1:13" x14ac:dyDescent="0.2">
      <c r="A38" s="2" t="s">
        <v>44</v>
      </c>
      <c r="B38" s="373">
        <v>95</v>
      </c>
      <c r="C38" s="370">
        <v>0.36378738284111001</v>
      </c>
      <c r="D38" s="370">
        <v>0.24369207024574299</v>
      </c>
      <c r="E38" s="370">
        <v>0.123075932264328</v>
      </c>
      <c r="F38" s="370">
        <v>8.3252035081386594E-2</v>
      </c>
      <c r="G38" s="370">
        <v>9.0272337198257405E-2</v>
      </c>
      <c r="H38" s="370">
        <v>5.1328908652067198E-2</v>
      </c>
      <c r="I38" s="370">
        <v>2.4472031742334401E-2</v>
      </c>
      <c r="J38" s="370">
        <v>2.0119288936257401E-2</v>
      </c>
      <c r="K38" s="370">
        <v>0</v>
      </c>
      <c r="L38" s="370">
        <v>0</v>
      </c>
      <c r="M38" s="376">
        <v>1.93508577346802</v>
      </c>
    </row>
    <row r="39" spans="1:13" x14ac:dyDescent="0.2">
      <c r="A39" s="2" t="s">
        <v>45</v>
      </c>
      <c r="B39" s="373">
        <v>96</v>
      </c>
      <c r="C39" s="370">
        <v>0.46206626296043402</v>
      </c>
      <c r="D39" s="370">
        <v>0.33443725109100297</v>
      </c>
      <c r="E39" s="370">
        <v>8.1329517066478701E-2</v>
      </c>
      <c r="F39" s="370">
        <v>8.6259335279464694E-2</v>
      </c>
      <c r="G39" s="370">
        <v>1.04973176494241E-2</v>
      </c>
      <c r="H39" s="370">
        <v>1.6493333503603901E-2</v>
      </c>
      <c r="I39" s="370">
        <v>8.9170010760426504E-3</v>
      </c>
      <c r="J39" s="370">
        <v>0</v>
      </c>
      <c r="K39" s="370">
        <v>0</v>
      </c>
      <c r="L39" s="370">
        <v>0</v>
      </c>
      <c r="M39" s="376">
        <v>0.97549623250961304</v>
      </c>
    </row>
    <row r="40" spans="1:13" x14ac:dyDescent="0.2">
      <c r="A40" s="2" t="s">
        <v>46</v>
      </c>
      <c r="B40" s="373">
        <v>94</v>
      </c>
      <c r="C40" s="370">
        <v>0.23574598133564001</v>
      </c>
      <c r="D40" s="370">
        <v>0.33598318696022</v>
      </c>
      <c r="E40" s="370">
        <v>0.22517575323581701</v>
      </c>
      <c r="F40" s="370">
        <v>7.7089376747608199E-2</v>
      </c>
      <c r="G40" s="370">
        <v>4.0550164878368399E-2</v>
      </c>
      <c r="H40" s="370">
        <v>6.5263971686363206E-2</v>
      </c>
      <c r="I40" s="370">
        <v>0</v>
      </c>
      <c r="J40" s="370">
        <v>0</v>
      </c>
      <c r="K40" s="370">
        <v>2.01915670186281E-2</v>
      </c>
      <c r="L40" s="370">
        <v>0</v>
      </c>
      <c r="M40" s="376">
        <v>1.9769107103347801</v>
      </c>
    </row>
    <row r="41" spans="1:13" x14ac:dyDescent="0.2">
      <c r="A41" s="2" t="s">
        <v>47</v>
      </c>
      <c r="B41" s="373">
        <v>77</v>
      </c>
      <c r="C41" s="370">
        <v>0.12383150309324301</v>
      </c>
      <c r="D41" s="370">
        <v>0.38863110542297402</v>
      </c>
      <c r="E41" s="370">
        <v>0.17682598531246199</v>
      </c>
      <c r="F41" s="370">
        <v>4.8369932919740698E-2</v>
      </c>
      <c r="G41" s="370">
        <v>5.9358138591051102E-2</v>
      </c>
      <c r="H41" s="370">
        <v>7.2402894496917697E-2</v>
      </c>
      <c r="I41" s="370">
        <v>8.3369113504886599E-2</v>
      </c>
      <c r="J41" s="370">
        <v>3.9477873593568802E-2</v>
      </c>
      <c r="K41" s="370">
        <v>0</v>
      </c>
      <c r="L41" s="370">
        <v>7.7334474772214898E-3</v>
      </c>
      <c r="M41" s="376">
        <v>3.30812644958496</v>
      </c>
    </row>
    <row r="42" spans="1:13" x14ac:dyDescent="0.2">
      <c r="A42" s="2" t="s">
        <v>48</v>
      </c>
      <c r="B42" s="373">
        <v>91</v>
      </c>
      <c r="C42" s="370">
        <v>0.32671204209327698</v>
      </c>
      <c r="D42" s="370">
        <v>0.37727698683738697</v>
      </c>
      <c r="E42" s="370">
        <v>0.13724538683891299</v>
      </c>
      <c r="F42" s="370">
        <v>3.35482135415077E-2</v>
      </c>
      <c r="G42" s="370">
        <v>9.2684946954250294E-2</v>
      </c>
      <c r="H42" s="370">
        <v>2.0426392555236799E-2</v>
      </c>
      <c r="I42" s="370">
        <v>1.21060125529766E-2</v>
      </c>
      <c r="J42" s="370">
        <v>0</v>
      </c>
      <c r="K42" s="370">
        <v>0</v>
      </c>
      <c r="L42" s="370">
        <v>0</v>
      </c>
      <c r="M42" s="376">
        <v>1.3463442325592001</v>
      </c>
    </row>
    <row r="43" spans="1:13" x14ac:dyDescent="0.2">
      <c r="A43" s="2" t="s">
        <v>49</v>
      </c>
      <c r="B43" s="373">
        <v>89</v>
      </c>
      <c r="C43" s="370">
        <v>0.318892151117325</v>
      </c>
      <c r="D43" s="370">
        <v>0.361031234264374</v>
      </c>
      <c r="E43" s="370">
        <v>0.10437651723623299</v>
      </c>
      <c r="F43" s="370">
        <v>5.4614722728729199E-2</v>
      </c>
      <c r="G43" s="370">
        <v>5.3092494606971699E-2</v>
      </c>
      <c r="H43" s="370">
        <v>9.1008186340332003E-2</v>
      </c>
      <c r="I43" s="370">
        <v>1.6984678804874399E-2</v>
      </c>
      <c r="J43" s="370">
        <v>0</v>
      </c>
      <c r="K43" s="370">
        <v>0</v>
      </c>
      <c r="L43" s="370">
        <v>0</v>
      </c>
      <c r="M43" s="376">
        <v>1.6389232873916599</v>
      </c>
    </row>
    <row r="44" spans="1:13" x14ac:dyDescent="0.2">
      <c r="A44" s="2" t="s">
        <v>50</v>
      </c>
      <c r="B44" s="373">
        <v>89</v>
      </c>
      <c r="C44" s="370">
        <v>0.33841803669929499</v>
      </c>
      <c r="D44" s="370">
        <v>0.31715869903564498</v>
      </c>
      <c r="E44" s="370">
        <v>0.16406089067459101</v>
      </c>
      <c r="F44" s="370">
        <v>2.6943629607558299E-2</v>
      </c>
      <c r="G44" s="370">
        <v>4.8328462988138199E-2</v>
      </c>
      <c r="H44" s="370">
        <v>5.4906733334064498E-2</v>
      </c>
      <c r="I44" s="370">
        <v>1.1177488602697801E-2</v>
      </c>
      <c r="J44" s="370">
        <v>1.9503021612763401E-2</v>
      </c>
      <c r="K44" s="370">
        <v>1.9503021612763401E-2</v>
      </c>
      <c r="L44" s="370">
        <v>0</v>
      </c>
      <c r="M44" s="376">
        <v>2.0691299438476598</v>
      </c>
    </row>
    <row r="45" spans="1:13" x14ac:dyDescent="0.2">
      <c r="A45" s="2" t="s">
        <v>51</v>
      </c>
      <c r="B45" s="373">
        <v>86</v>
      </c>
      <c r="C45" s="370">
        <v>0.34062317013740501</v>
      </c>
      <c r="D45" s="370">
        <v>0.35951322317123402</v>
      </c>
      <c r="E45" s="370">
        <v>0.177877977490425</v>
      </c>
      <c r="F45" s="370">
        <v>6.7364536225795704E-2</v>
      </c>
      <c r="G45" s="370">
        <v>0</v>
      </c>
      <c r="H45" s="370">
        <v>4.51428480446339E-2</v>
      </c>
      <c r="I45" s="370">
        <v>0</v>
      </c>
      <c r="J45" s="370">
        <v>0</v>
      </c>
      <c r="K45" s="370">
        <v>0</v>
      </c>
      <c r="L45" s="370">
        <v>9.4782505184412003E-3</v>
      </c>
      <c r="M45" s="376">
        <v>1.5051565170288099</v>
      </c>
    </row>
    <row r="46" spans="1:13" x14ac:dyDescent="0.2">
      <c r="A46" s="2" t="s">
        <v>52</v>
      </c>
      <c r="B46" s="373">
        <v>85</v>
      </c>
      <c r="C46" s="370">
        <v>0.29794004559516901</v>
      </c>
      <c r="D46" s="370">
        <v>0.33758068084716802</v>
      </c>
      <c r="E46" s="370">
        <v>0.17458170652389501</v>
      </c>
      <c r="F46" s="370">
        <v>0.103817969560623</v>
      </c>
      <c r="G46" s="370">
        <v>3.9662308990955401E-2</v>
      </c>
      <c r="H46" s="370">
        <v>4.6417262405157103E-2</v>
      </c>
      <c r="I46" s="370">
        <v>0</v>
      </c>
      <c r="J46" s="370">
        <v>0</v>
      </c>
      <c r="K46" s="370">
        <v>0</v>
      </c>
      <c r="L46" s="370">
        <v>0</v>
      </c>
      <c r="M46" s="376">
        <v>1.3994793891906701</v>
      </c>
    </row>
    <row r="47" spans="1:13" x14ac:dyDescent="0.2">
      <c r="A47" s="2" t="s">
        <v>53</v>
      </c>
      <c r="B47" s="373">
        <v>89</v>
      </c>
      <c r="C47" s="370">
        <v>0.31063807010650601</v>
      </c>
      <c r="D47" s="370">
        <v>0.40432518720626798</v>
      </c>
      <c r="E47" s="370">
        <v>0.14805483818054199</v>
      </c>
      <c r="F47" s="370">
        <v>7.56345689296722E-2</v>
      </c>
      <c r="G47" s="370">
        <v>2.6701925322413399E-2</v>
      </c>
      <c r="H47" s="370">
        <v>2.6701925322413399E-2</v>
      </c>
      <c r="I47" s="370">
        <v>0</v>
      </c>
      <c r="J47" s="370">
        <v>0</v>
      </c>
      <c r="K47" s="370">
        <v>7.9434905201196705E-3</v>
      </c>
      <c r="L47" s="370">
        <v>0</v>
      </c>
      <c r="M47" s="376">
        <v>1.36030197143555</v>
      </c>
    </row>
    <row r="48" spans="1:13" x14ac:dyDescent="0.2">
      <c r="A48" s="2" t="s">
        <v>54</v>
      </c>
      <c r="B48" s="373">
        <v>74</v>
      </c>
      <c r="C48" s="370">
        <v>0.31661993265152</v>
      </c>
      <c r="D48" s="370">
        <v>0.43329304456710799</v>
      </c>
      <c r="E48" s="370">
        <v>9.0642809867858901E-2</v>
      </c>
      <c r="F48" s="370">
        <v>4.7990970313549E-2</v>
      </c>
      <c r="G48" s="370">
        <v>4.0068119764328003E-2</v>
      </c>
      <c r="H48" s="370">
        <v>5.98238818347454E-2</v>
      </c>
      <c r="I48" s="370">
        <v>1.15612260997295E-2</v>
      </c>
      <c r="J48" s="370">
        <v>0</v>
      </c>
      <c r="K48" s="370">
        <v>0</v>
      </c>
      <c r="L48" s="370">
        <v>0</v>
      </c>
      <c r="M48" s="376">
        <v>1.38181841373444</v>
      </c>
    </row>
    <row r="49" spans="1:13" x14ac:dyDescent="0.2">
      <c r="A49" s="2" t="s">
        <v>55</v>
      </c>
      <c r="B49" s="373">
        <v>76</v>
      </c>
      <c r="C49" s="370">
        <v>0.26915195584297202</v>
      </c>
      <c r="D49" s="370">
        <v>0.43565729260444602</v>
      </c>
      <c r="E49" s="370">
        <v>0.265024304389954</v>
      </c>
      <c r="F49" s="370">
        <v>2.3164065554738E-2</v>
      </c>
      <c r="G49" s="370">
        <v>7.0023681037127998E-3</v>
      </c>
      <c r="H49" s="370">
        <v>0</v>
      </c>
      <c r="I49" s="370">
        <v>0</v>
      </c>
      <c r="J49" s="370">
        <v>0</v>
      </c>
      <c r="K49" s="370">
        <v>0</v>
      </c>
      <c r="L49" s="370">
        <v>0</v>
      </c>
      <c r="M49" s="376">
        <v>1.0632076263427701</v>
      </c>
    </row>
    <row r="50" spans="1:13" x14ac:dyDescent="0.2">
      <c r="A50" s="2" t="s">
        <v>56</v>
      </c>
      <c r="B50" s="373">
        <v>48</v>
      </c>
      <c r="C50" s="370">
        <v>0.39139133691787698</v>
      </c>
      <c r="D50" s="370">
        <v>0.37350779771804798</v>
      </c>
      <c r="E50" s="370">
        <v>7.8340061008930206E-2</v>
      </c>
      <c r="F50" s="370">
        <v>5.4509367793798398E-2</v>
      </c>
      <c r="G50" s="370">
        <v>4.9323640763759599E-2</v>
      </c>
      <c r="H50" s="370">
        <v>1.12358685582876E-2</v>
      </c>
      <c r="I50" s="370">
        <v>0</v>
      </c>
      <c r="J50" s="370">
        <v>4.1691921651363401E-2</v>
      </c>
      <c r="K50" s="370">
        <v>0</v>
      </c>
      <c r="L50" s="370">
        <v>0</v>
      </c>
      <c r="M50" s="376">
        <v>1.5838046073913601</v>
      </c>
    </row>
    <row r="51" spans="1:13" x14ac:dyDescent="0.2">
      <c r="A51" s="2" t="s">
        <v>57</v>
      </c>
      <c r="B51" s="373">
        <v>82</v>
      </c>
      <c r="C51" s="370">
        <v>0.30586871504783603</v>
      </c>
      <c r="D51" s="370">
        <v>0.331904947757721</v>
      </c>
      <c r="E51" s="370">
        <v>0.10263424366712599</v>
      </c>
      <c r="F51" s="370">
        <v>6.1178311705589301E-2</v>
      </c>
      <c r="G51" s="370">
        <v>9.7112655639648396E-2</v>
      </c>
      <c r="H51" s="370">
        <v>5.6952178478241001E-2</v>
      </c>
      <c r="I51" s="370">
        <v>4.43489477038383E-2</v>
      </c>
      <c r="J51" s="370">
        <v>0</v>
      </c>
      <c r="K51" s="370">
        <v>0</v>
      </c>
      <c r="L51" s="370">
        <v>0</v>
      </c>
      <c r="M51" s="376">
        <v>1.8586463928222701</v>
      </c>
    </row>
    <row r="52" spans="1:13" x14ac:dyDescent="0.2">
      <c r="A52" s="2" t="s">
        <v>58</v>
      </c>
      <c r="B52" s="373">
        <v>68</v>
      </c>
      <c r="C52" s="370">
        <v>0.35755574703216603</v>
      </c>
      <c r="D52" s="370">
        <v>0.381964921951294</v>
      </c>
      <c r="E52" s="370">
        <v>9.2862181365490001E-2</v>
      </c>
      <c r="F52" s="370">
        <v>8.8826745748519897E-2</v>
      </c>
      <c r="G52" s="370">
        <v>1.6421109437942501E-2</v>
      </c>
      <c r="H52" s="370">
        <v>6.2369298189878498E-2</v>
      </c>
      <c r="I52" s="370">
        <v>0</v>
      </c>
      <c r="J52" s="370">
        <v>0</v>
      </c>
      <c r="K52" s="370">
        <v>0</v>
      </c>
      <c r="L52" s="370">
        <v>0</v>
      </c>
      <c r="M52" s="376">
        <v>1.24635004997253</v>
      </c>
    </row>
    <row r="53" spans="1:13" x14ac:dyDescent="0.2">
      <c r="A53" s="2" t="s">
        <v>59</v>
      </c>
      <c r="B53" s="373">
        <v>75</v>
      </c>
      <c r="C53" s="370">
        <v>0.214597478508949</v>
      </c>
      <c r="D53" s="370">
        <v>0.40488204360008201</v>
      </c>
      <c r="E53" s="370">
        <v>0.143148154020309</v>
      </c>
      <c r="F53" s="370">
        <v>6.8676538765430506E-2</v>
      </c>
      <c r="G53" s="370">
        <v>6.5216980874538394E-2</v>
      </c>
      <c r="H53" s="370">
        <v>4.0584560483694097E-2</v>
      </c>
      <c r="I53" s="370">
        <v>4.1929487138986601E-2</v>
      </c>
      <c r="J53" s="370">
        <v>2.0964743569493301E-2</v>
      </c>
      <c r="K53" s="370">
        <v>0</v>
      </c>
      <c r="L53" s="370">
        <v>0</v>
      </c>
      <c r="M53" s="376">
        <v>2.1277196407318102</v>
      </c>
    </row>
    <row r="54" spans="1:13" x14ac:dyDescent="0.2">
      <c r="A54" s="2" t="s">
        <v>60</v>
      </c>
      <c r="B54" s="373">
        <v>76</v>
      </c>
      <c r="C54" s="370">
        <v>0.46754783391952498</v>
      </c>
      <c r="D54" s="370">
        <v>0.23437657952308699</v>
      </c>
      <c r="E54" s="370">
        <v>0.12329322844743699</v>
      </c>
      <c r="F54" s="370">
        <v>8.3335034549236298E-2</v>
      </c>
      <c r="G54" s="370">
        <v>1.8084837123751599E-2</v>
      </c>
      <c r="H54" s="370">
        <v>5.1707651466131203E-2</v>
      </c>
      <c r="I54" s="370">
        <v>2.1654833108186701E-2</v>
      </c>
      <c r="J54" s="370">
        <v>0</v>
      </c>
      <c r="K54" s="370">
        <v>0</v>
      </c>
      <c r="L54" s="370">
        <v>0</v>
      </c>
      <c r="M54" s="376">
        <v>1.3661124706268299</v>
      </c>
    </row>
    <row r="55" spans="1:13" x14ac:dyDescent="0.2">
      <c r="A55" s="2" t="s">
        <v>61</v>
      </c>
      <c r="B55" s="373">
        <v>82</v>
      </c>
      <c r="C55" s="370">
        <v>0.259330093860626</v>
      </c>
      <c r="D55" s="370">
        <v>0.46852484345436102</v>
      </c>
      <c r="E55" s="370">
        <v>0.14437846839427901</v>
      </c>
      <c r="F55" s="370">
        <v>9.6176536753773707E-3</v>
      </c>
      <c r="G55" s="370">
        <v>3.5597067326307297E-2</v>
      </c>
      <c r="H55" s="370">
        <v>6.2908016145229298E-2</v>
      </c>
      <c r="I55" s="370">
        <v>1.9643839448690401E-2</v>
      </c>
      <c r="J55" s="370">
        <v>0</v>
      </c>
      <c r="K55" s="370">
        <v>0</v>
      </c>
      <c r="L55" s="370">
        <v>0</v>
      </c>
      <c r="M55" s="376">
        <v>1.4502701759338399</v>
      </c>
    </row>
    <row r="56" spans="1:13" x14ac:dyDescent="0.2">
      <c r="A56" s="2" t="s">
        <v>62</v>
      </c>
      <c r="B56" s="373">
        <v>104</v>
      </c>
      <c r="C56" s="370">
        <v>0.41469261050224299</v>
      </c>
      <c r="D56" s="370">
        <v>0.42098739743232699</v>
      </c>
      <c r="E56" s="370">
        <v>5.9162836521863903E-2</v>
      </c>
      <c r="F56" s="370">
        <v>3.2378595322370501E-2</v>
      </c>
      <c r="G56" s="370">
        <v>2.7185518294572799E-2</v>
      </c>
      <c r="H56" s="370">
        <v>2.0664170384406998E-2</v>
      </c>
      <c r="I56" s="370">
        <v>2.4928867816925E-2</v>
      </c>
      <c r="J56" s="370">
        <v>0</v>
      </c>
      <c r="K56" s="370">
        <v>0</v>
      </c>
      <c r="L56" s="370">
        <v>0</v>
      </c>
      <c r="M56" s="376">
        <v>1.1456501483917201</v>
      </c>
    </row>
    <row r="57" spans="1:13" x14ac:dyDescent="0.2">
      <c r="A57" s="2" t="s">
        <v>63</v>
      </c>
      <c r="B57" s="373">
        <v>93</v>
      </c>
      <c r="C57" s="370">
        <v>0.32672742009162897</v>
      </c>
      <c r="D57" s="370">
        <v>0.283114403486252</v>
      </c>
      <c r="E57" s="370">
        <v>0.17204314470291099</v>
      </c>
      <c r="F57" s="370">
        <v>5.28538152575493E-2</v>
      </c>
      <c r="G57" s="370">
        <v>0.102890662848949</v>
      </c>
      <c r="H57" s="370">
        <v>2.8363516554236402E-2</v>
      </c>
      <c r="I57" s="370">
        <v>3.4007042646408102E-2</v>
      </c>
      <c r="J57" s="370">
        <v>0</v>
      </c>
      <c r="K57" s="370">
        <v>0</v>
      </c>
      <c r="L57" s="370">
        <v>0</v>
      </c>
      <c r="M57" s="376">
        <v>1.7075762748718299</v>
      </c>
    </row>
    <row r="58" spans="1:13" x14ac:dyDescent="0.2">
      <c r="A58" s="2" t="s">
        <v>64</v>
      </c>
      <c r="B58" s="373">
        <v>89</v>
      </c>
      <c r="C58" s="370">
        <v>0.41660329699516302</v>
      </c>
      <c r="D58" s="370">
        <v>0.343754202127457</v>
      </c>
      <c r="E58" s="370">
        <v>0.117770507931709</v>
      </c>
      <c r="F58" s="370">
        <v>1.13646043464541E-2</v>
      </c>
      <c r="G58" s="370">
        <v>4.0701895952224697E-2</v>
      </c>
      <c r="H58" s="370">
        <v>6.2247693538665799E-2</v>
      </c>
      <c r="I58" s="370">
        <v>7.5578107498586204E-3</v>
      </c>
      <c r="J58" s="370">
        <v>0</v>
      </c>
      <c r="K58" s="370">
        <v>0</v>
      </c>
      <c r="L58" s="370">
        <v>0</v>
      </c>
      <c r="M58" s="376">
        <v>1.19602334499359</v>
      </c>
    </row>
    <row r="59" spans="1:13" x14ac:dyDescent="0.2">
      <c r="A59" s="2" t="s">
        <v>65</v>
      </c>
      <c r="B59" s="373">
        <v>79</v>
      </c>
      <c r="C59" s="370">
        <v>0.29384145140647899</v>
      </c>
      <c r="D59" s="370">
        <v>0.27567449212074302</v>
      </c>
      <c r="E59" s="370">
        <v>0.220762073993683</v>
      </c>
      <c r="F59" s="370">
        <v>5.3148698061704601E-2</v>
      </c>
      <c r="G59" s="370">
        <v>5.9795115143060698E-2</v>
      </c>
      <c r="H59" s="370">
        <v>7.9248078167438493E-2</v>
      </c>
      <c r="I59" s="370">
        <v>0</v>
      </c>
      <c r="J59" s="370">
        <v>1.7530098557472201E-2</v>
      </c>
      <c r="K59" s="370">
        <v>0</v>
      </c>
      <c r="L59" s="370">
        <v>0</v>
      </c>
      <c r="M59" s="376">
        <v>1.8726156949996899</v>
      </c>
    </row>
    <row r="60" spans="1:13" x14ac:dyDescent="0.2">
      <c r="A60" s="2" t="s">
        <v>66</v>
      </c>
      <c r="B60" s="373">
        <v>78</v>
      </c>
      <c r="C60" s="370">
        <v>0.25733083486557001</v>
      </c>
      <c r="D60" s="370">
        <v>0.43559619784355202</v>
      </c>
      <c r="E60" s="370">
        <v>0.12400563061237301</v>
      </c>
      <c r="F60" s="370">
        <v>8.4301784634590093E-2</v>
      </c>
      <c r="G60" s="370">
        <v>6.2492530792951598E-2</v>
      </c>
      <c r="H60" s="370">
        <v>2.3996431380510299E-2</v>
      </c>
      <c r="I60" s="370">
        <v>1.22765805572271E-2</v>
      </c>
      <c r="J60" s="370">
        <v>0</v>
      </c>
      <c r="K60" s="370">
        <v>0</v>
      </c>
      <c r="L60" s="370">
        <v>0</v>
      </c>
      <c r="M60" s="376">
        <v>1.43819868564606</v>
      </c>
    </row>
    <row r="61" spans="1:13" x14ac:dyDescent="0.2">
      <c r="A61" s="2" t="s">
        <v>67</v>
      </c>
      <c r="B61" s="373">
        <v>75</v>
      </c>
      <c r="C61" s="370">
        <v>0.266516923904419</v>
      </c>
      <c r="D61" s="370">
        <v>0.52972382307052601</v>
      </c>
      <c r="E61" s="370">
        <v>0.14363707602024101</v>
      </c>
      <c r="F61" s="370">
        <v>2.5464635342359501E-2</v>
      </c>
      <c r="G61" s="370">
        <v>2.19349022954702E-2</v>
      </c>
      <c r="H61" s="370">
        <v>1.27226393669844E-2</v>
      </c>
      <c r="I61" s="370">
        <v>0</v>
      </c>
      <c r="J61" s="370">
        <v>0</v>
      </c>
      <c r="K61" s="370">
        <v>0</v>
      </c>
      <c r="L61" s="370">
        <v>0</v>
      </c>
      <c r="M61" s="376">
        <v>1.04474472999573</v>
      </c>
    </row>
    <row r="62" spans="1:13" x14ac:dyDescent="0.2">
      <c r="A62" s="2" t="s">
        <v>68</v>
      </c>
      <c r="B62" s="373">
        <v>103</v>
      </c>
      <c r="C62" s="370">
        <v>0.21213425695896099</v>
      </c>
      <c r="D62" s="370">
        <v>0.36530768871307401</v>
      </c>
      <c r="E62" s="370">
        <v>0.17568731307983401</v>
      </c>
      <c r="F62" s="370">
        <v>7.2615973651409094E-2</v>
      </c>
      <c r="G62" s="370">
        <v>0.103260360658169</v>
      </c>
      <c r="H62" s="370">
        <v>4.18206229805946E-2</v>
      </c>
      <c r="I62" s="370">
        <v>2.9173783957958201E-2</v>
      </c>
      <c r="J62" s="370">
        <v>0</v>
      </c>
      <c r="K62" s="370">
        <v>0</v>
      </c>
      <c r="L62" s="370">
        <v>0</v>
      </c>
      <c r="M62" s="376">
        <v>1.89042532444</v>
      </c>
    </row>
    <row r="63" spans="1:13" x14ac:dyDescent="0.2">
      <c r="A63" s="2" t="s">
        <v>69</v>
      </c>
      <c r="B63" s="373">
        <v>81</v>
      </c>
      <c r="C63" s="370">
        <v>0.25730353593826299</v>
      </c>
      <c r="D63" s="370">
        <v>0.29515722393989602</v>
      </c>
      <c r="E63" s="370">
        <v>0.20825429260730699</v>
      </c>
      <c r="F63" s="370">
        <v>0.124739445745945</v>
      </c>
      <c r="G63" s="370">
        <v>9.3380622565746293E-2</v>
      </c>
      <c r="H63" s="370">
        <v>1.1257645674049899E-2</v>
      </c>
      <c r="I63" s="370">
        <v>9.9072456359863299E-3</v>
      </c>
      <c r="J63" s="370">
        <v>0</v>
      </c>
      <c r="K63" s="370">
        <v>0</v>
      </c>
      <c r="L63" s="370">
        <v>0</v>
      </c>
      <c r="M63" s="376">
        <v>1.61476731300354</v>
      </c>
    </row>
    <row r="64" spans="1:13" x14ac:dyDescent="0.2">
      <c r="A64" s="2" t="s">
        <v>70</v>
      </c>
      <c r="B64" s="373">
        <v>80</v>
      </c>
      <c r="C64" s="370">
        <v>0.295548915863037</v>
      </c>
      <c r="D64" s="370">
        <v>0.46264618635177601</v>
      </c>
      <c r="E64" s="370">
        <v>7.8379921615123693E-2</v>
      </c>
      <c r="F64" s="370">
        <v>2.9108898714184799E-2</v>
      </c>
      <c r="G64" s="370">
        <v>3.6675468087196399E-2</v>
      </c>
      <c r="H64" s="370">
        <v>3.5492490977048902E-2</v>
      </c>
      <c r="I64" s="370">
        <v>4.56332415342331E-2</v>
      </c>
      <c r="J64" s="370">
        <v>0</v>
      </c>
      <c r="K64" s="370">
        <v>0</v>
      </c>
      <c r="L64" s="370">
        <v>1.6514886170625701E-2</v>
      </c>
      <c r="M64" s="376">
        <v>1.9405994415283201</v>
      </c>
    </row>
    <row r="65" spans="1:13" x14ac:dyDescent="0.2">
      <c r="A65" s="2" t="s">
        <v>71</v>
      </c>
      <c r="B65" s="373">
        <v>64</v>
      </c>
      <c r="C65" s="370">
        <v>0.35420331358909601</v>
      </c>
      <c r="D65" s="370">
        <v>0.36451739072799699</v>
      </c>
      <c r="E65" s="370">
        <v>0.21109685301780701</v>
      </c>
      <c r="F65" s="370">
        <v>9.8737776279449498E-3</v>
      </c>
      <c r="G65" s="370">
        <v>3.1847428530454601E-2</v>
      </c>
      <c r="H65" s="370">
        <v>0</v>
      </c>
      <c r="I65" s="370">
        <v>2.8461229056119901E-2</v>
      </c>
      <c r="J65" s="370">
        <v>0</v>
      </c>
      <c r="K65" s="370">
        <v>0</v>
      </c>
      <c r="L65" s="370">
        <v>0</v>
      </c>
      <c r="M65" s="376">
        <v>1.2283344268798799</v>
      </c>
    </row>
    <row r="66" spans="1:13" x14ac:dyDescent="0.2">
      <c r="A66" s="2" t="s">
        <v>72</v>
      </c>
      <c r="B66" s="373">
        <v>86</v>
      </c>
      <c r="C66" s="370">
        <v>0.14648744463920599</v>
      </c>
      <c r="D66" s="370">
        <v>0.330958992242813</v>
      </c>
      <c r="E66" s="370">
        <v>0.20336817204952201</v>
      </c>
      <c r="F66" s="370">
        <v>9.17075350880623E-2</v>
      </c>
      <c r="G66" s="370">
        <v>5.2626617252826698E-2</v>
      </c>
      <c r="H66" s="370">
        <v>0.117871820926666</v>
      </c>
      <c r="I66" s="370">
        <v>3.5957802087068599E-2</v>
      </c>
      <c r="J66" s="370">
        <v>1.4453554525971401E-2</v>
      </c>
      <c r="K66" s="370">
        <v>6.5680472180247298E-3</v>
      </c>
      <c r="L66" s="370">
        <v>0</v>
      </c>
      <c r="M66" s="376">
        <v>2.55504202842712</v>
      </c>
    </row>
    <row r="67" spans="1:13" x14ac:dyDescent="0.2">
      <c r="A67" s="2" t="s">
        <v>73</v>
      </c>
      <c r="B67" s="373">
        <v>97</v>
      </c>
      <c r="C67" s="370">
        <v>0.169574424624443</v>
      </c>
      <c r="D67" s="370">
        <v>0.32913848757743802</v>
      </c>
      <c r="E67" s="370">
        <v>0.20333082973957101</v>
      </c>
      <c r="F67" s="370">
        <v>5.5037148296832997E-2</v>
      </c>
      <c r="G67" s="370">
        <v>5.9579767286777503E-2</v>
      </c>
      <c r="H67" s="370">
        <v>7.7172599732875796E-2</v>
      </c>
      <c r="I67" s="370">
        <v>9.7706168889999404E-2</v>
      </c>
      <c r="J67" s="370">
        <v>0</v>
      </c>
      <c r="K67" s="370">
        <v>8.4605608135461807E-3</v>
      </c>
      <c r="L67" s="370">
        <v>0</v>
      </c>
      <c r="M67" s="376">
        <v>2.7447984218597399</v>
      </c>
    </row>
    <row r="68" spans="1:13" x14ac:dyDescent="0.2">
      <c r="A68" s="2" t="s">
        <v>74</v>
      </c>
      <c r="B68" s="373">
        <v>77</v>
      </c>
      <c r="C68" s="370">
        <v>0.21150445938110399</v>
      </c>
      <c r="D68" s="370">
        <v>0.283727496862411</v>
      </c>
      <c r="E68" s="370">
        <v>0.161295801401138</v>
      </c>
      <c r="F68" s="370">
        <v>6.0161709785461398E-2</v>
      </c>
      <c r="G68" s="370">
        <v>6.0197651386261E-2</v>
      </c>
      <c r="H68" s="370">
        <v>0.14357174932956701</v>
      </c>
      <c r="I68" s="370">
        <v>5.43511137366295E-2</v>
      </c>
      <c r="J68" s="370">
        <v>0</v>
      </c>
      <c r="K68" s="370">
        <v>2.51900143921375E-2</v>
      </c>
      <c r="L68" s="370">
        <v>0</v>
      </c>
      <c r="M68" s="376">
        <v>2.9777388572692902</v>
      </c>
    </row>
    <row r="69" spans="1:13" x14ac:dyDescent="0.2">
      <c r="A69" s="2" t="s">
        <v>75</v>
      </c>
      <c r="B69" s="373">
        <v>97</v>
      </c>
      <c r="C69" s="370">
        <v>0.20037716627120999</v>
      </c>
      <c r="D69" s="370">
        <v>0.36058026552200301</v>
      </c>
      <c r="E69" s="370">
        <v>0.17395171523094199</v>
      </c>
      <c r="F69" s="370">
        <v>8.5407055914401994E-2</v>
      </c>
      <c r="G69" s="370">
        <v>5.4705642163753503E-2</v>
      </c>
      <c r="H69" s="370">
        <v>9.7021728754043607E-2</v>
      </c>
      <c r="I69" s="370">
        <v>2.7956420555710799E-2</v>
      </c>
      <c r="J69" s="370">
        <v>0</v>
      </c>
      <c r="K69" s="370">
        <v>0</v>
      </c>
      <c r="L69" s="370">
        <v>0</v>
      </c>
      <c r="M69" s="376">
        <v>1.97615671157837</v>
      </c>
    </row>
    <row r="70" spans="1:13" x14ac:dyDescent="0.2">
      <c r="A70" s="2" t="s">
        <v>76</v>
      </c>
      <c r="B70" s="373">
        <v>84</v>
      </c>
      <c r="C70" s="370">
        <v>0.26529729366302501</v>
      </c>
      <c r="D70" s="370">
        <v>0.446713417768478</v>
      </c>
      <c r="E70" s="370">
        <v>0.153957709670067</v>
      </c>
      <c r="F70" s="370">
        <v>3.5418249666690799E-2</v>
      </c>
      <c r="G70" s="370">
        <v>7.3619037866592393E-2</v>
      </c>
      <c r="H70" s="370">
        <v>1.3269511982798601E-2</v>
      </c>
      <c r="I70" s="370">
        <v>1.17247896268964E-2</v>
      </c>
      <c r="J70" s="370">
        <v>0</v>
      </c>
      <c r="K70" s="370">
        <v>0</v>
      </c>
      <c r="L70" s="370">
        <v>0</v>
      </c>
      <c r="M70" s="376">
        <v>1.33895516395569</v>
      </c>
    </row>
    <row r="71" spans="1:13" x14ac:dyDescent="0.2">
      <c r="A71" s="3" t="s">
        <v>77</v>
      </c>
      <c r="B71" s="374">
        <v>70</v>
      </c>
      <c r="C71" s="371">
        <v>0.27610197663307201</v>
      </c>
      <c r="D71" s="371">
        <v>0.406384587287903</v>
      </c>
      <c r="E71" s="371">
        <v>0.17451049387455</v>
      </c>
      <c r="F71" s="371">
        <v>9.0325802564620999E-2</v>
      </c>
      <c r="G71" s="371">
        <v>2.6577934622764601E-2</v>
      </c>
      <c r="H71" s="371">
        <v>2.6099206879735E-2</v>
      </c>
      <c r="I71" s="371">
        <v>0</v>
      </c>
      <c r="J71" s="371">
        <v>0</v>
      </c>
      <c r="K71" s="371">
        <v>0</v>
      </c>
      <c r="L71" s="371">
        <v>0</v>
      </c>
      <c r="M71" s="377">
        <v>1.2631907463073699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284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81" t="s">
        <v>1</v>
      </c>
      <c r="C6" s="378" t="s">
        <v>1</v>
      </c>
      <c r="D6" s="378" t="s">
        <v>1</v>
      </c>
      <c r="E6" s="378" t="s">
        <v>1</v>
      </c>
      <c r="F6" s="378" t="s">
        <v>1</v>
      </c>
      <c r="G6" s="378" t="s">
        <v>1</v>
      </c>
      <c r="H6" s="378" t="s">
        <v>1</v>
      </c>
      <c r="I6" s="378" t="s">
        <v>1</v>
      </c>
      <c r="J6" s="378" t="s">
        <v>1</v>
      </c>
      <c r="K6" s="378" t="s">
        <v>1</v>
      </c>
      <c r="L6" s="378" t="s">
        <v>1</v>
      </c>
      <c r="M6" s="384" t="s">
        <v>1</v>
      </c>
    </row>
    <row r="7" spans="1:13" x14ac:dyDescent="0.2">
      <c r="A7" s="2" t="s">
        <v>13</v>
      </c>
      <c r="B7" s="382">
        <v>5149</v>
      </c>
      <c r="C7" s="379">
        <v>0.46437868475914001</v>
      </c>
      <c r="D7" s="379">
        <v>0.19158661365509</v>
      </c>
      <c r="E7" s="379">
        <v>0.10333511233329799</v>
      </c>
      <c r="F7" s="379">
        <v>4.6857714653015102E-2</v>
      </c>
      <c r="G7" s="379">
        <v>5.3028222173452398E-2</v>
      </c>
      <c r="H7" s="379">
        <v>6.8761743605136899E-2</v>
      </c>
      <c r="I7" s="379">
        <v>3.9706930518150302E-2</v>
      </c>
      <c r="J7" s="379">
        <v>8.6924890056252497E-3</v>
      </c>
      <c r="K7" s="379">
        <v>1.40555137768388E-2</v>
      </c>
      <c r="L7" s="379">
        <v>9.5969634130597097E-3</v>
      </c>
      <c r="M7" s="385">
        <v>2.2467257976532</v>
      </c>
    </row>
    <row r="8" spans="1:13" x14ac:dyDescent="0.2">
      <c r="A8" s="5" t="s">
        <v>14</v>
      </c>
      <c r="B8" s="381" t="s">
        <v>1</v>
      </c>
      <c r="C8" s="378" t="s">
        <v>1</v>
      </c>
      <c r="D8" s="378" t="s">
        <v>1</v>
      </c>
      <c r="E8" s="378" t="s">
        <v>1</v>
      </c>
      <c r="F8" s="378" t="s">
        <v>1</v>
      </c>
      <c r="G8" s="378" t="s">
        <v>1</v>
      </c>
      <c r="H8" s="378" t="s">
        <v>1</v>
      </c>
      <c r="I8" s="378" t="s">
        <v>1</v>
      </c>
      <c r="J8" s="378" t="s">
        <v>1</v>
      </c>
      <c r="K8" s="378" t="s">
        <v>1</v>
      </c>
      <c r="L8" s="378" t="s">
        <v>1</v>
      </c>
      <c r="M8" s="384" t="s">
        <v>1</v>
      </c>
    </row>
    <row r="9" spans="1:13" x14ac:dyDescent="0.2">
      <c r="A9" s="2" t="s">
        <v>15</v>
      </c>
      <c r="B9" s="382">
        <v>99</v>
      </c>
      <c r="C9" s="379">
        <v>0.10481177270412401</v>
      </c>
      <c r="D9" s="379">
        <v>4.5045018196105999E-2</v>
      </c>
      <c r="E9" s="379">
        <v>5.15375249087811E-2</v>
      </c>
      <c r="F9" s="379">
        <v>5.0744354724883999E-2</v>
      </c>
      <c r="G9" s="379">
        <v>5.7371541857719401E-2</v>
      </c>
      <c r="H9" s="379">
        <v>0.13156142830848699</v>
      </c>
      <c r="I9" s="379">
        <v>0.15883746743202201</v>
      </c>
      <c r="J9" s="379">
        <v>7.1739479899406405E-2</v>
      </c>
      <c r="K9" s="379">
        <v>0.19449655711650801</v>
      </c>
      <c r="L9" s="379">
        <v>0.133854866027832</v>
      </c>
      <c r="M9" s="385">
        <v>11.625878334045399</v>
      </c>
    </row>
    <row r="10" spans="1:13" x14ac:dyDescent="0.2">
      <c r="A10" s="2" t="s">
        <v>16</v>
      </c>
      <c r="B10" s="382">
        <v>97</v>
      </c>
      <c r="C10" s="379">
        <v>0.14812505245208701</v>
      </c>
      <c r="D10" s="379">
        <v>0.167921707034111</v>
      </c>
      <c r="E10" s="379">
        <v>0.16975520551204701</v>
      </c>
      <c r="F10" s="379">
        <v>5.66510558128357E-2</v>
      </c>
      <c r="G10" s="379">
        <v>9.4850331544876099E-2</v>
      </c>
      <c r="H10" s="379">
        <v>0.17826062440872201</v>
      </c>
      <c r="I10" s="379">
        <v>8.6047194898128496E-2</v>
      </c>
      <c r="J10" s="379">
        <v>1.1143133975565401E-2</v>
      </c>
      <c r="K10" s="379">
        <v>3.2575529068708399E-2</v>
      </c>
      <c r="L10" s="379">
        <v>5.4670162498951E-2</v>
      </c>
      <c r="M10" s="385">
        <v>5.4842114448547399</v>
      </c>
    </row>
    <row r="11" spans="1:13" x14ac:dyDescent="0.2">
      <c r="A11" s="2" t="s">
        <v>17</v>
      </c>
      <c r="B11" s="382">
        <v>118</v>
      </c>
      <c r="C11" s="379">
        <v>0.237637013196945</v>
      </c>
      <c r="D11" s="379">
        <v>0.17527443170547499</v>
      </c>
      <c r="E11" s="379">
        <v>0.102753408253193</v>
      </c>
      <c r="F11" s="379">
        <v>0.106239333748817</v>
      </c>
      <c r="G11" s="379">
        <v>8.6808331310749096E-2</v>
      </c>
      <c r="H11" s="379">
        <v>0.11544530838728</v>
      </c>
      <c r="I11" s="379">
        <v>0.105183966457844</v>
      </c>
      <c r="J11" s="379">
        <v>4.6186704188585302E-2</v>
      </c>
      <c r="K11" s="379">
        <v>1.9315198063850399E-2</v>
      </c>
      <c r="L11" s="379">
        <v>5.1563018932938602E-3</v>
      </c>
      <c r="M11" s="385">
        <v>4.1512317657470703</v>
      </c>
    </row>
    <row r="12" spans="1:13" x14ac:dyDescent="0.2">
      <c r="A12" s="2" t="s">
        <v>18</v>
      </c>
      <c r="B12" s="382">
        <v>98</v>
      </c>
      <c r="C12" s="379">
        <v>0.34849256277084401</v>
      </c>
      <c r="D12" s="379">
        <v>0.20963041484355899</v>
      </c>
      <c r="E12" s="379">
        <v>9.3411393463611603E-2</v>
      </c>
      <c r="F12" s="379">
        <v>3.9986219257116297E-2</v>
      </c>
      <c r="G12" s="379">
        <v>7.4100770056247697E-2</v>
      </c>
      <c r="H12" s="379">
        <v>0.14726561307907099</v>
      </c>
      <c r="I12" s="379">
        <v>5.3689137101173401E-2</v>
      </c>
      <c r="J12" s="379">
        <v>0</v>
      </c>
      <c r="K12" s="379">
        <v>2.3870365694165199E-2</v>
      </c>
      <c r="L12" s="379">
        <v>9.55351162701845E-3</v>
      </c>
      <c r="M12" s="385">
        <v>2.9785506725311302</v>
      </c>
    </row>
    <row r="13" spans="1:13" x14ac:dyDescent="0.2">
      <c r="A13" s="2" t="s">
        <v>19</v>
      </c>
      <c r="B13" s="382">
        <v>101</v>
      </c>
      <c r="C13" s="379">
        <v>0.252696573734283</v>
      </c>
      <c r="D13" s="379">
        <v>0.17070479691028601</v>
      </c>
      <c r="E13" s="379">
        <v>7.6299637556075994E-2</v>
      </c>
      <c r="F13" s="379">
        <v>8.0026835203170804E-2</v>
      </c>
      <c r="G13" s="379">
        <v>7.5085185468196897E-2</v>
      </c>
      <c r="H13" s="379">
        <v>0.18853566050529499</v>
      </c>
      <c r="I13" s="379">
        <v>5.34403957426548E-2</v>
      </c>
      <c r="J13" s="379">
        <v>3.0430845916271199E-2</v>
      </c>
      <c r="K13" s="379">
        <v>3.96776273846626E-2</v>
      </c>
      <c r="L13" s="379">
        <v>3.3102441579103498E-2</v>
      </c>
      <c r="M13" s="385">
        <v>4.7481274604797399</v>
      </c>
    </row>
    <row r="14" spans="1:13" x14ac:dyDescent="0.2">
      <c r="A14" s="2" t="s">
        <v>20</v>
      </c>
      <c r="B14" s="382">
        <v>94</v>
      </c>
      <c r="C14" s="379">
        <v>0.33591705560684199</v>
      </c>
      <c r="D14" s="379">
        <v>0.14286717772483801</v>
      </c>
      <c r="E14" s="379">
        <v>0.109233804047108</v>
      </c>
      <c r="F14" s="379">
        <v>5.51412291824818E-2</v>
      </c>
      <c r="G14" s="379">
        <v>0.100097924470901</v>
      </c>
      <c r="H14" s="379">
        <v>0.15019378066062899</v>
      </c>
      <c r="I14" s="379">
        <v>5.0462689250707599E-2</v>
      </c>
      <c r="J14" s="379">
        <v>2.0340519025921801E-2</v>
      </c>
      <c r="K14" s="379">
        <v>1.50570161640644E-2</v>
      </c>
      <c r="L14" s="379">
        <v>2.0688783377408999E-2</v>
      </c>
      <c r="M14" s="385">
        <v>3.5158660411834699</v>
      </c>
    </row>
    <row r="15" spans="1:13" x14ac:dyDescent="0.2">
      <c r="A15" s="2" t="s">
        <v>21</v>
      </c>
      <c r="B15" s="382">
        <v>93</v>
      </c>
      <c r="C15" s="379">
        <v>0.31120344996452298</v>
      </c>
      <c r="D15" s="379">
        <v>0.18733520805835699</v>
      </c>
      <c r="E15" s="379">
        <v>0.113720014691353</v>
      </c>
      <c r="F15" s="379">
        <v>3.3049285411834703E-2</v>
      </c>
      <c r="G15" s="379">
        <v>0.100184686481953</v>
      </c>
      <c r="H15" s="379">
        <v>0.16572828590869901</v>
      </c>
      <c r="I15" s="379">
        <v>6.6551923751831096E-2</v>
      </c>
      <c r="J15" s="379">
        <v>1.4406536705792001E-2</v>
      </c>
      <c r="K15" s="379">
        <v>7.8205978497862799E-3</v>
      </c>
      <c r="L15" s="379">
        <v>0</v>
      </c>
      <c r="M15" s="385">
        <v>3.0068652629852299</v>
      </c>
    </row>
    <row r="16" spans="1:13" x14ac:dyDescent="0.2">
      <c r="A16" s="2" t="s">
        <v>22</v>
      </c>
      <c r="B16" s="382">
        <v>87</v>
      </c>
      <c r="C16" s="379">
        <v>0.50663590431213401</v>
      </c>
      <c r="D16" s="379">
        <v>0.21797420084476499</v>
      </c>
      <c r="E16" s="379">
        <v>9.2532150447368594E-2</v>
      </c>
      <c r="F16" s="379">
        <v>9.1892592608928698E-3</v>
      </c>
      <c r="G16" s="379">
        <v>6.8968288600444794E-2</v>
      </c>
      <c r="H16" s="379">
        <v>2.6768943294882799E-2</v>
      </c>
      <c r="I16" s="379">
        <v>5.5959973484277697E-2</v>
      </c>
      <c r="J16" s="379">
        <v>5.4662125185132001E-3</v>
      </c>
      <c r="K16" s="379">
        <v>1.6505043953657199E-2</v>
      </c>
      <c r="L16" s="379">
        <v>0</v>
      </c>
      <c r="M16" s="385">
        <v>1.8666367530822801</v>
      </c>
    </row>
    <row r="17" spans="1:13" x14ac:dyDescent="0.2">
      <c r="A17" s="2" t="s">
        <v>23</v>
      </c>
      <c r="B17" s="382">
        <v>56</v>
      </c>
      <c r="C17" s="379">
        <v>0.48471513390541099</v>
      </c>
      <c r="D17" s="379">
        <v>0.17070473730564101</v>
      </c>
      <c r="E17" s="379">
        <v>0.12365086376667001</v>
      </c>
      <c r="F17" s="379">
        <v>7.9833671450614901E-2</v>
      </c>
      <c r="G17" s="379">
        <v>6.2177442014217398E-2</v>
      </c>
      <c r="H17" s="379">
        <v>1.1880559846758801E-2</v>
      </c>
      <c r="I17" s="379">
        <v>6.7037597298622104E-2</v>
      </c>
      <c r="J17" s="379">
        <v>0</v>
      </c>
      <c r="K17" s="379">
        <v>0</v>
      </c>
      <c r="L17" s="379">
        <v>0</v>
      </c>
      <c r="M17" s="385">
        <v>1.6831427812576301</v>
      </c>
    </row>
    <row r="18" spans="1:13" x14ac:dyDescent="0.2">
      <c r="A18" s="2" t="s">
        <v>24</v>
      </c>
      <c r="B18" s="382">
        <v>56</v>
      </c>
      <c r="C18" s="379">
        <v>0.41189318895339999</v>
      </c>
      <c r="D18" s="379">
        <v>0.218861624598503</v>
      </c>
      <c r="E18" s="379">
        <v>0.163316860795021</v>
      </c>
      <c r="F18" s="379">
        <v>4.3434407562017399E-2</v>
      </c>
      <c r="G18" s="379">
        <v>2.5137718766927698E-2</v>
      </c>
      <c r="H18" s="379">
        <v>9.5509581267833696E-2</v>
      </c>
      <c r="I18" s="379">
        <v>0</v>
      </c>
      <c r="J18" s="379">
        <v>3.1103616580367099E-2</v>
      </c>
      <c r="K18" s="379">
        <v>1.07429986819625E-2</v>
      </c>
      <c r="L18" s="379">
        <v>0</v>
      </c>
      <c r="M18" s="385">
        <v>1.98950862884521</v>
      </c>
    </row>
    <row r="19" spans="1:13" x14ac:dyDescent="0.2">
      <c r="A19" s="2" t="s">
        <v>25</v>
      </c>
      <c r="B19" s="382">
        <v>76</v>
      </c>
      <c r="C19" s="379">
        <v>0.493602514266968</v>
      </c>
      <c r="D19" s="379">
        <v>0.23413054645061501</v>
      </c>
      <c r="E19" s="379">
        <v>0.13397197425365401</v>
      </c>
      <c r="F19" s="379">
        <v>2.3058190941810601E-2</v>
      </c>
      <c r="G19" s="379">
        <v>4.8750665038824102E-2</v>
      </c>
      <c r="H19" s="379">
        <v>6.6486105322837802E-2</v>
      </c>
      <c r="I19" s="379">
        <v>0</v>
      </c>
      <c r="J19" s="379">
        <v>0</v>
      </c>
      <c r="K19" s="379">
        <v>0</v>
      </c>
      <c r="L19" s="379">
        <v>0</v>
      </c>
      <c r="M19" s="385">
        <v>1.1942818164825399</v>
      </c>
    </row>
    <row r="20" spans="1:13" x14ac:dyDescent="0.2">
      <c r="A20" s="2" t="s">
        <v>26</v>
      </c>
      <c r="B20" s="382">
        <v>80</v>
      </c>
      <c r="C20" s="379">
        <v>0.60980951786041304</v>
      </c>
      <c r="D20" s="379">
        <v>0.19278055429458599</v>
      </c>
      <c r="E20" s="379">
        <v>0.120261780917645</v>
      </c>
      <c r="F20" s="379">
        <v>2.3434396833181399E-2</v>
      </c>
      <c r="G20" s="379">
        <v>9.4682155176997202E-3</v>
      </c>
      <c r="H20" s="379">
        <v>2.0661149173975001E-2</v>
      </c>
      <c r="I20" s="379">
        <v>0</v>
      </c>
      <c r="J20" s="379">
        <v>0</v>
      </c>
      <c r="K20" s="379">
        <v>1.01311430335045E-2</v>
      </c>
      <c r="L20" s="379">
        <v>1.34532442316413E-2</v>
      </c>
      <c r="M20" s="385">
        <v>1.28094959259033</v>
      </c>
    </row>
    <row r="21" spans="1:13" x14ac:dyDescent="0.2">
      <c r="A21" s="2" t="s">
        <v>27</v>
      </c>
      <c r="B21" s="382">
        <v>65</v>
      </c>
      <c r="C21" s="379">
        <v>0.71241438388824496</v>
      </c>
      <c r="D21" s="379">
        <v>0.181227162480354</v>
      </c>
      <c r="E21" s="379">
        <v>2.6709428057074502E-2</v>
      </c>
      <c r="F21" s="379">
        <v>3.5963799804449102E-2</v>
      </c>
      <c r="G21" s="379">
        <v>2.1955871954560301E-2</v>
      </c>
      <c r="H21" s="379">
        <v>7.3186238296330001E-3</v>
      </c>
      <c r="I21" s="379">
        <v>0</v>
      </c>
      <c r="J21" s="379">
        <v>0</v>
      </c>
      <c r="K21" s="379">
        <v>0</v>
      </c>
      <c r="L21" s="379">
        <v>1.44107490777969E-2</v>
      </c>
      <c r="M21" s="385">
        <v>0.89927649497985795</v>
      </c>
    </row>
    <row r="22" spans="1:13" x14ac:dyDescent="0.2">
      <c r="A22" s="2" t="s">
        <v>28</v>
      </c>
      <c r="B22" s="382">
        <v>98</v>
      </c>
      <c r="C22" s="379">
        <v>0.47307446599006697</v>
      </c>
      <c r="D22" s="379">
        <v>0.116285733878613</v>
      </c>
      <c r="E22" s="379">
        <v>0.13190028071403501</v>
      </c>
      <c r="F22" s="379">
        <v>8.6651913821697193E-2</v>
      </c>
      <c r="G22" s="379">
        <v>7.07527250051498E-2</v>
      </c>
      <c r="H22" s="379">
        <v>6.0135859996080399E-2</v>
      </c>
      <c r="I22" s="379">
        <v>5.0103917717933703E-2</v>
      </c>
      <c r="J22" s="379">
        <v>0</v>
      </c>
      <c r="K22" s="379">
        <v>0</v>
      </c>
      <c r="L22" s="379">
        <v>1.10951038077474E-2</v>
      </c>
      <c r="M22" s="385">
        <v>2.0997011661529501</v>
      </c>
    </row>
    <row r="23" spans="1:13" x14ac:dyDescent="0.2">
      <c r="A23" s="2" t="s">
        <v>29</v>
      </c>
      <c r="B23" s="382">
        <v>90</v>
      </c>
      <c r="C23" s="379">
        <v>0.519653379917145</v>
      </c>
      <c r="D23" s="379">
        <v>0.142510280013084</v>
      </c>
      <c r="E23" s="379">
        <v>0.13267154991626701</v>
      </c>
      <c r="F23" s="379">
        <v>5.1754068583249997E-2</v>
      </c>
      <c r="G23" s="379">
        <v>3.9028037339448901E-2</v>
      </c>
      <c r="H23" s="379">
        <v>5.65775521099567E-2</v>
      </c>
      <c r="I23" s="379">
        <v>3.5903196781873703E-2</v>
      </c>
      <c r="J23" s="379">
        <v>0</v>
      </c>
      <c r="K23" s="379">
        <v>2.1901911124587101E-2</v>
      </c>
      <c r="L23" s="379">
        <v>0</v>
      </c>
      <c r="M23" s="385">
        <v>1.8266240358352701</v>
      </c>
    </row>
    <row r="24" spans="1:13" x14ac:dyDescent="0.2">
      <c r="A24" s="2" t="s">
        <v>30</v>
      </c>
      <c r="B24" s="382">
        <v>91</v>
      </c>
      <c r="C24" s="379">
        <v>0.51946210861206099</v>
      </c>
      <c r="D24" s="379">
        <v>0.23688873648643499</v>
      </c>
      <c r="E24" s="379">
        <v>5.6584030389785801E-2</v>
      </c>
      <c r="F24" s="379">
        <v>4.6825397759676E-2</v>
      </c>
      <c r="G24" s="379">
        <v>5.3290002048015601E-2</v>
      </c>
      <c r="H24" s="379">
        <v>5.5266499519348103E-2</v>
      </c>
      <c r="I24" s="379">
        <v>3.1683228909969302E-2</v>
      </c>
      <c r="J24" s="379">
        <v>0</v>
      </c>
      <c r="K24" s="379">
        <v>0</v>
      </c>
      <c r="L24" s="379">
        <v>0</v>
      </c>
      <c r="M24" s="385">
        <v>1.2968578338623</v>
      </c>
    </row>
    <row r="25" spans="1:13" x14ac:dyDescent="0.2">
      <c r="A25" s="2" t="s">
        <v>31</v>
      </c>
      <c r="B25" s="382">
        <v>84</v>
      </c>
      <c r="C25" s="379">
        <v>0.509990334510803</v>
      </c>
      <c r="D25" s="379">
        <v>0.177766919136047</v>
      </c>
      <c r="E25" s="379">
        <v>9.7947753965854603E-2</v>
      </c>
      <c r="F25" s="379">
        <v>7.7263772487640395E-2</v>
      </c>
      <c r="G25" s="379">
        <v>6.1822343617677702E-2</v>
      </c>
      <c r="H25" s="379">
        <v>5.6151837110519402E-2</v>
      </c>
      <c r="I25" s="379">
        <v>1.9057035446166999E-2</v>
      </c>
      <c r="J25" s="379">
        <v>0</v>
      </c>
      <c r="K25" s="379">
        <v>0</v>
      </c>
      <c r="L25" s="379">
        <v>0</v>
      </c>
      <c r="M25" s="385">
        <v>1.3536303043365501</v>
      </c>
    </row>
    <row r="26" spans="1:13" x14ac:dyDescent="0.2">
      <c r="A26" s="2" t="s">
        <v>32</v>
      </c>
      <c r="B26" s="382">
        <v>63</v>
      </c>
      <c r="C26" s="379">
        <v>0.49924188852310197</v>
      </c>
      <c r="D26" s="379">
        <v>0.15398024022579199</v>
      </c>
      <c r="E26" s="379">
        <v>6.5784044563770294E-2</v>
      </c>
      <c r="F26" s="379">
        <v>3.8998544216155999E-2</v>
      </c>
      <c r="G26" s="379">
        <v>6.8027839064598097E-2</v>
      </c>
      <c r="H26" s="379">
        <v>6.5918147563934298E-2</v>
      </c>
      <c r="I26" s="379">
        <v>8.8855937123298603E-2</v>
      </c>
      <c r="J26" s="379">
        <v>0</v>
      </c>
      <c r="K26" s="379">
        <v>0</v>
      </c>
      <c r="L26" s="379">
        <v>1.9193360581994098E-2</v>
      </c>
      <c r="M26" s="385">
        <v>2.4974799156189</v>
      </c>
    </row>
    <row r="27" spans="1:13" x14ac:dyDescent="0.2">
      <c r="A27" s="2" t="s">
        <v>33</v>
      </c>
      <c r="B27" s="382">
        <v>70</v>
      </c>
      <c r="C27" s="379">
        <v>0.54388362169265703</v>
      </c>
      <c r="D27" s="379">
        <v>0.257085740566254</v>
      </c>
      <c r="E27" s="379">
        <v>7.5723201036453205E-2</v>
      </c>
      <c r="F27" s="379">
        <v>2.9570156708359701E-2</v>
      </c>
      <c r="G27" s="379">
        <v>2.44961529970169E-2</v>
      </c>
      <c r="H27" s="379">
        <v>3.8993205875158303E-2</v>
      </c>
      <c r="I27" s="379">
        <v>1.5462823212146801E-2</v>
      </c>
      <c r="J27" s="379">
        <v>1.4785078354179901E-2</v>
      </c>
      <c r="K27" s="379">
        <v>0</v>
      </c>
      <c r="L27" s="379">
        <v>0</v>
      </c>
      <c r="M27" s="385">
        <v>1.21010601520538</v>
      </c>
    </row>
    <row r="28" spans="1:13" x14ac:dyDescent="0.2">
      <c r="A28" s="2" t="s">
        <v>34</v>
      </c>
      <c r="B28" s="382">
        <v>88</v>
      </c>
      <c r="C28" s="379">
        <v>0.56989037990570102</v>
      </c>
      <c r="D28" s="379">
        <v>0.232342198491096</v>
      </c>
      <c r="E28" s="379">
        <v>5.3841844201088E-2</v>
      </c>
      <c r="F28" s="379">
        <v>3.6807801574468599E-2</v>
      </c>
      <c r="G28" s="379">
        <v>5.3150501102209098E-2</v>
      </c>
      <c r="H28" s="379">
        <v>4.3757967650890399E-2</v>
      </c>
      <c r="I28" s="379">
        <v>1.02092875167727E-2</v>
      </c>
      <c r="J28" s="379">
        <v>0</v>
      </c>
      <c r="K28" s="379">
        <v>0</v>
      </c>
      <c r="L28" s="379">
        <v>0</v>
      </c>
      <c r="M28" s="385">
        <v>1.01271116733551</v>
      </c>
    </row>
    <row r="29" spans="1:13" x14ac:dyDescent="0.2">
      <c r="A29" s="2" t="s">
        <v>35</v>
      </c>
      <c r="B29" s="382">
        <v>80</v>
      </c>
      <c r="C29" s="379">
        <v>0.58657366037368797</v>
      </c>
      <c r="D29" s="379">
        <v>0.18171945214271501</v>
      </c>
      <c r="E29" s="379">
        <v>0.145151302218437</v>
      </c>
      <c r="F29" s="379">
        <v>3.6038924008607899E-2</v>
      </c>
      <c r="G29" s="379">
        <v>2.7398666366934801E-2</v>
      </c>
      <c r="H29" s="379">
        <v>2.3117996752262102E-2</v>
      </c>
      <c r="I29" s="379">
        <v>0</v>
      </c>
      <c r="J29" s="379">
        <v>0</v>
      </c>
      <c r="K29" s="379">
        <v>0</v>
      </c>
      <c r="L29" s="379">
        <v>0</v>
      </c>
      <c r="M29" s="385">
        <v>0.87467747926712003</v>
      </c>
    </row>
    <row r="30" spans="1:13" x14ac:dyDescent="0.2">
      <c r="A30" s="2" t="s">
        <v>36</v>
      </c>
      <c r="B30" s="382">
        <v>73</v>
      </c>
      <c r="C30" s="379">
        <v>0.46052324771881098</v>
      </c>
      <c r="D30" s="379">
        <v>0.36472886800766002</v>
      </c>
      <c r="E30" s="379">
        <v>0.104251064360142</v>
      </c>
      <c r="F30" s="379">
        <v>0</v>
      </c>
      <c r="G30" s="379">
        <v>4.2695373296737699E-2</v>
      </c>
      <c r="H30" s="379">
        <v>2.7801444754004499E-2</v>
      </c>
      <c r="I30" s="379">
        <v>0</v>
      </c>
      <c r="J30" s="379">
        <v>0</v>
      </c>
      <c r="K30" s="379">
        <v>0</v>
      </c>
      <c r="L30" s="379">
        <v>0</v>
      </c>
      <c r="M30" s="385">
        <v>0.88301974534988403</v>
      </c>
    </row>
    <row r="31" spans="1:13" x14ac:dyDescent="0.2">
      <c r="A31" s="2" t="s">
        <v>37</v>
      </c>
      <c r="B31" s="382">
        <v>67</v>
      </c>
      <c r="C31" s="379">
        <v>0.62867182493209794</v>
      </c>
      <c r="D31" s="379">
        <v>0.23672887682914701</v>
      </c>
      <c r="E31" s="379">
        <v>5.3335301578044898E-2</v>
      </c>
      <c r="F31" s="379">
        <v>0</v>
      </c>
      <c r="G31" s="379">
        <v>6.9421730935573606E-2</v>
      </c>
      <c r="H31" s="379">
        <v>1.18422461673617E-2</v>
      </c>
      <c r="I31" s="379">
        <v>0</v>
      </c>
      <c r="J31" s="379">
        <v>0</v>
      </c>
      <c r="K31" s="379">
        <v>0</v>
      </c>
      <c r="L31" s="379">
        <v>0</v>
      </c>
      <c r="M31" s="385">
        <v>0.68029761314392101</v>
      </c>
    </row>
    <row r="32" spans="1:13" x14ac:dyDescent="0.2">
      <c r="A32" s="2" t="s">
        <v>38</v>
      </c>
      <c r="B32" s="382">
        <v>97</v>
      </c>
      <c r="C32" s="379">
        <v>0.47823387384414701</v>
      </c>
      <c r="D32" s="379">
        <v>0.19758902490138999</v>
      </c>
      <c r="E32" s="379">
        <v>0.121116071939468</v>
      </c>
      <c r="F32" s="379">
        <v>5.4397739470005001E-2</v>
      </c>
      <c r="G32" s="379">
        <v>4.58417944610119E-2</v>
      </c>
      <c r="H32" s="379">
        <v>1.7889531329274198E-2</v>
      </c>
      <c r="I32" s="379">
        <v>4.9234017729759202E-2</v>
      </c>
      <c r="J32" s="379">
        <v>1.17266504094005E-2</v>
      </c>
      <c r="K32" s="379">
        <v>1.22446492314339E-2</v>
      </c>
      <c r="L32" s="379">
        <v>1.17266504094005E-2</v>
      </c>
      <c r="M32" s="385">
        <v>2.1407616138458301</v>
      </c>
    </row>
    <row r="33" spans="1:13" x14ac:dyDescent="0.2">
      <c r="A33" s="2" t="s">
        <v>39</v>
      </c>
      <c r="B33" s="382">
        <v>86</v>
      </c>
      <c r="C33" s="379">
        <v>0.58117544651031505</v>
      </c>
      <c r="D33" s="379">
        <v>0.198781877756119</v>
      </c>
      <c r="E33" s="379">
        <v>9.7692728042602497E-2</v>
      </c>
      <c r="F33" s="379">
        <v>3.6258123815059697E-2</v>
      </c>
      <c r="G33" s="379">
        <v>4.9253396689891801E-2</v>
      </c>
      <c r="H33" s="379">
        <v>2.8739869594573999E-2</v>
      </c>
      <c r="I33" s="379">
        <v>0</v>
      </c>
      <c r="J33" s="379">
        <v>0</v>
      </c>
      <c r="K33" s="379">
        <v>8.0985371023416502E-3</v>
      </c>
      <c r="L33" s="379">
        <v>0</v>
      </c>
      <c r="M33" s="385">
        <v>1.0531923770904501</v>
      </c>
    </row>
    <row r="34" spans="1:13" x14ac:dyDescent="0.2">
      <c r="A34" s="2" t="s">
        <v>40</v>
      </c>
      <c r="B34" s="382">
        <v>84</v>
      </c>
      <c r="C34" s="379">
        <v>0.55780929327011097</v>
      </c>
      <c r="D34" s="379">
        <v>0.25835815072059598</v>
      </c>
      <c r="E34" s="379">
        <v>6.0978043824434301E-2</v>
      </c>
      <c r="F34" s="379">
        <v>1.12717691808939E-2</v>
      </c>
      <c r="G34" s="379">
        <v>4.3221216648817097E-2</v>
      </c>
      <c r="H34" s="379">
        <v>2.4056505411863299E-2</v>
      </c>
      <c r="I34" s="379">
        <v>3.3857423812150997E-2</v>
      </c>
      <c r="J34" s="379">
        <v>0</v>
      </c>
      <c r="K34" s="379">
        <v>1.04475924745202E-2</v>
      </c>
      <c r="L34" s="379">
        <v>0</v>
      </c>
      <c r="M34" s="385">
        <v>1.2548230886459399</v>
      </c>
    </row>
    <row r="35" spans="1:13" x14ac:dyDescent="0.2">
      <c r="A35" s="2" t="s">
        <v>41</v>
      </c>
      <c r="B35" s="382">
        <v>77</v>
      </c>
      <c r="C35" s="379">
        <v>0.55500030517578103</v>
      </c>
      <c r="D35" s="379">
        <v>0.20903716981411</v>
      </c>
      <c r="E35" s="379">
        <v>0.135324537754059</v>
      </c>
      <c r="F35" s="379">
        <v>1.97458416223526E-2</v>
      </c>
      <c r="G35" s="379">
        <v>2.8004897758364702E-2</v>
      </c>
      <c r="H35" s="379">
        <v>1.1734279803931699E-2</v>
      </c>
      <c r="I35" s="379">
        <v>0</v>
      </c>
      <c r="J35" s="379">
        <v>1.1734279803931699E-2</v>
      </c>
      <c r="K35" s="379">
        <v>2.94186752289534E-2</v>
      </c>
      <c r="L35" s="379">
        <v>0</v>
      </c>
      <c r="M35" s="385">
        <v>1.4857367277145399</v>
      </c>
    </row>
    <row r="36" spans="1:13" x14ac:dyDescent="0.2">
      <c r="A36" s="2" t="s">
        <v>42</v>
      </c>
      <c r="B36" s="382">
        <v>73</v>
      </c>
      <c r="C36" s="379">
        <v>0.59219837188720703</v>
      </c>
      <c r="D36" s="379">
        <v>0.26784950494766202</v>
      </c>
      <c r="E36" s="379">
        <v>7.7677346765994998E-2</v>
      </c>
      <c r="F36" s="379">
        <v>2.5011068210005798E-2</v>
      </c>
      <c r="G36" s="379">
        <v>0</v>
      </c>
      <c r="H36" s="379">
        <v>3.72636914253235E-2</v>
      </c>
      <c r="I36" s="379">
        <v>0</v>
      </c>
      <c r="J36" s="379">
        <v>0</v>
      </c>
      <c r="K36" s="379">
        <v>0</v>
      </c>
      <c r="L36" s="379">
        <v>0</v>
      </c>
      <c r="M36" s="385">
        <v>0.73365217447280895</v>
      </c>
    </row>
    <row r="37" spans="1:13" x14ac:dyDescent="0.2">
      <c r="A37" s="2" t="s">
        <v>43</v>
      </c>
      <c r="B37" s="382">
        <v>75</v>
      </c>
      <c r="C37" s="379">
        <v>0.46074089407920799</v>
      </c>
      <c r="D37" s="379">
        <v>0.32003414630889898</v>
      </c>
      <c r="E37" s="379">
        <v>8.9250981807708699E-2</v>
      </c>
      <c r="F37" s="379">
        <v>2.2582057863473899E-2</v>
      </c>
      <c r="G37" s="379">
        <v>4.9635276198387097E-2</v>
      </c>
      <c r="H37" s="379">
        <v>2.00733710080385E-2</v>
      </c>
      <c r="I37" s="379">
        <v>1.58476289361715E-2</v>
      </c>
      <c r="J37" s="379">
        <v>0</v>
      </c>
      <c r="K37" s="379">
        <v>2.1835645660758001E-2</v>
      </c>
      <c r="L37" s="379">
        <v>0</v>
      </c>
      <c r="M37" s="385">
        <v>1.4705893993377701</v>
      </c>
    </row>
    <row r="38" spans="1:13" x14ac:dyDescent="0.2">
      <c r="A38" s="2" t="s">
        <v>44</v>
      </c>
      <c r="B38" s="382">
        <v>97</v>
      </c>
      <c r="C38" s="379">
        <v>0.570121169090271</v>
      </c>
      <c r="D38" s="379">
        <v>0.14878399670124101</v>
      </c>
      <c r="E38" s="379">
        <v>9.1486848890781403E-2</v>
      </c>
      <c r="F38" s="379">
        <v>5.5646821856498697E-2</v>
      </c>
      <c r="G38" s="379">
        <v>5.15355877578259E-2</v>
      </c>
      <c r="H38" s="379">
        <v>6.2652535736560794E-2</v>
      </c>
      <c r="I38" s="379">
        <v>9.8865106701850908E-3</v>
      </c>
      <c r="J38" s="379">
        <v>9.8865106701850908E-3</v>
      </c>
      <c r="K38" s="379">
        <v>0</v>
      </c>
      <c r="L38" s="379">
        <v>0</v>
      </c>
      <c r="M38" s="385">
        <v>1.2949254512786901</v>
      </c>
    </row>
    <row r="39" spans="1:13" x14ac:dyDescent="0.2">
      <c r="A39" s="2" t="s">
        <v>45</v>
      </c>
      <c r="B39" s="382">
        <v>96</v>
      </c>
      <c r="C39" s="379">
        <v>0.64570784568786599</v>
      </c>
      <c r="D39" s="379">
        <v>0.19697065651416801</v>
      </c>
      <c r="E39" s="379">
        <v>3.0171470716595601E-2</v>
      </c>
      <c r="F39" s="379">
        <v>2.5292381644249001E-2</v>
      </c>
      <c r="G39" s="379">
        <v>2.0815124735236199E-2</v>
      </c>
      <c r="H39" s="379">
        <v>3.5703081637620898E-2</v>
      </c>
      <c r="I39" s="379">
        <v>4.5339442789554603E-2</v>
      </c>
      <c r="J39" s="379">
        <v>0</v>
      </c>
      <c r="K39" s="379">
        <v>0</v>
      </c>
      <c r="L39" s="379">
        <v>0</v>
      </c>
      <c r="M39" s="385">
        <v>1.06623959541321</v>
      </c>
    </row>
    <row r="40" spans="1:13" x14ac:dyDescent="0.2">
      <c r="A40" s="2" t="s">
        <v>46</v>
      </c>
      <c r="B40" s="382">
        <v>97</v>
      </c>
      <c r="C40" s="379">
        <v>0.47142758965492199</v>
      </c>
      <c r="D40" s="379">
        <v>0.18301282823085799</v>
      </c>
      <c r="E40" s="379">
        <v>0.17916505038738301</v>
      </c>
      <c r="F40" s="379">
        <v>4.4937241822481197E-2</v>
      </c>
      <c r="G40" s="379">
        <v>3.2228637486696202E-2</v>
      </c>
      <c r="H40" s="379">
        <v>7.7959587797522501E-3</v>
      </c>
      <c r="I40" s="379">
        <v>5.0531197339296299E-2</v>
      </c>
      <c r="J40" s="379">
        <v>1.12717691808939E-2</v>
      </c>
      <c r="K40" s="379">
        <v>1.96297150105238E-2</v>
      </c>
      <c r="L40" s="379">
        <v>0</v>
      </c>
      <c r="M40" s="385">
        <v>1.9344197511673</v>
      </c>
    </row>
    <row r="41" spans="1:13" x14ac:dyDescent="0.2">
      <c r="A41" s="2" t="s">
        <v>47</v>
      </c>
      <c r="B41" s="382">
        <v>75</v>
      </c>
      <c r="C41" s="379">
        <v>0.47428676486015298</v>
      </c>
      <c r="D41" s="379">
        <v>0.14274005591869399</v>
      </c>
      <c r="E41" s="379">
        <v>0.102132402360439</v>
      </c>
      <c r="F41" s="379">
        <v>2.1981347352266301E-2</v>
      </c>
      <c r="G41" s="379">
        <v>3.3303711563348798E-2</v>
      </c>
      <c r="H41" s="379">
        <v>0.149368211627007</v>
      </c>
      <c r="I41" s="379">
        <v>3.5509094595909098E-2</v>
      </c>
      <c r="J41" s="379">
        <v>2.7150666341185601E-2</v>
      </c>
      <c r="K41" s="379">
        <v>1.3527749106288E-2</v>
      </c>
      <c r="L41" s="379">
        <v>0</v>
      </c>
      <c r="M41" s="385">
        <v>2.4744076728820801</v>
      </c>
    </row>
    <row r="42" spans="1:13" x14ac:dyDescent="0.2">
      <c r="A42" s="2" t="s">
        <v>48</v>
      </c>
      <c r="B42" s="382">
        <v>87</v>
      </c>
      <c r="C42" s="379">
        <v>0.63749760389328003</v>
      </c>
      <c r="D42" s="379">
        <v>0.19115886092185999</v>
      </c>
      <c r="E42" s="379">
        <v>5.3623106330633198E-2</v>
      </c>
      <c r="F42" s="379">
        <v>2.2668894380331001E-2</v>
      </c>
      <c r="G42" s="379">
        <v>4.1215218603610999E-2</v>
      </c>
      <c r="H42" s="379">
        <v>4.39018569886684E-2</v>
      </c>
      <c r="I42" s="379">
        <v>9.9344383925199509E-3</v>
      </c>
      <c r="J42" s="379">
        <v>0</v>
      </c>
      <c r="K42" s="379">
        <v>0</v>
      </c>
      <c r="L42" s="379">
        <v>0</v>
      </c>
      <c r="M42" s="385">
        <v>0.85012632608413696</v>
      </c>
    </row>
    <row r="43" spans="1:13" x14ac:dyDescent="0.2">
      <c r="A43" s="2" t="s">
        <v>49</v>
      </c>
      <c r="B43" s="382">
        <v>87</v>
      </c>
      <c r="C43" s="379">
        <v>0.50949829816818204</v>
      </c>
      <c r="D43" s="379">
        <v>0.23708111047744801</v>
      </c>
      <c r="E43" s="379">
        <v>0.15702848136424999</v>
      </c>
      <c r="F43" s="379">
        <v>1.6421753913164101E-2</v>
      </c>
      <c r="G43" s="379">
        <v>3.67059819400311E-2</v>
      </c>
      <c r="H43" s="379">
        <v>8.8774533942341805E-3</v>
      </c>
      <c r="I43" s="379">
        <v>2.55094543099403E-2</v>
      </c>
      <c r="J43" s="379">
        <v>8.8774533942341805E-3</v>
      </c>
      <c r="K43" s="379">
        <v>0</v>
      </c>
      <c r="L43" s="379">
        <v>0</v>
      </c>
      <c r="M43" s="385">
        <v>1.20650327205658</v>
      </c>
    </row>
    <row r="44" spans="1:13" x14ac:dyDescent="0.2">
      <c r="A44" s="2" t="s">
        <v>50</v>
      </c>
      <c r="B44" s="382">
        <v>82</v>
      </c>
      <c r="C44" s="379">
        <v>0.64822798967361495</v>
      </c>
      <c r="D44" s="379">
        <v>0.19221410155296301</v>
      </c>
      <c r="E44" s="379">
        <v>6.6351197659969302E-2</v>
      </c>
      <c r="F44" s="379">
        <v>0</v>
      </c>
      <c r="G44" s="379">
        <v>2.5442086160183001E-2</v>
      </c>
      <c r="H44" s="379">
        <v>2.3246174678206399E-2</v>
      </c>
      <c r="I44" s="379">
        <v>4.4518459588289302E-2</v>
      </c>
      <c r="J44" s="379">
        <v>0</v>
      </c>
      <c r="K44" s="379">
        <v>0</v>
      </c>
      <c r="L44" s="379">
        <v>0</v>
      </c>
      <c r="M44" s="385">
        <v>1.02323222160339</v>
      </c>
    </row>
    <row r="45" spans="1:13" x14ac:dyDescent="0.2">
      <c r="A45" s="2" t="s">
        <v>51</v>
      </c>
      <c r="B45" s="382">
        <v>81</v>
      </c>
      <c r="C45" s="379">
        <v>0.61350977420806896</v>
      </c>
      <c r="D45" s="379">
        <v>0.17705982923507699</v>
      </c>
      <c r="E45" s="379">
        <v>8.5343837738037095E-2</v>
      </c>
      <c r="F45" s="379">
        <v>9.9788624793291092E-3</v>
      </c>
      <c r="G45" s="379">
        <v>4.8227600753307301E-2</v>
      </c>
      <c r="H45" s="379">
        <v>4.5922346413135501E-2</v>
      </c>
      <c r="I45" s="379">
        <v>9.9788624793291092E-3</v>
      </c>
      <c r="J45" s="379">
        <v>0</v>
      </c>
      <c r="K45" s="379">
        <v>0</v>
      </c>
      <c r="L45" s="379">
        <v>9.9788624793291092E-3</v>
      </c>
      <c r="M45" s="385">
        <v>1.2998414039611801</v>
      </c>
    </row>
    <row r="46" spans="1:13" x14ac:dyDescent="0.2">
      <c r="A46" s="2" t="s">
        <v>52</v>
      </c>
      <c r="B46" s="382">
        <v>84</v>
      </c>
      <c r="C46" s="379">
        <v>0.48406207561492898</v>
      </c>
      <c r="D46" s="379">
        <v>0.22136658430099501</v>
      </c>
      <c r="E46" s="379">
        <v>0.140813693404198</v>
      </c>
      <c r="F46" s="379">
        <v>5.7267945259809501E-2</v>
      </c>
      <c r="G46" s="379">
        <v>5.2290737628936802E-2</v>
      </c>
      <c r="H46" s="379">
        <v>4.4198963791132001E-2</v>
      </c>
      <c r="I46" s="379">
        <v>0</v>
      </c>
      <c r="J46" s="379">
        <v>0</v>
      </c>
      <c r="K46" s="379">
        <v>0</v>
      </c>
      <c r="L46" s="379">
        <v>0</v>
      </c>
      <c r="M46" s="385">
        <v>1.15812456607819</v>
      </c>
    </row>
    <row r="47" spans="1:13" x14ac:dyDescent="0.2">
      <c r="A47" s="2" t="s">
        <v>53</v>
      </c>
      <c r="B47" s="382">
        <v>78</v>
      </c>
      <c r="C47" s="379">
        <v>0.66635715961456299</v>
      </c>
      <c r="D47" s="379">
        <v>0.17635394632816301</v>
      </c>
      <c r="E47" s="379">
        <v>0.11800296604633299</v>
      </c>
      <c r="F47" s="379">
        <v>0</v>
      </c>
      <c r="G47" s="379">
        <v>2.9437689110636701E-2</v>
      </c>
      <c r="H47" s="379">
        <v>9.8482230678200704E-3</v>
      </c>
      <c r="I47" s="379">
        <v>0</v>
      </c>
      <c r="J47" s="379">
        <v>0</v>
      </c>
      <c r="K47" s="379">
        <v>0</v>
      </c>
      <c r="L47" s="379">
        <v>0</v>
      </c>
      <c r="M47" s="385">
        <v>0.57935172319412198</v>
      </c>
    </row>
    <row r="48" spans="1:13" x14ac:dyDescent="0.2">
      <c r="A48" s="2" t="s">
        <v>54</v>
      </c>
      <c r="B48" s="382">
        <v>71</v>
      </c>
      <c r="C48" s="379">
        <v>0.62908625602722201</v>
      </c>
      <c r="D48" s="379">
        <v>0.201948598027229</v>
      </c>
      <c r="E48" s="379">
        <v>0.121058784425259</v>
      </c>
      <c r="F48" s="379">
        <v>0</v>
      </c>
      <c r="G48" s="379">
        <v>2.4007987231016201E-2</v>
      </c>
      <c r="H48" s="379">
        <v>1.1894365772604901E-2</v>
      </c>
      <c r="I48" s="379">
        <v>0</v>
      </c>
      <c r="J48" s="379">
        <v>0</v>
      </c>
      <c r="K48" s="379">
        <v>0</v>
      </c>
      <c r="L48" s="379">
        <v>1.20039936155081E-2</v>
      </c>
      <c r="M48" s="385">
        <v>0.91156417131423995</v>
      </c>
    </row>
    <row r="49" spans="1:13" x14ac:dyDescent="0.2">
      <c r="A49" s="2" t="s">
        <v>55</v>
      </c>
      <c r="B49" s="382">
        <v>72</v>
      </c>
      <c r="C49" s="379">
        <v>0.59553068876266502</v>
      </c>
      <c r="D49" s="379">
        <v>0.29812711477279702</v>
      </c>
      <c r="E49" s="379">
        <v>4.6302635222673402E-2</v>
      </c>
      <c r="F49" s="379">
        <v>2.8427559882402399E-2</v>
      </c>
      <c r="G49" s="379">
        <v>2.1457793191075301E-2</v>
      </c>
      <c r="H49" s="379">
        <v>1.0154245421290399E-2</v>
      </c>
      <c r="I49" s="379">
        <v>0</v>
      </c>
      <c r="J49" s="379">
        <v>0</v>
      </c>
      <c r="K49" s="379">
        <v>0</v>
      </c>
      <c r="L49" s="379">
        <v>0</v>
      </c>
      <c r="M49" s="385">
        <v>0.63292592763900801</v>
      </c>
    </row>
    <row r="50" spans="1:13" x14ac:dyDescent="0.2">
      <c r="A50" s="2" t="s">
        <v>56</v>
      </c>
      <c r="B50" s="382">
        <v>52</v>
      </c>
      <c r="C50" s="379">
        <v>0.59593540430069003</v>
      </c>
      <c r="D50" s="379">
        <v>0.15620751678943601</v>
      </c>
      <c r="E50" s="379">
        <v>0.10026673227548601</v>
      </c>
      <c r="F50" s="379">
        <v>2.4251034483313599E-2</v>
      </c>
      <c r="G50" s="379">
        <v>3.1206931918859499E-2</v>
      </c>
      <c r="H50" s="379">
        <v>5.2345599979162202E-2</v>
      </c>
      <c r="I50" s="379">
        <v>3.9786770939827E-2</v>
      </c>
      <c r="J50" s="379">
        <v>0</v>
      </c>
      <c r="K50" s="379">
        <v>0</v>
      </c>
      <c r="L50" s="379">
        <v>0</v>
      </c>
      <c r="M50" s="385">
        <v>1.26626312732697</v>
      </c>
    </row>
    <row r="51" spans="1:13" x14ac:dyDescent="0.2">
      <c r="A51" s="2" t="s">
        <v>57</v>
      </c>
      <c r="B51" s="382">
        <v>82</v>
      </c>
      <c r="C51" s="379">
        <v>0.46630102396011402</v>
      </c>
      <c r="D51" s="379">
        <v>0.20836840569973</v>
      </c>
      <c r="E51" s="379">
        <v>0.118574246764183</v>
      </c>
      <c r="F51" s="379">
        <v>2.1622572094202E-2</v>
      </c>
      <c r="G51" s="379">
        <v>8.5359513759612995E-2</v>
      </c>
      <c r="H51" s="379">
        <v>7.8370817005634294E-2</v>
      </c>
      <c r="I51" s="379">
        <v>2.1403415128588701E-2</v>
      </c>
      <c r="J51" s="379">
        <v>0</v>
      </c>
      <c r="K51" s="379">
        <v>0</v>
      </c>
      <c r="L51" s="379">
        <v>0</v>
      </c>
      <c r="M51" s="385">
        <v>1.4577108621597299</v>
      </c>
    </row>
    <row r="52" spans="1:13" x14ac:dyDescent="0.2">
      <c r="A52" s="2" t="s">
        <v>58</v>
      </c>
      <c r="B52" s="382">
        <v>65</v>
      </c>
      <c r="C52" s="379">
        <v>0.45897528529167197</v>
      </c>
      <c r="D52" s="379">
        <v>0.332902461290359</v>
      </c>
      <c r="E52" s="379">
        <v>6.8639591336250305E-2</v>
      </c>
      <c r="F52" s="379">
        <v>5.3716078400611898E-2</v>
      </c>
      <c r="G52" s="379">
        <v>4.39047627151012E-2</v>
      </c>
      <c r="H52" s="379">
        <v>4.1861820966005298E-2</v>
      </c>
      <c r="I52" s="379">
        <v>0</v>
      </c>
      <c r="J52" s="379">
        <v>0</v>
      </c>
      <c r="K52" s="379">
        <v>0</v>
      </c>
      <c r="L52" s="379">
        <v>0</v>
      </c>
      <c r="M52" s="385">
        <v>1.01625800132751</v>
      </c>
    </row>
    <row r="53" spans="1:13" x14ac:dyDescent="0.2">
      <c r="A53" s="2" t="s">
        <v>59</v>
      </c>
      <c r="B53" s="382">
        <v>68</v>
      </c>
      <c r="C53" s="379">
        <v>0.535131275653839</v>
      </c>
      <c r="D53" s="379">
        <v>0.240122094750404</v>
      </c>
      <c r="E53" s="379">
        <v>9.8315589129924802E-2</v>
      </c>
      <c r="F53" s="379">
        <v>4.8302106559276602E-2</v>
      </c>
      <c r="G53" s="379">
        <v>0</v>
      </c>
      <c r="H53" s="379">
        <v>4.5665983110666303E-2</v>
      </c>
      <c r="I53" s="379">
        <v>3.2462973147630698E-2</v>
      </c>
      <c r="J53" s="379">
        <v>0</v>
      </c>
      <c r="K53" s="379">
        <v>0</v>
      </c>
      <c r="L53" s="379">
        <v>0</v>
      </c>
      <c r="M53" s="385">
        <v>1.1346192359924301</v>
      </c>
    </row>
    <row r="54" spans="1:13" x14ac:dyDescent="0.2">
      <c r="A54" s="2" t="s">
        <v>60</v>
      </c>
      <c r="B54" s="382">
        <v>76</v>
      </c>
      <c r="C54" s="379">
        <v>0.50757777690887496</v>
      </c>
      <c r="D54" s="379">
        <v>0.298072159290314</v>
      </c>
      <c r="E54" s="379">
        <v>1.8192378804087601E-2</v>
      </c>
      <c r="F54" s="379">
        <v>5.0858892500400502E-2</v>
      </c>
      <c r="G54" s="379">
        <v>4.3920215219259297E-2</v>
      </c>
      <c r="H54" s="379">
        <v>2.19912175089121E-2</v>
      </c>
      <c r="I54" s="379">
        <v>3.6570120602846097E-2</v>
      </c>
      <c r="J54" s="379">
        <v>2.2817205637693402E-2</v>
      </c>
      <c r="K54" s="379">
        <v>0</v>
      </c>
      <c r="L54" s="379">
        <v>0</v>
      </c>
      <c r="M54" s="385">
        <v>1.48062980175018</v>
      </c>
    </row>
    <row r="55" spans="1:13" x14ac:dyDescent="0.2">
      <c r="A55" s="2" t="s">
        <v>61</v>
      </c>
      <c r="B55" s="382">
        <v>75</v>
      </c>
      <c r="C55" s="379">
        <v>0.53499585390090898</v>
      </c>
      <c r="D55" s="379">
        <v>0.21220296621322601</v>
      </c>
      <c r="E55" s="379">
        <v>9.2530936002731295E-2</v>
      </c>
      <c r="F55" s="379">
        <v>3.42680402100086E-2</v>
      </c>
      <c r="G55" s="379">
        <v>5.8614429086446797E-2</v>
      </c>
      <c r="H55" s="379">
        <v>5.6962184607982601E-2</v>
      </c>
      <c r="I55" s="379">
        <v>1.04255899786949E-2</v>
      </c>
      <c r="J55" s="379">
        <v>0</v>
      </c>
      <c r="K55" s="379">
        <v>0</v>
      </c>
      <c r="L55" s="379">
        <v>0</v>
      </c>
      <c r="M55" s="385">
        <v>1.1561988592147801</v>
      </c>
    </row>
    <row r="56" spans="1:13" x14ac:dyDescent="0.2">
      <c r="A56" s="2" t="s">
        <v>62</v>
      </c>
      <c r="B56" s="382">
        <v>102</v>
      </c>
      <c r="C56" s="379">
        <v>0.60385161638259899</v>
      </c>
      <c r="D56" s="379">
        <v>0.19275364279747001</v>
      </c>
      <c r="E56" s="379">
        <v>7.5351372361183194E-2</v>
      </c>
      <c r="F56" s="379">
        <v>4.4215690344572102E-2</v>
      </c>
      <c r="G56" s="379">
        <v>3.6171667277812999E-2</v>
      </c>
      <c r="H56" s="379">
        <v>3.3168267458677299E-2</v>
      </c>
      <c r="I56" s="379">
        <v>1.44877452403307E-2</v>
      </c>
      <c r="J56" s="379">
        <v>0</v>
      </c>
      <c r="K56" s="379">
        <v>0</v>
      </c>
      <c r="L56" s="379">
        <v>0</v>
      </c>
      <c r="M56" s="385">
        <v>0.93150889873504605</v>
      </c>
    </row>
    <row r="57" spans="1:13" x14ac:dyDescent="0.2">
      <c r="A57" s="2" t="s">
        <v>63</v>
      </c>
      <c r="B57" s="382">
        <v>90</v>
      </c>
      <c r="C57" s="379">
        <v>0.54005551338195801</v>
      </c>
      <c r="D57" s="379">
        <v>0.18645641207694999</v>
      </c>
      <c r="E57" s="379">
        <v>9.5324829220771803E-2</v>
      </c>
      <c r="F57" s="379">
        <v>4.5543942600488697E-2</v>
      </c>
      <c r="G57" s="379">
        <v>4.1985992342233699E-2</v>
      </c>
      <c r="H57" s="379">
        <v>2.4978544563055E-2</v>
      </c>
      <c r="I57" s="379">
        <v>5.5824749171733898E-2</v>
      </c>
      <c r="J57" s="379">
        <v>0</v>
      </c>
      <c r="K57" s="379">
        <v>0</v>
      </c>
      <c r="L57" s="379">
        <v>9.8299924284219707E-3</v>
      </c>
      <c r="M57" s="385">
        <v>1.6658475399017301</v>
      </c>
    </row>
    <row r="58" spans="1:13" x14ac:dyDescent="0.2">
      <c r="A58" s="2" t="s">
        <v>64</v>
      </c>
      <c r="B58" s="382">
        <v>85</v>
      </c>
      <c r="C58" s="379">
        <v>0.63968622684478804</v>
      </c>
      <c r="D58" s="379">
        <v>0.17180468142032601</v>
      </c>
      <c r="E58" s="379">
        <v>0.101469911634922</v>
      </c>
      <c r="F58" s="379">
        <v>2.5520654395222699E-2</v>
      </c>
      <c r="G58" s="379">
        <v>2.4431208148598699E-2</v>
      </c>
      <c r="H58" s="379">
        <v>2.29520704597235E-2</v>
      </c>
      <c r="I58" s="379">
        <v>1.4135252684354799E-2</v>
      </c>
      <c r="J58" s="379">
        <v>0</v>
      </c>
      <c r="K58" s="379">
        <v>0</v>
      </c>
      <c r="L58" s="379">
        <v>0</v>
      </c>
      <c r="M58" s="385">
        <v>0.820196092128754</v>
      </c>
    </row>
    <row r="59" spans="1:13" x14ac:dyDescent="0.2">
      <c r="A59" s="2" t="s">
        <v>65</v>
      </c>
      <c r="B59" s="382">
        <v>78</v>
      </c>
      <c r="C59" s="379">
        <v>0.60669851303100597</v>
      </c>
      <c r="D59" s="379">
        <v>0.16687048971653001</v>
      </c>
      <c r="E59" s="379">
        <v>8.0902330577373505E-2</v>
      </c>
      <c r="F59" s="379">
        <v>1.7594508826732601E-2</v>
      </c>
      <c r="G59" s="379">
        <v>7.4083961546421107E-2</v>
      </c>
      <c r="H59" s="379">
        <v>3.6255687475204502E-2</v>
      </c>
      <c r="I59" s="379">
        <v>0</v>
      </c>
      <c r="J59" s="379">
        <v>0</v>
      </c>
      <c r="K59" s="379">
        <v>1.7594508826732601E-2</v>
      </c>
      <c r="L59" s="379">
        <v>0</v>
      </c>
      <c r="M59" s="385">
        <v>1.2461521625518801</v>
      </c>
    </row>
    <row r="60" spans="1:13" x14ac:dyDescent="0.2">
      <c r="A60" s="2" t="s">
        <v>66</v>
      </c>
      <c r="B60" s="382">
        <v>69</v>
      </c>
      <c r="C60" s="379">
        <v>0.61405277252197299</v>
      </c>
      <c r="D60" s="379">
        <v>0.21625845134258301</v>
      </c>
      <c r="E60" s="379">
        <v>0.12885114550590501</v>
      </c>
      <c r="F60" s="379">
        <v>2.04188022762537E-2</v>
      </c>
      <c r="G60" s="379">
        <v>0</v>
      </c>
      <c r="H60" s="379">
        <v>2.04188022762537E-2</v>
      </c>
      <c r="I60" s="379">
        <v>0</v>
      </c>
      <c r="J60" s="379">
        <v>0</v>
      </c>
      <c r="K60" s="379">
        <v>0</v>
      </c>
      <c r="L60" s="379">
        <v>0</v>
      </c>
      <c r="M60" s="385">
        <v>0.64752054214477495</v>
      </c>
    </row>
    <row r="61" spans="1:13" x14ac:dyDescent="0.2">
      <c r="A61" s="2" t="s">
        <v>67</v>
      </c>
      <c r="B61" s="382">
        <v>69</v>
      </c>
      <c r="C61" s="379">
        <v>0.63048732280731201</v>
      </c>
      <c r="D61" s="379">
        <v>0.21048630774021099</v>
      </c>
      <c r="E61" s="379">
        <v>0.107350140810013</v>
      </c>
      <c r="F61" s="379">
        <v>0</v>
      </c>
      <c r="G61" s="379">
        <v>5.1676247268915197E-2</v>
      </c>
      <c r="H61" s="379">
        <v>0</v>
      </c>
      <c r="I61" s="379">
        <v>0</v>
      </c>
      <c r="J61" s="379">
        <v>0</v>
      </c>
      <c r="K61" s="379">
        <v>0</v>
      </c>
      <c r="L61" s="379">
        <v>0</v>
      </c>
      <c r="M61" s="385">
        <v>0.63189160823821999</v>
      </c>
    </row>
    <row r="62" spans="1:13" x14ac:dyDescent="0.2">
      <c r="A62" s="2" t="s">
        <v>68</v>
      </c>
      <c r="B62" s="382">
        <v>102</v>
      </c>
      <c r="C62" s="379">
        <v>0.489486783742905</v>
      </c>
      <c r="D62" s="379">
        <v>0.112000443041325</v>
      </c>
      <c r="E62" s="379">
        <v>0.18795587122440299</v>
      </c>
      <c r="F62" s="379">
        <v>4.41411882638931E-2</v>
      </c>
      <c r="G62" s="379">
        <v>4.3995559215545703E-2</v>
      </c>
      <c r="H62" s="379">
        <v>6.8421199917793302E-2</v>
      </c>
      <c r="I62" s="379">
        <v>2.17553284019232E-2</v>
      </c>
      <c r="J62" s="379">
        <v>1.08776642009616E-2</v>
      </c>
      <c r="K62" s="379">
        <v>2.1365968510508499E-2</v>
      </c>
      <c r="L62" s="379">
        <v>0</v>
      </c>
      <c r="M62" s="385">
        <v>2.0167179107665998</v>
      </c>
    </row>
    <row r="63" spans="1:13" x14ac:dyDescent="0.2">
      <c r="A63" s="2" t="s">
        <v>69</v>
      </c>
      <c r="B63" s="382">
        <v>80</v>
      </c>
      <c r="C63" s="379">
        <v>0.49748298525810197</v>
      </c>
      <c r="D63" s="379">
        <v>0.18564496934413899</v>
      </c>
      <c r="E63" s="379">
        <v>0.13536503911018399</v>
      </c>
      <c r="F63" s="379">
        <v>3.9051447063684498E-2</v>
      </c>
      <c r="G63" s="379">
        <v>6.6523507237434401E-2</v>
      </c>
      <c r="H63" s="379">
        <v>1.44523503258824E-2</v>
      </c>
      <c r="I63" s="379">
        <v>3.0045321211218799E-2</v>
      </c>
      <c r="J63" s="379">
        <v>1.9854452461004299E-2</v>
      </c>
      <c r="K63" s="379">
        <v>1.1579928919673001E-2</v>
      </c>
      <c r="L63" s="379">
        <v>0</v>
      </c>
      <c r="M63" s="385">
        <v>1.74175369739532</v>
      </c>
    </row>
    <row r="64" spans="1:13" x14ac:dyDescent="0.2">
      <c r="A64" s="2" t="s">
        <v>70</v>
      </c>
      <c r="B64" s="382">
        <v>73</v>
      </c>
      <c r="C64" s="379">
        <v>0.49355360865593001</v>
      </c>
      <c r="D64" s="379">
        <v>0.310254216194153</v>
      </c>
      <c r="E64" s="379">
        <v>7.8117862343788105E-2</v>
      </c>
      <c r="F64" s="379">
        <v>3.0251875519752499E-2</v>
      </c>
      <c r="G64" s="379">
        <v>2.1871874108910599E-2</v>
      </c>
      <c r="H64" s="379">
        <v>1.9244596362114001E-2</v>
      </c>
      <c r="I64" s="379">
        <v>4.6705968677997603E-2</v>
      </c>
      <c r="J64" s="379">
        <v>0</v>
      </c>
      <c r="K64" s="379">
        <v>0</v>
      </c>
      <c r="L64" s="379">
        <v>0</v>
      </c>
      <c r="M64" s="385">
        <v>1.2080157995223999</v>
      </c>
    </row>
    <row r="65" spans="1:13" x14ac:dyDescent="0.2">
      <c r="A65" s="2" t="s">
        <v>71</v>
      </c>
      <c r="B65" s="382">
        <v>63</v>
      </c>
      <c r="C65" s="379">
        <v>0.64505535364151001</v>
      </c>
      <c r="D65" s="379">
        <v>0.23261998593807201</v>
      </c>
      <c r="E65" s="379">
        <v>9.1973952949047103E-2</v>
      </c>
      <c r="F65" s="379">
        <v>0</v>
      </c>
      <c r="G65" s="379">
        <v>2.0372793078422501E-2</v>
      </c>
      <c r="H65" s="379">
        <v>9.9778929725289293E-3</v>
      </c>
      <c r="I65" s="379">
        <v>0</v>
      </c>
      <c r="J65" s="379">
        <v>0</v>
      </c>
      <c r="K65" s="379">
        <v>0</v>
      </c>
      <c r="L65" s="379">
        <v>0</v>
      </c>
      <c r="M65" s="385">
        <v>0.54794853925705</v>
      </c>
    </row>
    <row r="66" spans="1:13" x14ac:dyDescent="0.2">
      <c r="A66" s="2" t="s">
        <v>72</v>
      </c>
      <c r="B66" s="382">
        <v>87</v>
      </c>
      <c r="C66" s="379">
        <v>0.38006398081779502</v>
      </c>
      <c r="D66" s="379">
        <v>0.25615566968917802</v>
      </c>
      <c r="E66" s="379">
        <v>0.15674956142902399</v>
      </c>
      <c r="F66" s="379">
        <v>3.8886774331331302E-2</v>
      </c>
      <c r="G66" s="379">
        <v>6.0353517532348598E-2</v>
      </c>
      <c r="H66" s="379">
        <v>7.2728767991066007E-2</v>
      </c>
      <c r="I66" s="379">
        <v>7.0383958518505096E-3</v>
      </c>
      <c r="J66" s="379">
        <v>0</v>
      </c>
      <c r="K66" s="379">
        <v>2.8023337945342099E-2</v>
      </c>
      <c r="L66" s="379">
        <v>0</v>
      </c>
      <c r="M66" s="385">
        <v>1.9477121829986599</v>
      </c>
    </row>
    <row r="67" spans="1:13" x14ac:dyDescent="0.2">
      <c r="A67" s="2" t="s">
        <v>73</v>
      </c>
      <c r="B67" s="382">
        <v>93</v>
      </c>
      <c r="C67" s="379">
        <v>0.37805223464965798</v>
      </c>
      <c r="D67" s="379">
        <v>0.29431885480880698</v>
      </c>
      <c r="E67" s="379">
        <v>9.96684730052948E-2</v>
      </c>
      <c r="F67" s="379">
        <v>3.4236147999763503E-2</v>
      </c>
      <c r="G67" s="379">
        <v>7.8132472932338701E-2</v>
      </c>
      <c r="H67" s="379">
        <v>6.13326318562031E-2</v>
      </c>
      <c r="I67" s="379">
        <v>3.4236147999763503E-2</v>
      </c>
      <c r="J67" s="379">
        <v>0</v>
      </c>
      <c r="K67" s="379">
        <v>9.1035254299640708E-3</v>
      </c>
      <c r="L67" s="379">
        <v>1.09195224940777E-2</v>
      </c>
      <c r="M67" s="385">
        <v>2.10278272628784</v>
      </c>
    </row>
    <row r="68" spans="1:13" x14ac:dyDescent="0.2">
      <c r="A68" s="2" t="s">
        <v>74</v>
      </c>
      <c r="B68" s="382">
        <v>77</v>
      </c>
      <c r="C68" s="379">
        <v>0.454851925373077</v>
      </c>
      <c r="D68" s="379">
        <v>0.16407866775989499</v>
      </c>
      <c r="E68" s="379">
        <v>0.16274331510067</v>
      </c>
      <c r="F68" s="379">
        <v>1.05745662003756E-2</v>
      </c>
      <c r="G68" s="379">
        <v>6.0319121927022899E-2</v>
      </c>
      <c r="H68" s="379">
        <v>5.72376884520054E-2</v>
      </c>
      <c r="I68" s="379">
        <v>6.5069228410720797E-2</v>
      </c>
      <c r="J68" s="379">
        <v>0</v>
      </c>
      <c r="K68" s="379">
        <v>0</v>
      </c>
      <c r="L68" s="379">
        <v>2.5125481188297299E-2</v>
      </c>
      <c r="M68" s="385">
        <v>2.4877359867095898</v>
      </c>
    </row>
    <row r="69" spans="1:13" x14ac:dyDescent="0.2">
      <c r="A69" s="2" t="s">
        <v>75</v>
      </c>
      <c r="B69" s="382">
        <v>94</v>
      </c>
      <c r="C69" s="379">
        <v>0.448659658432007</v>
      </c>
      <c r="D69" s="379">
        <v>0.24260276556015001</v>
      </c>
      <c r="E69" s="379">
        <v>0.120777375996113</v>
      </c>
      <c r="F69" s="379">
        <v>1.72579400241375E-2</v>
      </c>
      <c r="G69" s="379">
        <v>3.5135868936777101E-2</v>
      </c>
      <c r="H69" s="379">
        <v>6.0691125690937001E-2</v>
      </c>
      <c r="I69" s="379">
        <v>3.7370488047599799E-2</v>
      </c>
      <c r="J69" s="379">
        <v>2.8694992884993602E-2</v>
      </c>
      <c r="K69" s="379">
        <v>8.8097807019948994E-3</v>
      </c>
      <c r="L69" s="379">
        <v>0</v>
      </c>
      <c r="M69" s="385">
        <v>2.0528688430786102</v>
      </c>
    </row>
    <row r="70" spans="1:13" x14ac:dyDescent="0.2">
      <c r="A70" s="2" t="s">
        <v>76</v>
      </c>
      <c r="B70" s="382">
        <v>80</v>
      </c>
      <c r="C70" s="379">
        <v>0.60118955373764005</v>
      </c>
      <c r="D70" s="379">
        <v>0.223976820707321</v>
      </c>
      <c r="E70" s="379">
        <v>0.11074922978878</v>
      </c>
      <c r="F70" s="379">
        <v>0</v>
      </c>
      <c r="G70" s="379">
        <v>3.6956652998924297E-2</v>
      </c>
      <c r="H70" s="379">
        <v>2.7127761393785501E-2</v>
      </c>
      <c r="I70" s="379">
        <v>0</v>
      </c>
      <c r="J70" s="379">
        <v>0</v>
      </c>
      <c r="K70" s="379">
        <v>0</v>
      </c>
      <c r="L70" s="379">
        <v>0</v>
      </c>
      <c r="M70" s="385">
        <v>0.72894072532653797</v>
      </c>
    </row>
    <row r="71" spans="1:13" x14ac:dyDescent="0.2">
      <c r="A71" s="3" t="s">
        <v>77</v>
      </c>
      <c r="B71" s="383">
        <v>66</v>
      </c>
      <c r="C71" s="380">
        <v>0.650981426239014</v>
      </c>
      <c r="D71" s="380">
        <v>0.17807774245739</v>
      </c>
      <c r="E71" s="380">
        <v>6.5514780580997495E-2</v>
      </c>
      <c r="F71" s="380">
        <v>5.2277520298957797E-2</v>
      </c>
      <c r="G71" s="380">
        <v>2.6862652972340601E-2</v>
      </c>
      <c r="H71" s="380">
        <v>2.6285855099558799E-2</v>
      </c>
      <c r="I71" s="380">
        <v>0</v>
      </c>
      <c r="J71" s="380">
        <v>0</v>
      </c>
      <c r="K71" s="380">
        <v>0</v>
      </c>
      <c r="L71" s="380">
        <v>0</v>
      </c>
      <c r="M71" s="386">
        <v>0.75739145278930697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95</v>
      </c>
    </row>
    <row r="4" spans="1:9" x14ac:dyDescent="0.2">
      <c r="A4" t="s">
        <v>3</v>
      </c>
    </row>
    <row r="5" spans="1:9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11</v>
      </c>
      <c r="I5" s="4" t="s">
        <v>12</v>
      </c>
    </row>
    <row r="6" spans="1:9" x14ac:dyDescent="0.2">
      <c r="A6" s="5" t="s">
        <v>13</v>
      </c>
      <c r="B6" s="29" t="s">
        <v>1</v>
      </c>
      <c r="C6" s="26" t="s">
        <v>1</v>
      </c>
      <c r="D6" s="26" t="s">
        <v>1</v>
      </c>
      <c r="E6" s="26" t="s">
        <v>1</v>
      </c>
      <c r="F6" s="26" t="s">
        <v>1</v>
      </c>
      <c r="G6" s="26" t="s">
        <v>1</v>
      </c>
      <c r="H6" s="32" t="s">
        <v>1</v>
      </c>
      <c r="I6" s="26" t="s">
        <v>1</v>
      </c>
    </row>
    <row r="7" spans="1:9" x14ac:dyDescent="0.2">
      <c r="A7" s="2" t="s">
        <v>13</v>
      </c>
      <c r="B7" s="30">
        <v>9651</v>
      </c>
      <c r="C7" s="27">
        <v>7.5936496257781996E-2</v>
      </c>
      <c r="D7" s="27">
        <v>0.41882255673408503</v>
      </c>
      <c r="E7" s="27">
        <v>0.34866178035736101</v>
      </c>
      <c r="F7" s="27">
        <v>0.12985482811927801</v>
      </c>
      <c r="G7" s="27">
        <v>2.6724331080913499E-2</v>
      </c>
      <c r="H7" s="33">
        <v>2.6126079559326199</v>
      </c>
      <c r="I7" s="27">
        <v>0.49475905667810899</v>
      </c>
    </row>
    <row r="8" spans="1:9" x14ac:dyDescent="0.2">
      <c r="A8" s="5" t="s">
        <v>14</v>
      </c>
      <c r="B8" s="29" t="s">
        <v>1</v>
      </c>
      <c r="C8" s="26" t="s">
        <v>1</v>
      </c>
      <c r="D8" s="26" t="s">
        <v>1</v>
      </c>
      <c r="E8" s="26" t="s">
        <v>1</v>
      </c>
      <c r="F8" s="26" t="s">
        <v>1</v>
      </c>
      <c r="G8" s="26" t="s">
        <v>1</v>
      </c>
      <c r="H8" s="32" t="s">
        <v>1</v>
      </c>
      <c r="I8" s="26" t="s">
        <v>1</v>
      </c>
    </row>
    <row r="9" spans="1:9" x14ac:dyDescent="0.2">
      <c r="A9" s="2" t="s">
        <v>15</v>
      </c>
      <c r="B9" s="30">
        <v>106</v>
      </c>
      <c r="C9" s="27">
        <v>0.24231216311454801</v>
      </c>
      <c r="D9" s="27">
        <v>0.40924325585365301</v>
      </c>
      <c r="E9" s="27">
        <v>0.25072813034057601</v>
      </c>
      <c r="F9" s="27">
        <v>8.47602933645248E-2</v>
      </c>
      <c r="G9" s="27">
        <v>1.29561647772789E-2</v>
      </c>
      <c r="H9" s="33">
        <v>2.2168049812316899</v>
      </c>
      <c r="I9" s="27">
        <v>0.65155541411373497</v>
      </c>
    </row>
    <row r="10" spans="1:9" x14ac:dyDescent="0.2">
      <c r="A10" s="2" t="s">
        <v>16</v>
      </c>
      <c r="B10" s="30">
        <v>107</v>
      </c>
      <c r="C10" s="27">
        <v>0.19104330241680101</v>
      </c>
      <c r="D10" s="27">
        <v>0.50149923563003496</v>
      </c>
      <c r="E10" s="27">
        <v>0.18560609221458399</v>
      </c>
      <c r="F10" s="27">
        <v>0.11176186054945</v>
      </c>
      <c r="G10" s="27">
        <v>1.0089518502354599E-2</v>
      </c>
      <c r="H10" s="33">
        <v>2.2483551502227801</v>
      </c>
      <c r="I10" s="27">
        <v>0.69254253159703205</v>
      </c>
    </row>
    <row r="11" spans="1:9" x14ac:dyDescent="0.2">
      <c r="A11" s="2" t="s">
        <v>17</v>
      </c>
      <c r="B11" s="30">
        <v>128</v>
      </c>
      <c r="C11" s="27">
        <v>0.15519355237484</v>
      </c>
      <c r="D11" s="27">
        <v>0.37491714954376198</v>
      </c>
      <c r="E11" s="27">
        <v>0.35283377766609197</v>
      </c>
      <c r="F11" s="27">
        <v>0.104413047432899</v>
      </c>
      <c r="G11" s="27">
        <v>1.2642466463148601E-2</v>
      </c>
      <c r="H11" s="33">
        <v>2.4443936347961399</v>
      </c>
      <c r="I11" s="27">
        <v>0.53011070537452998</v>
      </c>
    </row>
    <row r="12" spans="1:9" x14ac:dyDescent="0.2">
      <c r="A12" s="2" t="s">
        <v>18</v>
      </c>
      <c r="B12" s="30">
        <v>111</v>
      </c>
      <c r="C12" s="27">
        <v>0.19896961748600001</v>
      </c>
      <c r="D12" s="27">
        <v>0.39161816239357</v>
      </c>
      <c r="E12" s="27">
        <v>0.29645991325378401</v>
      </c>
      <c r="F12" s="27">
        <v>7.5245097279548603E-2</v>
      </c>
      <c r="G12" s="27">
        <v>3.7707220762968098E-2</v>
      </c>
      <c r="H12" s="33">
        <v>2.3611021041870099</v>
      </c>
      <c r="I12" s="27">
        <v>0.59058777327923695</v>
      </c>
    </row>
    <row r="13" spans="1:9" x14ac:dyDescent="0.2">
      <c r="A13" s="2" t="s">
        <v>19</v>
      </c>
      <c r="B13" s="30">
        <v>108</v>
      </c>
      <c r="C13" s="27">
        <v>0.209469139575958</v>
      </c>
      <c r="D13" s="27">
        <v>0.435040503740311</v>
      </c>
      <c r="E13" s="27">
        <v>0.25935432314872697</v>
      </c>
      <c r="F13" s="27">
        <v>7.7892854809761006E-2</v>
      </c>
      <c r="G13" s="27">
        <v>1.8243178725242601E-2</v>
      </c>
      <c r="H13" s="33">
        <v>2.2604005336761501</v>
      </c>
      <c r="I13" s="27">
        <v>0.64450964331626903</v>
      </c>
    </row>
    <row r="14" spans="1:9" x14ac:dyDescent="0.2">
      <c r="A14" s="2" t="s">
        <v>20</v>
      </c>
      <c r="B14" s="30">
        <v>98</v>
      </c>
      <c r="C14" s="27">
        <v>0.25663992762565602</v>
      </c>
      <c r="D14" s="27">
        <v>0.38079181313514698</v>
      </c>
      <c r="E14" s="27">
        <v>0.28500017523765597</v>
      </c>
      <c r="F14" s="27">
        <v>5.7283688336610801E-2</v>
      </c>
      <c r="G14" s="27">
        <v>2.0284408703446399E-2</v>
      </c>
      <c r="H14" s="33">
        <v>2.2037808895111102</v>
      </c>
      <c r="I14" s="27">
        <v>0.63743173244963902</v>
      </c>
    </row>
    <row r="15" spans="1:9" x14ac:dyDescent="0.2">
      <c r="A15" s="2" t="s">
        <v>21</v>
      </c>
      <c r="B15" s="30">
        <v>95</v>
      </c>
      <c r="C15" s="27">
        <v>0.13980984687805201</v>
      </c>
      <c r="D15" s="27">
        <v>0.49383464455604598</v>
      </c>
      <c r="E15" s="27">
        <v>0.268295168876648</v>
      </c>
      <c r="F15" s="27">
        <v>9.8060339689254802E-2</v>
      </c>
      <c r="G15" s="27">
        <v>0</v>
      </c>
      <c r="H15" s="33">
        <v>2.32460594177246</v>
      </c>
      <c r="I15" s="27">
        <v>0.63364449143409696</v>
      </c>
    </row>
    <row r="16" spans="1:9" x14ac:dyDescent="0.2">
      <c r="A16" s="2" t="s">
        <v>22</v>
      </c>
      <c r="B16" s="30">
        <v>106</v>
      </c>
      <c r="C16" s="27">
        <v>8.8576108217239394E-2</v>
      </c>
      <c r="D16" s="27">
        <v>0.352758288383484</v>
      </c>
      <c r="E16" s="27">
        <v>0.394456297159195</v>
      </c>
      <c r="F16" s="27">
        <v>0.15618227422237399</v>
      </c>
      <c r="G16" s="27">
        <v>8.0270450562238693E-3</v>
      </c>
      <c r="H16" s="33">
        <v>2.6423258781433101</v>
      </c>
      <c r="I16" s="27">
        <v>0.44133439084637799</v>
      </c>
    </row>
    <row r="17" spans="1:9" x14ac:dyDescent="0.2">
      <c r="A17" s="2" t="s">
        <v>23</v>
      </c>
      <c r="B17" s="30">
        <v>81</v>
      </c>
      <c r="C17" s="27">
        <v>8.9393749833106995E-2</v>
      </c>
      <c r="D17" s="27">
        <v>0.39156314730644198</v>
      </c>
      <c r="E17" s="27">
        <v>0.39324629306793202</v>
      </c>
      <c r="F17" s="27">
        <v>9.3442559242248494E-2</v>
      </c>
      <c r="G17" s="27">
        <v>3.2354265451431302E-2</v>
      </c>
      <c r="H17" s="33">
        <v>2.5878005027771001</v>
      </c>
      <c r="I17" s="27">
        <v>0.480956889972733</v>
      </c>
    </row>
    <row r="18" spans="1:9" x14ac:dyDescent="0.2">
      <c r="A18" s="2" t="s">
        <v>24</v>
      </c>
      <c r="B18" s="30">
        <v>81</v>
      </c>
      <c r="C18" s="27">
        <v>0.119212351739407</v>
      </c>
      <c r="D18" s="27">
        <v>0.34898412227630599</v>
      </c>
      <c r="E18" s="27">
        <v>0.354945838451385</v>
      </c>
      <c r="F18" s="27">
        <v>0.14049378037452701</v>
      </c>
      <c r="G18" s="27">
        <v>3.6363914608955397E-2</v>
      </c>
      <c r="H18" s="33">
        <v>2.6258127689361599</v>
      </c>
      <c r="I18" s="27">
        <v>0.46819647052737701</v>
      </c>
    </row>
    <row r="19" spans="1:9" x14ac:dyDescent="0.2">
      <c r="A19" s="2" t="s">
        <v>25</v>
      </c>
      <c r="B19" s="30">
        <v>98</v>
      </c>
      <c r="C19" s="27">
        <v>9.6158914268016801E-2</v>
      </c>
      <c r="D19" s="27">
        <v>0.41833564639091497</v>
      </c>
      <c r="E19" s="27">
        <v>0.34309095144271901</v>
      </c>
      <c r="F19" s="27">
        <v>0.109704233705997</v>
      </c>
      <c r="G19" s="27">
        <v>3.2710261642932899E-2</v>
      </c>
      <c r="H19" s="33">
        <v>2.5644712448120099</v>
      </c>
      <c r="I19" s="27">
        <v>0.51449455682564904</v>
      </c>
    </row>
    <row r="20" spans="1:9" x14ac:dyDescent="0.2">
      <c r="A20" s="2" t="s">
        <v>26</v>
      </c>
      <c r="B20" s="30">
        <v>102</v>
      </c>
      <c r="C20" s="27">
        <v>0.107495285570621</v>
      </c>
      <c r="D20" s="27">
        <v>0.40225380659103399</v>
      </c>
      <c r="E20" s="27">
        <v>0.38835576176643399</v>
      </c>
      <c r="F20" s="27">
        <v>9.3856170773506206E-2</v>
      </c>
      <c r="G20" s="27">
        <v>8.0389874055981601E-3</v>
      </c>
      <c r="H20" s="33">
        <v>2.4926898479461701</v>
      </c>
      <c r="I20" s="27">
        <v>0.509749085990025</v>
      </c>
    </row>
    <row r="21" spans="1:9" x14ac:dyDescent="0.2">
      <c r="A21" s="2" t="s">
        <v>27</v>
      </c>
      <c r="B21" s="30">
        <v>85</v>
      </c>
      <c r="C21" s="27">
        <v>0.18577593564987199</v>
      </c>
      <c r="D21" s="27">
        <v>0.46736222505569502</v>
      </c>
      <c r="E21" s="27">
        <v>0.17266727983951599</v>
      </c>
      <c r="F21" s="27">
        <v>0.15358611941337599</v>
      </c>
      <c r="G21" s="27">
        <v>2.0608427003026002E-2</v>
      </c>
      <c r="H21" s="33">
        <v>2.3558888435363801</v>
      </c>
      <c r="I21" s="27">
        <v>0.65313816922151902</v>
      </c>
    </row>
    <row r="22" spans="1:9" x14ac:dyDescent="0.2">
      <c r="A22" s="2" t="s">
        <v>28</v>
      </c>
      <c r="B22" s="30">
        <v>107</v>
      </c>
      <c r="C22" s="27">
        <v>6.1154283583164201E-2</v>
      </c>
      <c r="D22" s="27">
        <v>0.39784026145935097</v>
      </c>
      <c r="E22" s="27">
        <v>0.40098351240158098</v>
      </c>
      <c r="F22" s="27">
        <v>0.109106205403805</v>
      </c>
      <c r="G22" s="27">
        <v>3.0915733426809301E-2</v>
      </c>
      <c r="H22" s="33">
        <v>2.6507887840271001</v>
      </c>
      <c r="I22" s="27">
        <v>0.45899454675240298</v>
      </c>
    </row>
    <row r="23" spans="1:9" x14ac:dyDescent="0.2">
      <c r="A23" s="2" t="s">
        <v>29</v>
      </c>
      <c r="B23" s="30">
        <v>103</v>
      </c>
      <c r="C23" s="27">
        <v>7.6071850955486298E-2</v>
      </c>
      <c r="D23" s="27">
        <v>0.36356908082961997</v>
      </c>
      <c r="E23" s="27">
        <v>0.33893814682960499</v>
      </c>
      <c r="F23" s="27">
        <v>0.17043898999691001</v>
      </c>
      <c r="G23" s="27">
        <v>5.09819351136684E-2</v>
      </c>
      <c r="H23" s="33">
        <v>2.7566900253295898</v>
      </c>
      <c r="I23" s="27">
        <v>0.43964093014731698</v>
      </c>
    </row>
    <row r="24" spans="1:9" x14ac:dyDescent="0.2">
      <c r="A24" s="2" t="s">
        <v>30</v>
      </c>
      <c r="B24" s="30">
        <v>101</v>
      </c>
      <c r="C24" s="27">
        <v>4.2807038873434101E-2</v>
      </c>
      <c r="D24" s="27">
        <v>0.44305723905563399</v>
      </c>
      <c r="E24" s="27">
        <v>0.34999859333038302</v>
      </c>
      <c r="F24" s="27">
        <v>0.15606398880481701</v>
      </c>
      <c r="G24" s="27">
        <v>8.0731343477964401E-3</v>
      </c>
      <c r="H24" s="33">
        <v>2.6435389518737802</v>
      </c>
      <c r="I24" s="27">
        <v>0.48586428064404602</v>
      </c>
    </row>
    <row r="25" spans="1:9" x14ac:dyDescent="0.2">
      <c r="A25" s="2" t="s">
        <v>31</v>
      </c>
      <c r="B25" s="30">
        <v>102</v>
      </c>
      <c r="C25" s="27">
        <v>2.39990893751383E-2</v>
      </c>
      <c r="D25" s="27">
        <v>0.38473343849182101</v>
      </c>
      <c r="E25" s="27">
        <v>0.35328501462936401</v>
      </c>
      <c r="F25" s="27">
        <v>0.18206545710563701</v>
      </c>
      <c r="G25" s="27">
        <v>5.5916979908943197E-2</v>
      </c>
      <c r="H25" s="33">
        <v>2.8611679077148402</v>
      </c>
      <c r="I25" s="27">
        <v>0.40873253624152001</v>
      </c>
    </row>
    <row r="26" spans="1:9" x14ac:dyDescent="0.2">
      <c r="A26" s="2" t="s">
        <v>32</v>
      </c>
      <c r="B26" s="30">
        <v>101</v>
      </c>
      <c r="C26" s="27">
        <v>4.6308856457471799E-2</v>
      </c>
      <c r="D26" s="27">
        <v>0.42958787083625799</v>
      </c>
      <c r="E26" s="27">
        <v>0.389960527420044</v>
      </c>
      <c r="F26" s="27">
        <v>0.101957879960537</v>
      </c>
      <c r="G26" s="27">
        <v>3.2184861600399003E-2</v>
      </c>
      <c r="H26" s="33">
        <v>2.6441221237182599</v>
      </c>
      <c r="I26" s="27">
        <v>0.47589672906658298</v>
      </c>
    </row>
    <row r="27" spans="1:9" x14ac:dyDescent="0.2">
      <c r="A27" s="2" t="s">
        <v>33</v>
      </c>
      <c r="B27" s="30">
        <v>95</v>
      </c>
      <c r="C27" s="27">
        <v>6.6240899264812497E-2</v>
      </c>
      <c r="D27" s="27">
        <v>0.52076905965805098</v>
      </c>
      <c r="E27" s="27">
        <v>0.29285192489624001</v>
      </c>
      <c r="F27" s="27">
        <v>0.10962556302547501</v>
      </c>
      <c r="G27" s="27">
        <v>1.05125550180674E-2</v>
      </c>
      <c r="H27" s="33">
        <v>2.4773998260497998</v>
      </c>
      <c r="I27" s="27">
        <v>0.58700995782947196</v>
      </c>
    </row>
    <row r="28" spans="1:9" x14ac:dyDescent="0.2">
      <c r="A28" s="2" t="s">
        <v>34</v>
      </c>
      <c r="B28" s="30">
        <v>104</v>
      </c>
      <c r="C28" s="27">
        <v>0.109220094978809</v>
      </c>
      <c r="D28" s="27">
        <v>0.52639061212539695</v>
      </c>
      <c r="E28" s="27">
        <v>0.278081655502319</v>
      </c>
      <c r="F28" s="27">
        <v>7.7616363763809204E-2</v>
      </c>
      <c r="G28" s="27">
        <v>8.6912829428911192E-3</v>
      </c>
      <c r="H28" s="33">
        <v>2.3501682281494101</v>
      </c>
      <c r="I28" s="27">
        <v>0.63561070118462004</v>
      </c>
    </row>
    <row r="29" spans="1:9" x14ac:dyDescent="0.2">
      <c r="A29" s="2" t="s">
        <v>35</v>
      </c>
      <c r="B29" s="30">
        <v>99</v>
      </c>
      <c r="C29" s="27">
        <v>4.3993826955556897E-2</v>
      </c>
      <c r="D29" s="27">
        <v>0.53194445371627797</v>
      </c>
      <c r="E29" s="27">
        <v>0.32519027590751598</v>
      </c>
      <c r="F29" s="27">
        <v>9.8871432244777693E-2</v>
      </c>
      <c r="G29" s="27">
        <v>0</v>
      </c>
      <c r="H29" s="33">
        <v>2.4789392948150599</v>
      </c>
      <c r="I29" s="27">
        <v>0.57593828710844697</v>
      </c>
    </row>
    <row r="30" spans="1:9" x14ac:dyDescent="0.2">
      <c r="A30" s="2" t="s">
        <v>36</v>
      </c>
      <c r="B30" s="30">
        <v>90</v>
      </c>
      <c r="C30" s="27">
        <v>0.21042875945568101</v>
      </c>
      <c r="D30" s="27">
        <v>0.50064766407012895</v>
      </c>
      <c r="E30" s="27">
        <v>0.242632731795311</v>
      </c>
      <c r="F30" s="27">
        <v>4.6290859580039999E-2</v>
      </c>
      <c r="G30" s="27">
        <v>0</v>
      </c>
      <c r="H30" s="33">
        <v>2.1247856616973899</v>
      </c>
      <c r="I30" s="27">
        <v>0.71107641292994594</v>
      </c>
    </row>
    <row r="31" spans="1:9" x14ac:dyDescent="0.2">
      <c r="A31" s="2" t="s">
        <v>37</v>
      </c>
      <c r="B31" s="30">
        <v>83</v>
      </c>
      <c r="C31" s="27">
        <v>9.0500593185424805E-2</v>
      </c>
      <c r="D31" s="27">
        <v>0.51899951696395896</v>
      </c>
      <c r="E31" s="27">
        <v>0.29094967246055597</v>
      </c>
      <c r="F31" s="27">
        <v>8.9741595089435605E-2</v>
      </c>
      <c r="G31" s="27">
        <v>9.8086018115282093E-3</v>
      </c>
      <c r="H31" s="33">
        <v>2.4093580245971702</v>
      </c>
      <c r="I31" s="27">
        <v>0.60950012263748998</v>
      </c>
    </row>
    <row r="32" spans="1:9" x14ac:dyDescent="0.2">
      <c r="A32" s="2" t="s">
        <v>38</v>
      </c>
      <c r="B32" s="30">
        <v>108</v>
      </c>
      <c r="C32" s="27">
        <v>0.10298690199851999</v>
      </c>
      <c r="D32" s="27">
        <v>0.44782349467277499</v>
      </c>
      <c r="E32" s="27">
        <v>0.29152137041091902</v>
      </c>
      <c r="F32" s="27">
        <v>0.12816187739372301</v>
      </c>
      <c r="G32" s="27">
        <v>2.9506336897611601E-2</v>
      </c>
      <c r="H32" s="33">
        <v>2.5333771705627401</v>
      </c>
      <c r="I32" s="27">
        <v>0.55081040693093897</v>
      </c>
    </row>
    <row r="33" spans="1:9" x14ac:dyDescent="0.2">
      <c r="A33" s="2" t="s">
        <v>39</v>
      </c>
      <c r="B33" s="30">
        <v>98</v>
      </c>
      <c r="C33" s="27">
        <v>0.15193502604961401</v>
      </c>
      <c r="D33" s="27">
        <v>0.47756597399711598</v>
      </c>
      <c r="E33" s="27">
        <v>0.250861316919327</v>
      </c>
      <c r="F33" s="27">
        <v>9.9560178816318498E-2</v>
      </c>
      <c r="G33" s="27">
        <v>2.0077500492334401E-2</v>
      </c>
      <c r="H33" s="33">
        <v>2.3582792282104501</v>
      </c>
      <c r="I33" s="27">
        <v>0.62950100239180395</v>
      </c>
    </row>
    <row r="34" spans="1:9" x14ac:dyDescent="0.2">
      <c r="A34" s="2" t="s">
        <v>40</v>
      </c>
      <c r="B34" s="30">
        <v>99</v>
      </c>
      <c r="C34" s="27">
        <v>6.7441530525684398E-2</v>
      </c>
      <c r="D34" s="27">
        <v>0.539201319217682</v>
      </c>
      <c r="E34" s="27">
        <v>0.28756037354469299</v>
      </c>
      <c r="F34" s="27">
        <v>9.6946083009242998E-2</v>
      </c>
      <c r="G34" s="27">
        <v>8.8506797328591295E-3</v>
      </c>
      <c r="H34" s="33">
        <v>2.44056296348572</v>
      </c>
      <c r="I34" s="27">
        <v>0.60664285821806896</v>
      </c>
    </row>
    <row r="35" spans="1:9" x14ac:dyDescent="0.2">
      <c r="A35" s="2" t="s">
        <v>41</v>
      </c>
      <c r="B35" s="30">
        <v>106</v>
      </c>
      <c r="C35" s="27">
        <v>0.10580942034721399</v>
      </c>
      <c r="D35" s="27">
        <v>0.51140117645263705</v>
      </c>
      <c r="E35" s="27">
        <v>0.21709261834621399</v>
      </c>
      <c r="F35" s="27">
        <v>0.113109685480595</v>
      </c>
      <c r="G35" s="27">
        <v>5.2587125450372703E-2</v>
      </c>
      <c r="H35" s="33">
        <v>2.4952640533447301</v>
      </c>
      <c r="I35" s="27">
        <v>0.61721058070483004</v>
      </c>
    </row>
    <row r="36" spans="1:9" x14ac:dyDescent="0.2">
      <c r="A36" s="2" t="s">
        <v>42</v>
      </c>
      <c r="B36" s="30">
        <v>88</v>
      </c>
      <c r="C36" s="27">
        <v>2.32345219701529E-2</v>
      </c>
      <c r="D36" s="27">
        <v>0.63385820388793901</v>
      </c>
      <c r="E36" s="27">
        <v>0.24731481075286901</v>
      </c>
      <c r="F36" s="27">
        <v>8.4525376558303805E-2</v>
      </c>
      <c r="G36" s="27">
        <v>1.1067102663218999E-2</v>
      </c>
      <c r="H36" s="33">
        <v>2.4263322353363002</v>
      </c>
      <c r="I36" s="27">
        <v>0.65709271545468295</v>
      </c>
    </row>
    <row r="37" spans="1:9" x14ac:dyDescent="0.2">
      <c r="A37" s="2" t="s">
        <v>43</v>
      </c>
      <c r="B37" s="30">
        <v>91</v>
      </c>
      <c r="C37" s="27">
        <v>6.4301960170268999E-2</v>
      </c>
      <c r="D37" s="27">
        <v>0.46274334192276001</v>
      </c>
      <c r="E37" s="27">
        <v>0.35410422086715698</v>
      </c>
      <c r="F37" s="27">
        <v>7.6933562755584703E-2</v>
      </c>
      <c r="G37" s="27">
        <v>4.1916918009519598E-2</v>
      </c>
      <c r="H37" s="33">
        <v>2.5694200992584202</v>
      </c>
      <c r="I37" s="27">
        <v>0.52704530012963202</v>
      </c>
    </row>
    <row r="38" spans="1:9" x14ac:dyDescent="0.2">
      <c r="A38" s="2" t="s">
        <v>44</v>
      </c>
      <c r="B38" s="30">
        <v>105</v>
      </c>
      <c r="C38" s="27">
        <v>0.13668778538703899</v>
      </c>
      <c r="D38" s="27">
        <v>0.43574985861778298</v>
      </c>
      <c r="E38" s="27">
        <v>0.27402824163436901</v>
      </c>
      <c r="F38" s="27">
        <v>0.143956318497658</v>
      </c>
      <c r="G38" s="27">
        <v>9.5778014510869997E-3</v>
      </c>
      <c r="H38" s="33">
        <v>2.4539864063262899</v>
      </c>
      <c r="I38" s="27">
        <v>0.57243764080607695</v>
      </c>
    </row>
    <row r="39" spans="1:9" x14ac:dyDescent="0.2">
      <c r="A39" s="2" t="s">
        <v>45</v>
      </c>
      <c r="B39" s="30">
        <v>105</v>
      </c>
      <c r="C39" s="27">
        <v>0.14644874632358601</v>
      </c>
      <c r="D39" s="27">
        <v>0.35787877440452598</v>
      </c>
      <c r="E39" s="27">
        <v>0.32303974032402</v>
      </c>
      <c r="F39" s="27">
        <v>0.16106250882148701</v>
      </c>
      <c r="G39" s="27">
        <v>1.15702273324132E-2</v>
      </c>
      <c r="H39" s="33">
        <v>2.5334267616271999</v>
      </c>
      <c r="I39" s="27">
        <v>0.50432752213718601</v>
      </c>
    </row>
    <row r="40" spans="1:9" x14ac:dyDescent="0.2">
      <c r="A40" s="2" t="s">
        <v>46</v>
      </c>
      <c r="B40" s="30">
        <v>103</v>
      </c>
      <c r="C40" s="27">
        <v>0.133353561162949</v>
      </c>
      <c r="D40" s="27">
        <v>0.46161913871765098</v>
      </c>
      <c r="E40" s="27">
        <v>0.286916464567184</v>
      </c>
      <c r="F40" s="27">
        <v>0.102456837892532</v>
      </c>
      <c r="G40" s="27">
        <v>1.56539976596832E-2</v>
      </c>
      <c r="H40" s="33">
        <v>2.40543866157532</v>
      </c>
      <c r="I40" s="27">
        <v>0.59497269988059998</v>
      </c>
    </row>
    <row r="41" spans="1:9" x14ac:dyDescent="0.2">
      <c r="A41" s="2" t="s">
        <v>47</v>
      </c>
      <c r="B41" s="30">
        <v>99</v>
      </c>
      <c r="C41" s="27">
        <v>2.97978259623051E-2</v>
      </c>
      <c r="D41" s="27">
        <v>0.495490252971649</v>
      </c>
      <c r="E41" s="27">
        <v>0.38403004407882702</v>
      </c>
      <c r="F41" s="27">
        <v>8.3632014691829695E-2</v>
      </c>
      <c r="G41" s="27">
        <v>7.0498599670827397E-3</v>
      </c>
      <c r="H41" s="33">
        <v>2.5426459312439</v>
      </c>
      <c r="I41" s="27">
        <v>0.52528808015698603</v>
      </c>
    </row>
    <row r="42" spans="1:9" x14ac:dyDescent="0.2">
      <c r="A42" s="2" t="s">
        <v>48</v>
      </c>
      <c r="B42" s="30">
        <v>103</v>
      </c>
      <c r="C42" s="27">
        <v>0.123396895825863</v>
      </c>
      <c r="D42" s="27">
        <v>0.46254625916481001</v>
      </c>
      <c r="E42" s="27">
        <v>0.25382325053214999</v>
      </c>
      <c r="F42" s="27">
        <v>0.133912593126297</v>
      </c>
      <c r="G42" s="27">
        <v>2.6320990175008802E-2</v>
      </c>
      <c r="H42" s="33">
        <v>2.4772145748138401</v>
      </c>
      <c r="I42" s="27">
        <v>0.58594316153909798</v>
      </c>
    </row>
    <row r="43" spans="1:9" x14ac:dyDescent="0.2">
      <c r="A43" s="2" t="s">
        <v>49</v>
      </c>
      <c r="B43" s="30">
        <v>92</v>
      </c>
      <c r="C43" s="27">
        <v>0.14908024668693501</v>
      </c>
      <c r="D43" s="27">
        <v>0.53658944368362405</v>
      </c>
      <c r="E43" s="27">
        <v>0.22872062027454401</v>
      </c>
      <c r="F43" s="27">
        <v>7.45383575558662E-2</v>
      </c>
      <c r="G43" s="27">
        <v>1.10713131725788E-2</v>
      </c>
      <c r="H43" s="33">
        <v>2.2619309425353999</v>
      </c>
      <c r="I43" s="27">
        <v>0.68566970314215303</v>
      </c>
    </row>
    <row r="44" spans="1:9" x14ac:dyDescent="0.2">
      <c r="A44" s="2" t="s">
        <v>50</v>
      </c>
      <c r="B44" s="30">
        <v>97</v>
      </c>
      <c r="C44" s="27">
        <v>0.12803195416927299</v>
      </c>
      <c r="D44" s="27">
        <v>0.44708207249641402</v>
      </c>
      <c r="E44" s="27">
        <v>0.29738950729370101</v>
      </c>
      <c r="F44" s="27">
        <v>0.10900491476059</v>
      </c>
      <c r="G44" s="27">
        <v>1.8491556867957101E-2</v>
      </c>
      <c r="H44" s="33">
        <v>2.4428420066833501</v>
      </c>
      <c r="I44" s="27">
        <v>0.57511402345198703</v>
      </c>
    </row>
    <row r="45" spans="1:9" x14ac:dyDescent="0.2">
      <c r="A45" s="2" t="s">
        <v>51</v>
      </c>
      <c r="B45" s="30">
        <v>103</v>
      </c>
      <c r="C45" s="27">
        <v>5.0659529864788097E-2</v>
      </c>
      <c r="D45" s="27">
        <v>0.39576765894889798</v>
      </c>
      <c r="E45" s="27">
        <v>0.37844806909561202</v>
      </c>
      <c r="F45" s="27">
        <v>0.13657203316688499</v>
      </c>
      <c r="G45" s="27">
        <v>3.8552690297365202E-2</v>
      </c>
      <c r="H45" s="33">
        <v>2.7165906429290798</v>
      </c>
      <c r="I45" s="27">
        <v>0.446427197129041</v>
      </c>
    </row>
    <row r="46" spans="1:9" x14ac:dyDescent="0.2">
      <c r="A46" s="2" t="s">
        <v>52</v>
      </c>
      <c r="B46" s="30">
        <v>106</v>
      </c>
      <c r="C46" s="27">
        <v>6.9477193057537107E-2</v>
      </c>
      <c r="D46" s="27">
        <v>0.38867256045341497</v>
      </c>
      <c r="E46" s="27">
        <v>0.35047200322151201</v>
      </c>
      <c r="F46" s="27">
        <v>0.15621921420097401</v>
      </c>
      <c r="G46" s="27">
        <v>3.5159036517143201E-2</v>
      </c>
      <c r="H46" s="33">
        <v>2.6989102363586399</v>
      </c>
      <c r="I46" s="27">
        <v>0.45814975009747</v>
      </c>
    </row>
    <row r="47" spans="1:9" x14ac:dyDescent="0.2">
      <c r="A47" s="2" t="s">
        <v>53</v>
      </c>
      <c r="B47" s="30">
        <v>105</v>
      </c>
      <c r="C47" s="27">
        <v>7.5414471328258501E-2</v>
      </c>
      <c r="D47" s="27">
        <v>0.57205933332443204</v>
      </c>
      <c r="E47" s="27">
        <v>0.28087711334228499</v>
      </c>
      <c r="F47" s="27">
        <v>5.2278958261013003E-2</v>
      </c>
      <c r="G47" s="27">
        <v>1.9370110705494901E-2</v>
      </c>
      <c r="H47" s="33">
        <v>2.3681309223175</v>
      </c>
      <c r="I47" s="27">
        <v>0.64747381309478902</v>
      </c>
    </row>
    <row r="48" spans="1:9" x14ac:dyDescent="0.2">
      <c r="A48" s="2" t="s">
        <v>54</v>
      </c>
      <c r="B48" s="30">
        <v>93</v>
      </c>
      <c r="C48" s="27">
        <v>0.128598973155022</v>
      </c>
      <c r="D48" s="27">
        <v>0.56658971309661899</v>
      </c>
      <c r="E48" s="27">
        <v>0.22342236340045901</v>
      </c>
      <c r="F48" s="27">
        <v>6.0663674026727697E-2</v>
      </c>
      <c r="G48" s="27">
        <v>2.0725246518850299E-2</v>
      </c>
      <c r="H48" s="33">
        <v>2.2783265113830602</v>
      </c>
      <c r="I48" s="27">
        <v>0.695188706969878</v>
      </c>
    </row>
    <row r="49" spans="1:9" x14ac:dyDescent="0.2">
      <c r="A49" s="2" t="s">
        <v>55</v>
      </c>
      <c r="B49" s="30">
        <v>91</v>
      </c>
      <c r="C49" s="27">
        <v>8.99455100297928E-2</v>
      </c>
      <c r="D49" s="27">
        <v>0.525618135929108</v>
      </c>
      <c r="E49" s="27">
        <v>0.28753662109375</v>
      </c>
      <c r="F49" s="27">
        <v>7.2863750159740406E-2</v>
      </c>
      <c r="G49" s="27">
        <v>2.4036005139350902E-2</v>
      </c>
      <c r="H49" s="33">
        <v>2.41542673110962</v>
      </c>
      <c r="I49" s="27">
        <v>0.615563632199981</v>
      </c>
    </row>
    <row r="50" spans="1:9" x14ac:dyDescent="0.2">
      <c r="A50" s="2" t="s">
        <v>56</v>
      </c>
      <c r="B50" s="30">
        <v>70</v>
      </c>
      <c r="C50" s="27">
        <v>1.0880489833652999E-2</v>
      </c>
      <c r="D50" s="27">
        <v>0.414603590965271</v>
      </c>
      <c r="E50" s="27">
        <v>0.37370958924293501</v>
      </c>
      <c r="F50" s="27">
        <v>0.109227247536182</v>
      </c>
      <c r="G50" s="27">
        <v>9.1579079627990695E-2</v>
      </c>
      <c r="H50" s="33">
        <v>2.8560209274292001</v>
      </c>
      <c r="I50" s="27">
        <v>0.42548408198771298</v>
      </c>
    </row>
    <row r="51" spans="1:9" x14ac:dyDescent="0.2">
      <c r="A51" s="2" t="s">
        <v>57</v>
      </c>
      <c r="B51" s="30">
        <v>110</v>
      </c>
      <c r="C51" s="27">
        <v>5.0262529402971302E-2</v>
      </c>
      <c r="D51" s="27">
        <v>0.30521067976951599</v>
      </c>
      <c r="E51" s="27">
        <v>0.461091428995132</v>
      </c>
      <c r="F51" s="27">
        <v>0.16690304875373799</v>
      </c>
      <c r="G51" s="27">
        <v>1.6532294452190399E-2</v>
      </c>
      <c r="H51" s="33">
        <v>2.7942318916320801</v>
      </c>
      <c r="I51" s="27">
        <v>0.35547321579369201</v>
      </c>
    </row>
    <row r="52" spans="1:9" x14ac:dyDescent="0.2">
      <c r="A52" s="2" t="s">
        <v>58</v>
      </c>
      <c r="B52" s="30">
        <v>84</v>
      </c>
      <c r="C52" s="27">
        <v>0.18481048941612199</v>
      </c>
      <c r="D52" s="27">
        <v>0.54647070169448897</v>
      </c>
      <c r="E52" s="27">
        <v>0.200834840536118</v>
      </c>
      <c r="F52" s="27">
        <v>4.7033734619617497E-2</v>
      </c>
      <c r="G52" s="27">
        <v>2.0850254222750698E-2</v>
      </c>
      <c r="H52" s="33">
        <v>2.1726427078247101</v>
      </c>
      <c r="I52" s="27">
        <v>0.73128117612732002</v>
      </c>
    </row>
    <row r="53" spans="1:9" x14ac:dyDescent="0.2">
      <c r="A53" s="2" t="s">
        <v>59</v>
      </c>
      <c r="B53" s="30">
        <v>101</v>
      </c>
      <c r="C53" s="27">
        <v>8.9087203145027202E-2</v>
      </c>
      <c r="D53" s="27">
        <v>0.47777137160301197</v>
      </c>
      <c r="E53" s="27">
        <v>0.28556552529335</v>
      </c>
      <c r="F53" s="27">
        <v>0.14757592976093301</v>
      </c>
      <c r="G53" s="27">
        <v>0</v>
      </c>
      <c r="H53" s="33">
        <v>2.4916300773620601</v>
      </c>
      <c r="I53" s="27">
        <v>0.56685855785433803</v>
      </c>
    </row>
    <row r="54" spans="1:9" x14ac:dyDescent="0.2">
      <c r="A54" s="2" t="s">
        <v>60</v>
      </c>
      <c r="B54" s="30">
        <v>101</v>
      </c>
      <c r="C54" s="27">
        <v>9.06913820654154E-3</v>
      </c>
      <c r="D54" s="27">
        <v>0.34632652997970598</v>
      </c>
      <c r="E54" s="27">
        <v>0.47332286834716802</v>
      </c>
      <c r="F54" s="27">
        <v>0.15098252892494199</v>
      </c>
      <c r="G54" s="27">
        <v>2.02989317476749E-2</v>
      </c>
      <c r="H54" s="33">
        <v>2.82711553573608</v>
      </c>
      <c r="I54" s="27">
        <v>0.355395669179211</v>
      </c>
    </row>
    <row r="55" spans="1:9" x14ac:dyDescent="0.2">
      <c r="A55" s="2" t="s">
        <v>61</v>
      </c>
      <c r="B55" s="30">
        <v>98</v>
      </c>
      <c r="C55" s="27">
        <v>8.3507865667343098E-2</v>
      </c>
      <c r="D55" s="27">
        <v>0.54301935434341397</v>
      </c>
      <c r="E55" s="27">
        <v>0.27604135870933499</v>
      </c>
      <c r="F55" s="27">
        <v>8.88346657156944E-2</v>
      </c>
      <c r="G55" s="27">
        <v>8.59674531966448E-3</v>
      </c>
      <c r="H55" s="33">
        <v>2.3959929943084699</v>
      </c>
      <c r="I55" s="27">
        <v>0.62652722642924596</v>
      </c>
    </row>
    <row r="56" spans="1:9" x14ac:dyDescent="0.2">
      <c r="A56" s="2" t="s">
        <v>62</v>
      </c>
      <c r="B56" s="30">
        <v>106</v>
      </c>
      <c r="C56" s="27">
        <v>0.14984922111034399</v>
      </c>
      <c r="D56" s="27">
        <v>0.40893301367759699</v>
      </c>
      <c r="E56" s="27">
        <v>0.31677842140197798</v>
      </c>
      <c r="F56" s="27">
        <v>0.12443932145834</v>
      </c>
      <c r="G56" s="27">
        <v>0</v>
      </c>
      <c r="H56" s="33">
        <v>2.4158079624175999</v>
      </c>
      <c r="I56" s="27">
        <v>0.55878224727769799</v>
      </c>
    </row>
    <row r="57" spans="1:9" x14ac:dyDescent="0.2">
      <c r="A57" s="2" t="s">
        <v>63</v>
      </c>
      <c r="B57" s="30">
        <v>98</v>
      </c>
      <c r="C57" s="27">
        <v>0.14252351224422499</v>
      </c>
      <c r="D57" s="27">
        <v>0.41483798623085</v>
      </c>
      <c r="E57" s="27">
        <v>0.245236605405807</v>
      </c>
      <c r="F57" s="27">
        <v>0.176648870110512</v>
      </c>
      <c r="G57" s="27">
        <v>2.07530222833157E-2</v>
      </c>
      <c r="H57" s="33">
        <v>2.5182697772979701</v>
      </c>
      <c r="I57" s="27">
        <v>0.55736150055140798</v>
      </c>
    </row>
    <row r="58" spans="1:9" x14ac:dyDescent="0.2">
      <c r="A58" s="2" t="s">
        <v>64</v>
      </c>
      <c r="B58" s="30">
        <v>104</v>
      </c>
      <c r="C58" s="27">
        <v>7.9358585178852095E-2</v>
      </c>
      <c r="D58" s="27">
        <v>0.29584109783172602</v>
      </c>
      <c r="E58" s="27">
        <v>0.37927079200744601</v>
      </c>
      <c r="F58" s="27">
        <v>0.19498738646507299</v>
      </c>
      <c r="G58" s="27">
        <v>5.05421459674835E-2</v>
      </c>
      <c r="H58" s="33">
        <v>2.84151339530945</v>
      </c>
      <c r="I58" s="27">
        <v>0.37519968021512301</v>
      </c>
    </row>
    <row r="59" spans="1:9" x14ac:dyDescent="0.2">
      <c r="A59" s="2" t="s">
        <v>65</v>
      </c>
      <c r="B59" s="30">
        <v>93</v>
      </c>
      <c r="C59" s="27">
        <v>0.11307829618454</v>
      </c>
      <c r="D59" s="27">
        <v>0.35607591271400502</v>
      </c>
      <c r="E59" s="27">
        <v>0.347797781229019</v>
      </c>
      <c r="F59" s="27">
        <v>0.16793434321880299</v>
      </c>
      <c r="G59" s="27">
        <v>1.51136787608266E-2</v>
      </c>
      <c r="H59" s="33">
        <v>2.6159291267395002</v>
      </c>
      <c r="I59" s="27">
        <v>0.46915420321840401</v>
      </c>
    </row>
    <row r="60" spans="1:9" x14ac:dyDescent="0.2">
      <c r="A60" s="2" t="s">
        <v>66</v>
      </c>
      <c r="B60" s="30">
        <v>94</v>
      </c>
      <c r="C60" s="27">
        <v>8.9309811592102106E-2</v>
      </c>
      <c r="D60" s="27">
        <v>0.50883859395980802</v>
      </c>
      <c r="E60" s="27">
        <v>0.297654539346695</v>
      </c>
      <c r="F60" s="27">
        <v>0.104197032749653</v>
      </c>
      <c r="G60" s="27">
        <v>0</v>
      </c>
      <c r="H60" s="33">
        <v>2.4167387485504199</v>
      </c>
      <c r="I60" s="27">
        <v>0.598148418921569</v>
      </c>
    </row>
    <row r="61" spans="1:9" x14ac:dyDescent="0.2">
      <c r="A61" s="2" t="s">
        <v>67</v>
      </c>
      <c r="B61" s="30">
        <v>89</v>
      </c>
      <c r="C61" s="27">
        <v>0.102428168058395</v>
      </c>
      <c r="D61" s="27">
        <v>0.53701764345169101</v>
      </c>
      <c r="E61" s="27">
        <v>0.25504335761070301</v>
      </c>
      <c r="F61" s="27">
        <v>7.5516030192375197E-2</v>
      </c>
      <c r="G61" s="27">
        <v>2.9994776472449299E-2</v>
      </c>
      <c r="H61" s="33">
        <v>2.3936316967010498</v>
      </c>
      <c r="I61" s="27">
        <v>0.63944582699387498</v>
      </c>
    </row>
    <row r="62" spans="1:9" x14ac:dyDescent="0.2">
      <c r="A62" s="2" t="s">
        <v>68</v>
      </c>
      <c r="B62" s="30">
        <v>121</v>
      </c>
      <c r="C62" s="27">
        <v>4.3661210685968399E-2</v>
      </c>
      <c r="D62" s="27">
        <v>0.45042517781257602</v>
      </c>
      <c r="E62" s="27">
        <v>0.377546906471252</v>
      </c>
      <c r="F62" s="27">
        <v>9.9857717752456707E-2</v>
      </c>
      <c r="G62" s="27">
        <v>2.8508991003036499E-2</v>
      </c>
      <c r="H62" s="33">
        <v>2.6191282272338898</v>
      </c>
      <c r="I62" s="27">
        <v>0.49408638665792898</v>
      </c>
    </row>
    <row r="63" spans="1:9" x14ac:dyDescent="0.2">
      <c r="A63" s="2" t="s">
        <v>69</v>
      </c>
      <c r="B63" s="30">
        <v>92</v>
      </c>
      <c r="C63" s="27">
        <v>0.110212944447994</v>
      </c>
      <c r="D63" s="27">
        <v>0.45466265082359297</v>
      </c>
      <c r="E63" s="27">
        <v>0.28953474760055498</v>
      </c>
      <c r="F63" s="27">
        <v>0.145589664578438</v>
      </c>
      <c r="G63" s="27">
        <v>0</v>
      </c>
      <c r="H63" s="33">
        <v>2.4705011844635001</v>
      </c>
      <c r="I63" s="27">
        <v>0.56487559106293606</v>
      </c>
    </row>
    <row r="64" spans="1:9" x14ac:dyDescent="0.2">
      <c r="A64" s="2" t="s">
        <v>70</v>
      </c>
      <c r="B64" s="30">
        <v>101</v>
      </c>
      <c r="C64" s="27">
        <v>0.19226711988449099</v>
      </c>
      <c r="D64" s="27">
        <v>0.46477687358856201</v>
      </c>
      <c r="E64" s="27">
        <v>0.2341578155756</v>
      </c>
      <c r="F64" s="27">
        <v>8.4475934505462605E-2</v>
      </c>
      <c r="G64" s="27">
        <v>2.4322260171175E-2</v>
      </c>
      <c r="H64" s="33">
        <v>2.2838094234466602</v>
      </c>
      <c r="I64" s="27">
        <v>0.65704399102537303</v>
      </c>
    </row>
    <row r="65" spans="1:9" x14ac:dyDescent="0.2">
      <c r="A65" s="2" t="s">
        <v>71</v>
      </c>
      <c r="B65" s="30">
        <v>84</v>
      </c>
      <c r="C65" s="27">
        <v>0.104220531880856</v>
      </c>
      <c r="D65" s="27">
        <v>0.42754131555557301</v>
      </c>
      <c r="E65" s="27">
        <v>0.29329019784927401</v>
      </c>
      <c r="F65" s="27">
        <v>0.13455864787101701</v>
      </c>
      <c r="G65" s="27">
        <v>4.0389332920312902E-2</v>
      </c>
      <c r="H65" s="33">
        <v>2.5793550014495801</v>
      </c>
      <c r="I65" s="27">
        <v>0.531761833569658</v>
      </c>
    </row>
    <row r="66" spans="1:9" x14ac:dyDescent="0.2">
      <c r="A66" s="2" t="s">
        <v>72</v>
      </c>
      <c r="B66" s="30">
        <v>96</v>
      </c>
      <c r="C66" s="27">
        <v>0.106997705996037</v>
      </c>
      <c r="D66" s="27">
        <v>0.54772305488586404</v>
      </c>
      <c r="E66" s="27">
        <v>0.27374103665351901</v>
      </c>
      <c r="F66" s="27">
        <v>5.9197522699832902E-2</v>
      </c>
      <c r="G66" s="27">
        <v>1.2340700253844299E-2</v>
      </c>
      <c r="H66" s="33">
        <v>2.3221604824066202</v>
      </c>
      <c r="I66" s="27">
        <v>0.65472074746726405</v>
      </c>
    </row>
    <row r="67" spans="1:9" x14ac:dyDescent="0.2">
      <c r="A67" s="2" t="s">
        <v>73</v>
      </c>
      <c r="B67" s="30">
        <v>105</v>
      </c>
      <c r="C67" s="27">
        <v>9.9465601146221203E-2</v>
      </c>
      <c r="D67" s="27">
        <v>0.48345595598220797</v>
      </c>
      <c r="E67" s="27">
        <v>0.33683195710182201</v>
      </c>
      <c r="F67" s="27">
        <v>8.0246493220329299E-2</v>
      </c>
      <c r="G67" s="27">
        <v>0</v>
      </c>
      <c r="H67" s="33">
        <v>2.39785933494568</v>
      </c>
      <c r="I67" s="27">
        <v>0.58292155278532498</v>
      </c>
    </row>
    <row r="68" spans="1:9" x14ac:dyDescent="0.2">
      <c r="A68" s="2" t="s">
        <v>74</v>
      </c>
      <c r="B68" s="30">
        <v>93</v>
      </c>
      <c r="C68" s="27">
        <v>5.6190446019172703E-2</v>
      </c>
      <c r="D68" s="27">
        <v>0.45480284094810502</v>
      </c>
      <c r="E68" s="27">
        <v>0.35453072190284701</v>
      </c>
      <c r="F68" s="27">
        <v>0.13447599112987499</v>
      </c>
      <c r="G68" s="27">
        <v>0</v>
      </c>
      <c r="H68" s="33">
        <v>2.5672922134399401</v>
      </c>
      <c r="I68" s="27">
        <v>0.51099328696727797</v>
      </c>
    </row>
    <row r="69" spans="1:9" x14ac:dyDescent="0.2">
      <c r="A69" s="2" t="s">
        <v>75</v>
      </c>
      <c r="B69" s="30">
        <v>111</v>
      </c>
      <c r="C69" s="27">
        <v>7.3160856962203993E-2</v>
      </c>
      <c r="D69" s="27">
        <v>0.44462549686431901</v>
      </c>
      <c r="E69" s="27">
        <v>0.319216668605804</v>
      </c>
      <c r="F69" s="27">
        <v>0.13817065954208399</v>
      </c>
      <c r="G69" s="27">
        <v>2.4826321750879302E-2</v>
      </c>
      <c r="H69" s="33">
        <v>2.5968761444091801</v>
      </c>
      <c r="I69" s="27">
        <v>0.51778635189761801</v>
      </c>
    </row>
    <row r="70" spans="1:9" x14ac:dyDescent="0.2">
      <c r="A70" s="2" t="s">
        <v>76</v>
      </c>
      <c r="B70" s="30">
        <v>103</v>
      </c>
      <c r="C70" s="27">
        <v>0.145930826663971</v>
      </c>
      <c r="D70" s="27">
        <v>0.43877226114273099</v>
      </c>
      <c r="E70" s="27">
        <v>0.29394415020942699</v>
      </c>
      <c r="F70" s="27">
        <v>9.2898644506931305E-2</v>
      </c>
      <c r="G70" s="27">
        <v>2.8454115614294999E-2</v>
      </c>
      <c r="H70" s="33">
        <v>2.4191730022430402</v>
      </c>
      <c r="I70" s="27">
        <v>0.58470308889579603</v>
      </c>
    </row>
    <row r="71" spans="1:9" x14ac:dyDescent="0.2">
      <c r="A71" s="3" t="s">
        <v>77</v>
      </c>
      <c r="B71" s="31">
        <v>79</v>
      </c>
      <c r="C71" s="28">
        <v>0.13576972484588601</v>
      </c>
      <c r="D71" s="28">
        <v>0.50541752576828003</v>
      </c>
      <c r="E71" s="28">
        <v>0.22594054043292999</v>
      </c>
      <c r="F71" s="28">
        <v>0.132872208952904</v>
      </c>
      <c r="G71" s="28">
        <v>0</v>
      </c>
      <c r="H71" s="34">
        <v>2.3559153079986599</v>
      </c>
      <c r="I71" s="28">
        <v>0.64118725061416604</v>
      </c>
    </row>
    <row r="73" spans="1:9" x14ac:dyDescent="0.2">
      <c r="A73" t="s">
        <v>97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285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90" t="s">
        <v>1</v>
      </c>
      <c r="C6" s="387" t="s">
        <v>1</v>
      </c>
      <c r="D6" s="387" t="s">
        <v>1</v>
      </c>
      <c r="E6" s="387" t="s">
        <v>1</v>
      </c>
      <c r="F6" s="387" t="s">
        <v>1</v>
      </c>
      <c r="G6" s="387" t="s">
        <v>1</v>
      </c>
      <c r="H6" s="387" t="s">
        <v>1</v>
      </c>
      <c r="I6" s="387" t="s">
        <v>1</v>
      </c>
      <c r="J6" s="387" t="s">
        <v>1</v>
      </c>
      <c r="K6" s="387" t="s">
        <v>1</v>
      </c>
      <c r="L6" s="387" t="s">
        <v>1</v>
      </c>
      <c r="M6" s="393" t="s">
        <v>1</v>
      </c>
    </row>
    <row r="7" spans="1:13" x14ac:dyDescent="0.2">
      <c r="A7" s="2" t="s">
        <v>13</v>
      </c>
      <c r="B7" s="391">
        <v>5312</v>
      </c>
      <c r="C7" s="388">
        <v>0.30640417337417603</v>
      </c>
      <c r="D7" s="388">
        <v>0.39642697572708102</v>
      </c>
      <c r="E7" s="388">
        <v>0.151176542043686</v>
      </c>
      <c r="F7" s="388">
        <v>4.0702767670154599E-2</v>
      </c>
      <c r="G7" s="388">
        <v>3.6099825054407099E-2</v>
      </c>
      <c r="H7" s="388">
        <v>4.41924594342709E-2</v>
      </c>
      <c r="I7" s="388">
        <v>1.8964352086186399E-2</v>
      </c>
      <c r="J7" s="388">
        <v>4.68412134796381E-3</v>
      </c>
      <c r="K7" s="388">
        <v>1.31752761080861E-3</v>
      </c>
      <c r="L7" s="388">
        <v>3.1236962968250703E-5</v>
      </c>
      <c r="M7" s="394">
        <v>1.50483214855194</v>
      </c>
    </row>
    <row r="8" spans="1:13" x14ac:dyDescent="0.2">
      <c r="A8" s="5" t="s">
        <v>14</v>
      </c>
      <c r="B8" s="390" t="s">
        <v>1</v>
      </c>
      <c r="C8" s="387" t="s">
        <v>1</v>
      </c>
      <c r="D8" s="387" t="s">
        <v>1</v>
      </c>
      <c r="E8" s="387" t="s">
        <v>1</v>
      </c>
      <c r="F8" s="387" t="s">
        <v>1</v>
      </c>
      <c r="G8" s="387" t="s">
        <v>1</v>
      </c>
      <c r="H8" s="387" t="s">
        <v>1</v>
      </c>
      <c r="I8" s="387" t="s">
        <v>1</v>
      </c>
      <c r="J8" s="387" t="s">
        <v>1</v>
      </c>
      <c r="K8" s="387" t="s">
        <v>1</v>
      </c>
      <c r="L8" s="387" t="s">
        <v>1</v>
      </c>
      <c r="M8" s="393" t="s">
        <v>1</v>
      </c>
    </row>
    <row r="9" spans="1:13" x14ac:dyDescent="0.2">
      <c r="A9" s="2" t="s">
        <v>15</v>
      </c>
      <c r="B9" s="391">
        <v>103</v>
      </c>
      <c r="C9" s="388">
        <v>0.13351771235466001</v>
      </c>
      <c r="D9" s="388">
        <v>0.29712301492691001</v>
      </c>
      <c r="E9" s="388">
        <v>0.16356098651886</v>
      </c>
      <c r="F9" s="388">
        <v>7.4866481125354795E-2</v>
      </c>
      <c r="G9" s="388">
        <v>7.1084752678871196E-2</v>
      </c>
      <c r="H9" s="388">
        <v>0.14072245359420801</v>
      </c>
      <c r="I9" s="388">
        <v>5.33910878002644E-2</v>
      </c>
      <c r="J9" s="388">
        <v>3.7305776029825197E-2</v>
      </c>
      <c r="K9" s="388">
        <v>1.51564935222268E-2</v>
      </c>
      <c r="L9" s="388">
        <v>1.3271234929561599E-2</v>
      </c>
      <c r="M9" s="394">
        <v>3.6739127635955802</v>
      </c>
    </row>
    <row r="10" spans="1:13" x14ac:dyDescent="0.2">
      <c r="A10" s="2" t="s">
        <v>16</v>
      </c>
      <c r="B10" s="391">
        <v>100</v>
      </c>
      <c r="C10" s="388">
        <v>0.17774507403373699</v>
      </c>
      <c r="D10" s="388">
        <v>0.34315866231918302</v>
      </c>
      <c r="E10" s="388">
        <v>0.21124660968780501</v>
      </c>
      <c r="F10" s="388">
        <v>4.7544378787279101E-2</v>
      </c>
      <c r="G10" s="388">
        <v>8.3688177168369293E-2</v>
      </c>
      <c r="H10" s="388">
        <v>7.7247425913810702E-2</v>
      </c>
      <c r="I10" s="388">
        <v>5.06822727620602E-2</v>
      </c>
      <c r="J10" s="388">
        <v>0</v>
      </c>
      <c r="K10" s="388">
        <v>8.6874039843678492E-3</v>
      </c>
      <c r="L10" s="388">
        <v>0</v>
      </c>
      <c r="M10" s="394">
        <v>2.3751978874206499</v>
      </c>
    </row>
    <row r="11" spans="1:13" x14ac:dyDescent="0.2">
      <c r="A11" s="2" t="s">
        <v>17</v>
      </c>
      <c r="B11" s="391">
        <v>117</v>
      </c>
      <c r="C11" s="388">
        <v>0.165589705109596</v>
      </c>
      <c r="D11" s="388">
        <v>0.45074588060379001</v>
      </c>
      <c r="E11" s="388">
        <v>0.15344433486461601</v>
      </c>
      <c r="F11" s="388">
        <v>7.3675759136676802E-2</v>
      </c>
      <c r="G11" s="388">
        <v>4.8010744154453298E-2</v>
      </c>
      <c r="H11" s="388">
        <v>7.8542530536651597E-2</v>
      </c>
      <c r="I11" s="388">
        <v>2.99910381436348E-2</v>
      </c>
      <c r="J11" s="388">
        <v>0</v>
      </c>
      <c r="K11" s="388">
        <v>0</v>
      </c>
      <c r="L11" s="388">
        <v>0</v>
      </c>
      <c r="M11" s="394">
        <v>1.8764959573745701</v>
      </c>
    </row>
    <row r="12" spans="1:13" x14ac:dyDescent="0.2">
      <c r="A12" s="2" t="s">
        <v>18</v>
      </c>
      <c r="B12" s="391">
        <v>104</v>
      </c>
      <c r="C12" s="388">
        <v>0.19244484603404999</v>
      </c>
      <c r="D12" s="388">
        <v>0.37441486120223999</v>
      </c>
      <c r="E12" s="388">
        <v>0.21210370957851399</v>
      </c>
      <c r="F12" s="388">
        <v>3.9762955158948898E-2</v>
      </c>
      <c r="G12" s="388">
        <v>5.9195511043071698E-2</v>
      </c>
      <c r="H12" s="388">
        <v>6.1638057231903097E-2</v>
      </c>
      <c r="I12" s="388">
        <v>4.23244386911392E-2</v>
      </c>
      <c r="J12" s="388">
        <v>1.8115602433681498E-2</v>
      </c>
      <c r="K12" s="388">
        <v>0</v>
      </c>
      <c r="L12" s="388">
        <v>0</v>
      </c>
      <c r="M12" s="394">
        <v>2.20148730278015</v>
      </c>
    </row>
    <row r="13" spans="1:13" x14ac:dyDescent="0.2">
      <c r="A13" s="2" t="s">
        <v>19</v>
      </c>
      <c r="B13" s="391">
        <v>103</v>
      </c>
      <c r="C13" s="388">
        <v>0.11673336476087599</v>
      </c>
      <c r="D13" s="388">
        <v>0.37332630157470698</v>
      </c>
      <c r="E13" s="388">
        <v>0.26108282804489102</v>
      </c>
      <c r="F13" s="388">
        <v>8.9835137128829998E-2</v>
      </c>
      <c r="G13" s="388">
        <v>6.1020020395517301E-2</v>
      </c>
      <c r="H13" s="388">
        <v>7.0713028311729403E-2</v>
      </c>
      <c r="I13" s="388">
        <v>2.72893309593201E-2</v>
      </c>
      <c r="J13" s="388">
        <v>0</v>
      </c>
      <c r="K13" s="388">
        <v>0</v>
      </c>
      <c r="L13" s="388">
        <v>0</v>
      </c>
      <c r="M13" s="394">
        <v>2.1277322769164999</v>
      </c>
    </row>
    <row r="14" spans="1:13" x14ac:dyDescent="0.2">
      <c r="A14" s="2" t="s">
        <v>20</v>
      </c>
      <c r="B14" s="391">
        <v>96</v>
      </c>
      <c r="C14" s="388">
        <v>9.9078610539436299E-2</v>
      </c>
      <c r="D14" s="388">
        <v>0.323975920677185</v>
      </c>
      <c r="E14" s="388">
        <v>0.350552648305893</v>
      </c>
      <c r="F14" s="388">
        <v>6.28205761313438E-2</v>
      </c>
      <c r="G14" s="388">
        <v>5.5046465247869499E-2</v>
      </c>
      <c r="H14" s="388">
        <v>7.6214753091335297E-2</v>
      </c>
      <c r="I14" s="388">
        <v>1.9740782678127299E-2</v>
      </c>
      <c r="J14" s="388">
        <v>1.25702423974872E-2</v>
      </c>
      <c r="K14" s="388">
        <v>0</v>
      </c>
      <c r="L14" s="388">
        <v>0</v>
      </c>
      <c r="M14" s="394">
        <v>2.2517404556274401</v>
      </c>
    </row>
    <row r="15" spans="1:13" x14ac:dyDescent="0.2">
      <c r="A15" s="2" t="s">
        <v>21</v>
      </c>
      <c r="B15" s="391">
        <v>91</v>
      </c>
      <c r="C15" s="388">
        <v>0.21342758834361999</v>
      </c>
      <c r="D15" s="388">
        <v>0.30477428436279302</v>
      </c>
      <c r="E15" s="388">
        <v>0.21227996051311501</v>
      </c>
      <c r="F15" s="388">
        <v>8.4972932934761006E-2</v>
      </c>
      <c r="G15" s="388">
        <v>9.8124071955680806E-2</v>
      </c>
      <c r="H15" s="388">
        <v>5.1195066422224003E-2</v>
      </c>
      <c r="I15" s="388">
        <v>2.56972257047892E-2</v>
      </c>
      <c r="J15" s="388">
        <v>9.5288800075650198E-3</v>
      </c>
      <c r="K15" s="388">
        <v>0</v>
      </c>
      <c r="L15" s="388">
        <v>0</v>
      </c>
      <c r="M15" s="394">
        <v>2.0997335910797101</v>
      </c>
    </row>
    <row r="16" spans="1:13" x14ac:dyDescent="0.2">
      <c r="A16" s="2" t="s">
        <v>22</v>
      </c>
      <c r="B16" s="391">
        <v>88</v>
      </c>
      <c r="C16" s="388">
        <v>0.3506720662117</v>
      </c>
      <c r="D16" s="388">
        <v>0.373311728239059</v>
      </c>
      <c r="E16" s="388">
        <v>0.15616723895072901</v>
      </c>
      <c r="F16" s="388">
        <v>2.2291414439678199E-2</v>
      </c>
      <c r="G16" s="388">
        <v>2.2291414439678199E-2</v>
      </c>
      <c r="H16" s="388">
        <v>4.8049706965684898E-2</v>
      </c>
      <c r="I16" s="388">
        <v>2.1980991587042802E-2</v>
      </c>
      <c r="J16" s="388">
        <v>0</v>
      </c>
      <c r="K16" s="388">
        <v>5.2354414947331004E-3</v>
      </c>
      <c r="L16" s="388">
        <v>0</v>
      </c>
      <c r="M16" s="394">
        <v>1.44926762580872</v>
      </c>
    </row>
    <row r="17" spans="1:13" x14ac:dyDescent="0.2">
      <c r="A17" s="2" t="s">
        <v>23</v>
      </c>
      <c r="B17" s="391">
        <v>60</v>
      </c>
      <c r="C17" s="388">
        <v>0.35401839017867998</v>
      </c>
      <c r="D17" s="388">
        <v>0.38334399461746199</v>
      </c>
      <c r="E17" s="388">
        <v>0.13049913942813901</v>
      </c>
      <c r="F17" s="388">
        <v>5.0618447363376597E-2</v>
      </c>
      <c r="G17" s="388">
        <v>2.3358013480901701E-2</v>
      </c>
      <c r="H17" s="388">
        <v>3.2852806150913197E-2</v>
      </c>
      <c r="I17" s="388">
        <v>0</v>
      </c>
      <c r="J17" s="388">
        <v>2.5309223681688298E-2</v>
      </c>
      <c r="K17" s="388">
        <v>0</v>
      </c>
      <c r="L17" s="388">
        <v>0</v>
      </c>
      <c r="M17" s="394">
        <v>1.45884132385254</v>
      </c>
    </row>
    <row r="18" spans="1:13" x14ac:dyDescent="0.2">
      <c r="A18" s="2" t="s">
        <v>24</v>
      </c>
      <c r="B18" s="391">
        <v>58</v>
      </c>
      <c r="C18" s="388">
        <v>0.38224563002586398</v>
      </c>
      <c r="D18" s="388">
        <v>0.45087456703186002</v>
      </c>
      <c r="E18" s="388">
        <v>0.109619408845901</v>
      </c>
      <c r="F18" s="388">
        <v>5.7260386645793901E-2</v>
      </c>
      <c r="G18" s="388">
        <v>0</v>
      </c>
      <c r="H18" s="388">
        <v>0</v>
      </c>
      <c r="I18" s="388">
        <v>0</v>
      </c>
      <c r="J18" s="388">
        <v>0</v>
      </c>
      <c r="K18" s="388">
        <v>0</v>
      </c>
      <c r="L18" s="388">
        <v>0</v>
      </c>
      <c r="M18" s="394">
        <v>0.84189456701278698</v>
      </c>
    </row>
    <row r="19" spans="1:13" x14ac:dyDescent="0.2">
      <c r="A19" s="2" t="s">
        <v>25</v>
      </c>
      <c r="B19" s="391">
        <v>79</v>
      </c>
      <c r="C19" s="388">
        <v>0.36413595080375699</v>
      </c>
      <c r="D19" s="388">
        <v>0.445903420448303</v>
      </c>
      <c r="E19" s="388">
        <v>0.147535935044289</v>
      </c>
      <c r="F19" s="388">
        <v>0</v>
      </c>
      <c r="G19" s="388">
        <v>1.7146632075309799E-2</v>
      </c>
      <c r="H19" s="388">
        <v>2.5278052315115901E-2</v>
      </c>
      <c r="I19" s="388">
        <v>0</v>
      </c>
      <c r="J19" s="388">
        <v>0</v>
      </c>
      <c r="K19" s="388">
        <v>0</v>
      </c>
      <c r="L19" s="388">
        <v>0</v>
      </c>
      <c r="M19" s="394">
        <v>0.94320005178451505</v>
      </c>
    </row>
    <row r="20" spans="1:13" x14ac:dyDescent="0.2">
      <c r="A20" s="2" t="s">
        <v>26</v>
      </c>
      <c r="B20" s="391">
        <v>81</v>
      </c>
      <c r="C20" s="388">
        <v>0.36356776952743503</v>
      </c>
      <c r="D20" s="388">
        <v>0.45987099409103399</v>
      </c>
      <c r="E20" s="388">
        <v>8.8786639273166698E-2</v>
      </c>
      <c r="F20" s="388">
        <v>3.4785166382789598E-2</v>
      </c>
      <c r="G20" s="388">
        <v>9.8465597257018107E-3</v>
      </c>
      <c r="H20" s="388">
        <v>2.9871042817831001E-2</v>
      </c>
      <c r="I20" s="388">
        <v>1.3271830044686799E-2</v>
      </c>
      <c r="J20" s="388">
        <v>0</v>
      </c>
      <c r="K20" s="388">
        <v>0</v>
      </c>
      <c r="L20" s="388">
        <v>0</v>
      </c>
      <c r="M20" s="394">
        <v>1.06325948238373</v>
      </c>
    </row>
    <row r="21" spans="1:13" x14ac:dyDescent="0.2">
      <c r="A21" s="2" t="s">
        <v>27</v>
      </c>
      <c r="B21" s="391">
        <v>68</v>
      </c>
      <c r="C21" s="388">
        <v>0.30001205205917397</v>
      </c>
      <c r="D21" s="388">
        <v>0.50723952054977395</v>
      </c>
      <c r="E21" s="388">
        <v>0.14014758169651001</v>
      </c>
      <c r="F21" s="388">
        <v>1.1473229154944401E-2</v>
      </c>
      <c r="G21" s="388">
        <v>2.25913804024458E-2</v>
      </c>
      <c r="H21" s="388">
        <v>1.8536239862441999E-2</v>
      </c>
      <c r="I21" s="388">
        <v>0</v>
      </c>
      <c r="J21" s="388">
        <v>0</v>
      </c>
      <c r="K21" s="388">
        <v>0</v>
      </c>
      <c r="L21" s="388">
        <v>0</v>
      </c>
      <c r="M21" s="394">
        <v>1.0050010681152299</v>
      </c>
    </row>
    <row r="22" spans="1:13" x14ac:dyDescent="0.2">
      <c r="A22" s="2" t="s">
        <v>28</v>
      </c>
      <c r="B22" s="391">
        <v>100</v>
      </c>
      <c r="C22" s="388">
        <v>0.24309836328029599</v>
      </c>
      <c r="D22" s="388">
        <v>0.40267372131347701</v>
      </c>
      <c r="E22" s="388">
        <v>0.21957901120185899</v>
      </c>
      <c r="F22" s="388">
        <v>6.3595853745937306E-2</v>
      </c>
      <c r="G22" s="388">
        <v>9.8104998469352705E-3</v>
      </c>
      <c r="H22" s="388">
        <v>5.0378572195768398E-2</v>
      </c>
      <c r="I22" s="388">
        <v>0</v>
      </c>
      <c r="J22" s="388">
        <v>0</v>
      </c>
      <c r="K22" s="388">
        <v>0</v>
      </c>
      <c r="L22" s="388">
        <v>1.08639849349856E-2</v>
      </c>
      <c r="M22" s="394">
        <v>1.65854787826538</v>
      </c>
    </row>
    <row r="23" spans="1:13" x14ac:dyDescent="0.2">
      <c r="A23" s="2" t="s">
        <v>29</v>
      </c>
      <c r="B23" s="391">
        <v>94</v>
      </c>
      <c r="C23" s="388">
        <v>0.25180733203887901</v>
      </c>
      <c r="D23" s="388">
        <v>0.425634294748306</v>
      </c>
      <c r="E23" s="388">
        <v>0.129756599664688</v>
      </c>
      <c r="F23" s="388">
        <v>0.10206210613250701</v>
      </c>
      <c r="G23" s="388">
        <v>4.0343210101127597E-2</v>
      </c>
      <c r="H23" s="388">
        <v>2.90690623223782E-2</v>
      </c>
      <c r="I23" s="388">
        <v>7.7416920103132699E-3</v>
      </c>
      <c r="J23" s="388">
        <v>1.35856792330742E-2</v>
      </c>
      <c r="K23" s="388">
        <v>0</v>
      </c>
      <c r="L23" s="388">
        <v>0</v>
      </c>
      <c r="M23" s="394">
        <v>1.6024792194366499</v>
      </c>
    </row>
    <row r="24" spans="1:13" x14ac:dyDescent="0.2">
      <c r="A24" s="2" t="s">
        <v>30</v>
      </c>
      <c r="B24" s="391">
        <v>90</v>
      </c>
      <c r="C24" s="388">
        <v>0.34913980960845897</v>
      </c>
      <c r="D24" s="388">
        <v>0.41803279519081099</v>
      </c>
      <c r="E24" s="388">
        <v>0.12131725251674701</v>
      </c>
      <c r="F24" s="388">
        <v>2.9687475413083999E-2</v>
      </c>
      <c r="G24" s="388">
        <v>2.2513497620820999E-2</v>
      </c>
      <c r="H24" s="388">
        <v>3.1436726450920098E-2</v>
      </c>
      <c r="I24" s="388">
        <v>2.7872439473867399E-2</v>
      </c>
      <c r="J24" s="388">
        <v>0</v>
      </c>
      <c r="K24" s="388">
        <v>0</v>
      </c>
      <c r="L24" s="388">
        <v>0</v>
      </c>
      <c r="M24" s="394">
        <v>1.28848421573639</v>
      </c>
    </row>
    <row r="25" spans="1:13" x14ac:dyDescent="0.2">
      <c r="A25" s="2" t="s">
        <v>31</v>
      </c>
      <c r="B25" s="391">
        <v>85</v>
      </c>
      <c r="C25" s="388">
        <v>0.30719476938247697</v>
      </c>
      <c r="D25" s="388">
        <v>0.43256884813308699</v>
      </c>
      <c r="E25" s="388">
        <v>0.12655684351921101</v>
      </c>
      <c r="F25" s="388">
        <v>2.4376656860113099E-2</v>
      </c>
      <c r="G25" s="388">
        <v>3.1502295285463298E-2</v>
      </c>
      <c r="H25" s="388">
        <v>6.8339414894580799E-2</v>
      </c>
      <c r="I25" s="388">
        <v>9.4611858949065208E-3</v>
      </c>
      <c r="J25" s="388">
        <v>0</v>
      </c>
      <c r="K25" s="388">
        <v>0</v>
      </c>
      <c r="L25" s="388">
        <v>0</v>
      </c>
      <c r="M25" s="394">
        <v>1.3403562307357799</v>
      </c>
    </row>
    <row r="26" spans="1:13" x14ac:dyDescent="0.2">
      <c r="A26" s="2" t="s">
        <v>32</v>
      </c>
      <c r="B26" s="391">
        <v>68</v>
      </c>
      <c r="C26" s="388">
        <v>0.32675677537918102</v>
      </c>
      <c r="D26" s="388">
        <v>0.35479786992073098</v>
      </c>
      <c r="E26" s="388">
        <v>0.19945338368415799</v>
      </c>
      <c r="F26" s="388">
        <v>1.9067840650677698E-2</v>
      </c>
      <c r="G26" s="388">
        <v>2.67846956849098E-2</v>
      </c>
      <c r="H26" s="388">
        <v>5.53975217044353E-2</v>
      </c>
      <c r="I26" s="388">
        <v>1.7741927877068499E-2</v>
      </c>
      <c r="J26" s="388">
        <v>0</v>
      </c>
      <c r="K26" s="388">
        <v>0</v>
      </c>
      <c r="L26" s="388">
        <v>0</v>
      </c>
      <c r="M26" s="394">
        <v>1.37245380878448</v>
      </c>
    </row>
    <row r="27" spans="1:13" x14ac:dyDescent="0.2">
      <c r="A27" s="2" t="s">
        <v>33</v>
      </c>
      <c r="B27" s="391">
        <v>72</v>
      </c>
      <c r="C27" s="388">
        <v>0.38855889439582803</v>
      </c>
      <c r="D27" s="388">
        <v>0.37258660793304399</v>
      </c>
      <c r="E27" s="388">
        <v>0.158431276679039</v>
      </c>
      <c r="F27" s="388">
        <v>9.8366234451532399E-3</v>
      </c>
      <c r="G27" s="388">
        <v>4.2764030396938303E-2</v>
      </c>
      <c r="H27" s="388">
        <v>1.3567892834544199E-2</v>
      </c>
      <c r="I27" s="388">
        <v>1.4254676178097701E-2</v>
      </c>
      <c r="J27" s="388">
        <v>0</v>
      </c>
      <c r="K27" s="388">
        <v>0</v>
      </c>
      <c r="L27" s="388">
        <v>0</v>
      </c>
      <c r="M27" s="394">
        <v>1.11396932601929</v>
      </c>
    </row>
    <row r="28" spans="1:13" x14ac:dyDescent="0.2">
      <c r="A28" s="2" t="s">
        <v>34</v>
      </c>
      <c r="B28" s="391">
        <v>88</v>
      </c>
      <c r="C28" s="388">
        <v>0.31850019097328203</v>
      </c>
      <c r="D28" s="388">
        <v>0.475741237401962</v>
      </c>
      <c r="E28" s="388">
        <v>0.18246147036552399</v>
      </c>
      <c r="F28" s="388">
        <v>0</v>
      </c>
      <c r="G28" s="388">
        <v>2.3297095671296099E-2</v>
      </c>
      <c r="H28" s="388">
        <v>0</v>
      </c>
      <c r="I28" s="388">
        <v>0</v>
      </c>
      <c r="J28" s="388">
        <v>0</v>
      </c>
      <c r="K28" s="388">
        <v>0</v>
      </c>
      <c r="L28" s="388">
        <v>0</v>
      </c>
      <c r="M28" s="394">
        <v>0.93385255336761497</v>
      </c>
    </row>
    <row r="29" spans="1:13" x14ac:dyDescent="0.2">
      <c r="A29" s="2" t="s">
        <v>35</v>
      </c>
      <c r="B29" s="391">
        <v>78</v>
      </c>
      <c r="C29" s="388">
        <v>0.35000932216644298</v>
      </c>
      <c r="D29" s="388">
        <v>0.40500596165656999</v>
      </c>
      <c r="E29" s="388">
        <v>0.18423844873905201</v>
      </c>
      <c r="F29" s="388">
        <v>4.9081102013588E-2</v>
      </c>
      <c r="G29" s="388">
        <v>0</v>
      </c>
      <c r="H29" s="388">
        <v>1.16651700809598E-2</v>
      </c>
      <c r="I29" s="388">
        <v>0</v>
      </c>
      <c r="J29" s="388">
        <v>0</v>
      </c>
      <c r="K29" s="388">
        <v>0</v>
      </c>
      <c r="L29" s="388">
        <v>0</v>
      </c>
      <c r="M29" s="394">
        <v>0.990717172622681</v>
      </c>
    </row>
    <row r="30" spans="1:13" x14ac:dyDescent="0.2">
      <c r="A30" s="2" t="s">
        <v>36</v>
      </c>
      <c r="B30" s="391">
        <v>83</v>
      </c>
      <c r="C30" s="388">
        <v>0.22556488215923301</v>
      </c>
      <c r="D30" s="388">
        <v>0.54028010368347201</v>
      </c>
      <c r="E30" s="388">
        <v>0.12927481532096899</v>
      </c>
      <c r="F30" s="388">
        <v>7.3474287986755399E-2</v>
      </c>
      <c r="G30" s="388">
        <v>1.9761351868510201E-2</v>
      </c>
      <c r="H30" s="388">
        <v>1.1644555255770701E-2</v>
      </c>
      <c r="I30" s="388">
        <v>0</v>
      </c>
      <c r="J30" s="388">
        <v>0</v>
      </c>
      <c r="K30" s="388">
        <v>0</v>
      </c>
      <c r="L30" s="388">
        <v>0</v>
      </c>
      <c r="M30" s="394">
        <v>1.1914544105529801</v>
      </c>
    </row>
    <row r="31" spans="1:13" x14ac:dyDescent="0.2">
      <c r="A31" s="2" t="s">
        <v>37</v>
      </c>
      <c r="B31" s="391">
        <v>71</v>
      </c>
      <c r="C31" s="388">
        <v>0.37642410397529602</v>
      </c>
      <c r="D31" s="388">
        <v>0.41014572978019698</v>
      </c>
      <c r="E31" s="388">
        <v>0.14806884527206399</v>
      </c>
      <c r="F31" s="388">
        <v>5.5633973330259302E-2</v>
      </c>
      <c r="G31" s="388">
        <v>0</v>
      </c>
      <c r="H31" s="388">
        <v>9.7273802384734206E-3</v>
      </c>
      <c r="I31" s="388">
        <v>0</v>
      </c>
      <c r="J31" s="388">
        <v>0</v>
      </c>
      <c r="K31" s="388">
        <v>0</v>
      </c>
      <c r="L31" s="388">
        <v>0</v>
      </c>
      <c r="M31" s="394">
        <v>0.95100438594818104</v>
      </c>
    </row>
    <row r="32" spans="1:13" x14ac:dyDescent="0.2">
      <c r="A32" s="2" t="s">
        <v>38</v>
      </c>
      <c r="B32" s="391">
        <v>96</v>
      </c>
      <c r="C32" s="388">
        <v>0.24175921082496599</v>
      </c>
      <c r="D32" s="388">
        <v>0.49723032116889998</v>
      </c>
      <c r="E32" s="388">
        <v>0.113271199166775</v>
      </c>
      <c r="F32" s="388">
        <v>5.8810677379369701E-2</v>
      </c>
      <c r="G32" s="388">
        <v>4.2130496352911002E-2</v>
      </c>
      <c r="H32" s="388">
        <v>4.6798095107078601E-2</v>
      </c>
      <c r="I32" s="388">
        <v>0</v>
      </c>
      <c r="J32" s="388">
        <v>0</v>
      </c>
      <c r="K32" s="388">
        <v>0</v>
      </c>
      <c r="L32" s="388">
        <v>0</v>
      </c>
      <c r="M32" s="394">
        <v>1.3027172088623</v>
      </c>
    </row>
    <row r="33" spans="1:13" x14ac:dyDescent="0.2">
      <c r="A33" s="2" t="s">
        <v>39</v>
      </c>
      <c r="B33" s="391">
        <v>91</v>
      </c>
      <c r="C33" s="388">
        <v>0.21539339423179599</v>
      </c>
      <c r="D33" s="388">
        <v>0.48760175704956099</v>
      </c>
      <c r="E33" s="388">
        <v>0.151277676224709</v>
      </c>
      <c r="F33" s="388">
        <v>5.51796071231365E-2</v>
      </c>
      <c r="G33" s="388">
        <v>2.8731925413012501E-2</v>
      </c>
      <c r="H33" s="388">
        <v>5.3992580622434602E-2</v>
      </c>
      <c r="I33" s="388">
        <v>7.8230565413832699E-3</v>
      </c>
      <c r="J33" s="388">
        <v>0</v>
      </c>
      <c r="K33" s="388">
        <v>0</v>
      </c>
      <c r="L33" s="388">
        <v>0</v>
      </c>
      <c r="M33" s="394">
        <v>1.41881716251373</v>
      </c>
    </row>
    <row r="34" spans="1:13" x14ac:dyDescent="0.2">
      <c r="A34" s="2" t="s">
        <v>40</v>
      </c>
      <c r="B34" s="391">
        <v>87</v>
      </c>
      <c r="C34" s="388">
        <v>0.31685128808021501</v>
      </c>
      <c r="D34" s="388">
        <v>0.39755785465240501</v>
      </c>
      <c r="E34" s="388">
        <v>0.123958915472031</v>
      </c>
      <c r="F34" s="388">
        <v>4.4402163475751898E-2</v>
      </c>
      <c r="G34" s="388">
        <v>4.3880760669708301E-2</v>
      </c>
      <c r="H34" s="388">
        <v>5.2516620606183999E-2</v>
      </c>
      <c r="I34" s="388">
        <v>2.0832385867834102E-2</v>
      </c>
      <c r="J34" s="388">
        <v>0</v>
      </c>
      <c r="K34" s="388">
        <v>0</v>
      </c>
      <c r="L34" s="388">
        <v>0</v>
      </c>
      <c r="M34" s="394">
        <v>1.4539365768432599</v>
      </c>
    </row>
    <row r="35" spans="1:13" x14ac:dyDescent="0.2">
      <c r="A35" s="2" t="s">
        <v>41</v>
      </c>
      <c r="B35" s="391">
        <v>79</v>
      </c>
      <c r="C35" s="388">
        <v>0.38538584113120999</v>
      </c>
      <c r="D35" s="388">
        <v>0.42730832099914601</v>
      </c>
      <c r="E35" s="388">
        <v>5.5462520569562898E-2</v>
      </c>
      <c r="F35" s="388">
        <v>9.5428945496678404E-3</v>
      </c>
      <c r="G35" s="388">
        <v>3.3500514924526201E-2</v>
      </c>
      <c r="H35" s="388">
        <v>3.5421874374151202E-2</v>
      </c>
      <c r="I35" s="388">
        <v>5.33780492842197E-2</v>
      </c>
      <c r="J35" s="388">
        <v>0</v>
      </c>
      <c r="K35" s="388">
        <v>0</v>
      </c>
      <c r="L35" s="388">
        <v>0</v>
      </c>
      <c r="M35" s="394">
        <v>1.44775462150574</v>
      </c>
    </row>
    <row r="36" spans="1:13" x14ac:dyDescent="0.2">
      <c r="A36" s="2" t="s">
        <v>42</v>
      </c>
      <c r="B36" s="391">
        <v>73</v>
      </c>
      <c r="C36" s="388">
        <v>0.27268174290656999</v>
      </c>
      <c r="D36" s="388">
        <v>0.47620296478271501</v>
      </c>
      <c r="E36" s="388">
        <v>0.19609470665454901</v>
      </c>
      <c r="F36" s="388">
        <v>4.2181644588708898E-2</v>
      </c>
      <c r="G36" s="388">
        <v>1.28389187157154E-2</v>
      </c>
      <c r="H36" s="388">
        <v>0</v>
      </c>
      <c r="I36" s="388">
        <v>0</v>
      </c>
      <c r="J36" s="388">
        <v>0</v>
      </c>
      <c r="K36" s="388">
        <v>0</v>
      </c>
      <c r="L36" s="388">
        <v>0</v>
      </c>
      <c r="M36" s="394">
        <v>1.04629302024841</v>
      </c>
    </row>
    <row r="37" spans="1:13" x14ac:dyDescent="0.2">
      <c r="A37" s="2" t="s">
        <v>43</v>
      </c>
      <c r="B37" s="391">
        <v>80</v>
      </c>
      <c r="C37" s="388">
        <v>0.26941210031509399</v>
      </c>
      <c r="D37" s="388">
        <v>0.42761135101318398</v>
      </c>
      <c r="E37" s="388">
        <v>0.16815778613090501</v>
      </c>
      <c r="F37" s="388">
        <v>2.6306249201297802E-2</v>
      </c>
      <c r="G37" s="388">
        <v>6.4082182943820995E-2</v>
      </c>
      <c r="H37" s="388">
        <v>2.4173522368073502E-2</v>
      </c>
      <c r="I37" s="388">
        <v>2.0256804302334799E-2</v>
      </c>
      <c r="J37" s="388">
        <v>0</v>
      </c>
      <c r="K37" s="388">
        <v>0</v>
      </c>
      <c r="L37" s="388">
        <v>0</v>
      </c>
      <c r="M37" s="394">
        <v>1.4226100444793699</v>
      </c>
    </row>
    <row r="38" spans="1:13" x14ac:dyDescent="0.2">
      <c r="A38" s="2" t="s">
        <v>44</v>
      </c>
      <c r="B38" s="391">
        <v>94</v>
      </c>
      <c r="C38" s="388">
        <v>0.215601786971092</v>
      </c>
      <c r="D38" s="388">
        <v>0.41250368952751199</v>
      </c>
      <c r="E38" s="388">
        <v>0.26803755760192899</v>
      </c>
      <c r="F38" s="388">
        <v>2.8650864958763098E-2</v>
      </c>
      <c r="G38" s="388">
        <v>3.9473574608564398E-2</v>
      </c>
      <c r="H38" s="388">
        <v>1.8432587385177598E-2</v>
      </c>
      <c r="I38" s="388">
        <v>7.1568926796317101E-3</v>
      </c>
      <c r="J38" s="388">
        <v>1.0143034160137201E-2</v>
      </c>
      <c r="K38" s="388">
        <v>0</v>
      </c>
      <c r="L38" s="388">
        <v>0</v>
      </c>
      <c r="M38" s="394">
        <v>1.5083030462264999</v>
      </c>
    </row>
    <row r="39" spans="1:13" x14ac:dyDescent="0.2">
      <c r="A39" s="2" t="s">
        <v>45</v>
      </c>
      <c r="B39" s="391">
        <v>99</v>
      </c>
      <c r="C39" s="388">
        <v>0.31399074196815502</v>
      </c>
      <c r="D39" s="388">
        <v>0.446465253829956</v>
      </c>
      <c r="E39" s="388">
        <v>0.15848982334136999</v>
      </c>
      <c r="F39" s="388">
        <v>2.1628094837069501E-2</v>
      </c>
      <c r="G39" s="388">
        <v>3.5358089953661E-2</v>
      </c>
      <c r="H39" s="388">
        <v>1.5933485701680201E-2</v>
      </c>
      <c r="I39" s="388">
        <v>8.1345103681087494E-3</v>
      </c>
      <c r="J39" s="388">
        <v>0</v>
      </c>
      <c r="K39" s="388">
        <v>0</v>
      </c>
      <c r="L39" s="388">
        <v>0</v>
      </c>
      <c r="M39" s="394">
        <v>1.14670753479004</v>
      </c>
    </row>
    <row r="40" spans="1:13" x14ac:dyDescent="0.2">
      <c r="A40" s="2" t="s">
        <v>46</v>
      </c>
      <c r="B40" s="391">
        <v>95</v>
      </c>
      <c r="C40" s="388">
        <v>0.37447074055671697</v>
      </c>
      <c r="D40" s="388">
        <v>0.34120818972587602</v>
      </c>
      <c r="E40" s="388">
        <v>0.139054074883461</v>
      </c>
      <c r="F40" s="388">
        <v>5.8021601289510699E-2</v>
      </c>
      <c r="G40" s="388">
        <v>5.9997651726007503E-2</v>
      </c>
      <c r="H40" s="388">
        <v>2.72477325052023E-2</v>
      </c>
      <c r="I40" s="388">
        <v>0</v>
      </c>
      <c r="J40" s="388">
        <v>0</v>
      </c>
      <c r="K40" s="388">
        <v>0</v>
      </c>
      <c r="L40" s="388">
        <v>0</v>
      </c>
      <c r="M40" s="394">
        <v>1.25668001174927</v>
      </c>
    </row>
    <row r="41" spans="1:13" x14ac:dyDescent="0.2">
      <c r="A41" s="2" t="s">
        <v>47</v>
      </c>
      <c r="B41" s="391">
        <v>79</v>
      </c>
      <c r="C41" s="388">
        <v>0.18662446737289401</v>
      </c>
      <c r="D41" s="388">
        <v>0.47496011853218101</v>
      </c>
      <c r="E41" s="388">
        <v>0.16178150475025199</v>
      </c>
      <c r="F41" s="388">
        <v>4.2226340621709803E-2</v>
      </c>
      <c r="G41" s="388">
        <v>2.44766119867563E-2</v>
      </c>
      <c r="H41" s="388">
        <v>0.101541966199875</v>
      </c>
      <c r="I41" s="388">
        <v>8.3890007808804495E-3</v>
      </c>
      <c r="J41" s="388">
        <v>0</v>
      </c>
      <c r="K41" s="388">
        <v>0</v>
      </c>
      <c r="L41" s="388">
        <v>0</v>
      </c>
      <c r="M41" s="394">
        <v>1.6398754119873</v>
      </c>
    </row>
    <row r="42" spans="1:13" x14ac:dyDescent="0.2">
      <c r="A42" s="2" t="s">
        <v>48</v>
      </c>
      <c r="B42" s="391">
        <v>95</v>
      </c>
      <c r="C42" s="388">
        <v>0.30146974325180098</v>
      </c>
      <c r="D42" s="388">
        <v>0.45265781879424999</v>
      </c>
      <c r="E42" s="388">
        <v>0.15312016010284399</v>
      </c>
      <c r="F42" s="388">
        <v>4.0330253541469602E-2</v>
      </c>
      <c r="G42" s="388">
        <v>3.0033821240067499E-2</v>
      </c>
      <c r="H42" s="388">
        <v>2.23881881684065E-2</v>
      </c>
      <c r="I42" s="388">
        <v>0</v>
      </c>
      <c r="J42" s="388">
        <v>0</v>
      </c>
      <c r="K42" s="388">
        <v>0</v>
      </c>
      <c r="L42" s="388">
        <v>0</v>
      </c>
      <c r="M42" s="394">
        <v>1.11196517944336</v>
      </c>
    </row>
    <row r="43" spans="1:13" x14ac:dyDescent="0.2">
      <c r="A43" s="2" t="s">
        <v>49</v>
      </c>
      <c r="B43" s="391">
        <v>89</v>
      </c>
      <c r="C43" s="388">
        <v>0.22377187013626099</v>
      </c>
      <c r="D43" s="388">
        <v>0.41526433825492898</v>
      </c>
      <c r="E43" s="388">
        <v>0.18417605757713301</v>
      </c>
      <c r="F43" s="388">
        <v>5.2703224122524303E-2</v>
      </c>
      <c r="G43" s="388">
        <v>8.6899660527706105E-2</v>
      </c>
      <c r="H43" s="388">
        <v>2.8670297935605001E-2</v>
      </c>
      <c r="I43" s="388">
        <v>8.5145449265837704E-3</v>
      </c>
      <c r="J43" s="388">
        <v>0</v>
      </c>
      <c r="K43" s="388">
        <v>0</v>
      </c>
      <c r="L43" s="388">
        <v>0</v>
      </c>
      <c r="M43" s="394">
        <v>1.56138038635254</v>
      </c>
    </row>
    <row r="44" spans="1:13" x14ac:dyDescent="0.2">
      <c r="A44" s="2" t="s">
        <v>50</v>
      </c>
      <c r="B44" s="391">
        <v>88</v>
      </c>
      <c r="C44" s="388">
        <v>0.15430684387683899</v>
      </c>
      <c r="D44" s="388">
        <v>0.480472803115845</v>
      </c>
      <c r="E44" s="388">
        <v>0.231817871332169</v>
      </c>
      <c r="F44" s="388">
        <v>4.6762999147176701E-2</v>
      </c>
      <c r="G44" s="388">
        <v>5.1124893128871897E-2</v>
      </c>
      <c r="H44" s="388">
        <v>1.5800960361957599E-2</v>
      </c>
      <c r="I44" s="388">
        <v>1.97136290371418E-2</v>
      </c>
      <c r="J44" s="388">
        <v>0</v>
      </c>
      <c r="K44" s="388">
        <v>0</v>
      </c>
      <c r="L44" s="388">
        <v>0</v>
      </c>
      <c r="M44" s="394">
        <v>1.60997521877289</v>
      </c>
    </row>
    <row r="45" spans="1:13" x14ac:dyDescent="0.2">
      <c r="A45" s="2" t="s">
        <v>51</v>
      </c>
      <c r="B45" s="391">
        <v>86</v>
      </c>
      <c r="C45" s="388">
        <v>0.32647252082824701</v>
      </c>
      <c r="D45" s="388">
        <v>0.432635217905045</v>
      </c>
      <c r="E45" s="388">
        <v>0.151692375540733</v>
      </c>
      <c r="F45" s="388">
        <v>3.4519243985414498E-2</v>
      </c>
      <c r="G45" s="388">
        <v>1.29995439201593E-2</v>
      </c>
      <c r="H45" s="388">
        <v>3.21925133466721E-2</v>
      </c>
      <c r="I45" s="388">
        <v>0</v>
      </c>
      <c r="J45" s="388">
        <v>0</v>
      </c>
      <c r="K45" s="388">
        <v>9.4885826110839792E-3</v>
      </c>
      <c r="L45" s="388">
        <v>0</v>
      </c>
      <c r="M45" s="394">
        <v>1.2877179384231601</v>
      </c>
    </row>
    <row r="46" spans="1:13" x14ac:dyDescent="0.2">
      <c r="A46" s="2" t="s">
        <v>52</v>
      </c>
      <c r="B46" s="391">
        <v>89</v>
      </c>
      <c r="C46" s="388">
        <v>0.27514496445655801</v>
      </c>
      <c r="D46" s="388">
        <v>0.44822779297828702</v>
      </c>
      <c r="E46" s="388">
        <v>0.14342550933361101</v>
      </c>
      <c r="F46" s="388">
        <v>1.9920129328966099E-2</v>
      </c>
      <c r="G46" s="388">
        <v>1.7981808632612201E-2</v>
      </c>
      <c r="H46" s="388">
        <v>6.1024524271488197E-2</v>
      </c>
      <c r="I46" s="388">
        <v>3.4275263547897297E-2</v>
      </c>
      <c r="J46" s="388">
        <v>0</v>
      </c>
      <c r="K46" s="388">
        <v>0</v>
      </c>
      <c r="L46" s="388">
        <v>0</v>
      </c>
      <c r="M46" s="394">
        <v>1.54289591312408</v>
      </c>
    </row>
    <row r="47" spans="1:13" x14ac:dyDescent="0.2">
      <c r="A47" s="2" t="s">
        <v>53</v>
      </c>
      <c r="B47" s="391">
        <v>85</v>
      </c>
      <c r="C47" s="388">
        <v>0.35017570853233299</v>
      </c>
      <c r="D47" s="388">
        <v>0.491097122430801</v>
      </c>
      <c r="E47" s="388">
        <v>7.3064476251602201E-2</v>
      </c>
      <c r="F47" s="388">
        <v>5.7803153991699198E-2</v>
      </c>
      <c r="G47" s="388">
        <v>1.7482602968811999E-2</v>
      </c>
      <c r="H47" s="388">
        <v>0</v>
      </c>
      <c r="I47" s="388">
        <v>1.03769525885582E-2</v>
      </c>
      <c r="J47" s="388">
        <v>0</v>
      </c>
      <c r="K47" s="388">
        <v>0</v>
      </c>
      <c r="L47" s="388">
        <v>0</v>
      </c>
      <c r="M47" s="394">
        <v>0.98433548212051403</v>
      </c>
    </row>
    <row r="48" spans="1:13" x14ac:dyDescent="0.2">
      <c r="A48" s="2" t="s">
        <v>54</v>
      </c>
      <c r="B48" s="391">
        <v>71</v>
      </c>
      <c r="C48" s="388">
        <v>0.44870218634605402</v>
      </c>
      <c r="D48" s="388">
        <v>0.41002112627029402</v>
      </c>
      <c r="E48" s="388">
        <v>7.9554378986358601E-2</v>
      </c>
      <c r="F48" s="388">
        <v>0</v>
      </c>
      <c r="G48" s="388">
        <v>4.97731007635593E-2</v>
      </c>
      <c r="H48" s="388">
        <v>0</v>
      </c>
      <c r="I48" s="388">
        <v>1.194919180125E-2</v>
      </c>
      <c r="J48" s="388">
        <v>0</v>
      </c>
      <c r="K48" s="388">
        <v>0</v>
      </c>
      <c r="L48" s="388">
        <v>0</v>
      </c>
      <c r="M48" s="394">
        <v>0.88771420717239402</v>
      </c>
    </row>
    <row r="49" spans="1:13" x14ac:dyDescent="0.2">
      <c r="A49" s="2" t="s">
        <v>55</v>
      </c>
      <c r="B49" s="391">
        <v>76</v>
      </c>
      <c r="C49" s="388">
        <v>0.44835379719734197</v>
      </c>
      <c r="D49" s="388">
        <v>0.35613417625427202</v>
      </c>
      <c r="E49" s="388">
        <v>0.112229309976101</v>
      </c>
      <c r="F49" s="388">
        <v>2.3382777348160699E-2</v>
      </c>
      <c r="G49" s="388">
        <v>0</v>
      </c>
      <c r="H49" s="388">
        <v>5.9899948537349701E-2</v>
      </c>
      <c r="I49" s="388">
        <v>0</v>
      </c>
      <c r="J49" s="388">
        <v>0</v>
      </c>
      <c r="K49" s="388">
        <v>0</v>
      </c>
      <c r="L49" s="388">
        <v>0</v>
      </c>
      <c r="M49" s="394">
        <v>0.95024085044860795</v>
      </c>
    </row>
    <row r="50" spans="1:13" x14ac:dyDescent="0.2">
      <c r="A50" s="2" t="s">
        <v>56</v>
      </c>
      <c r="B50" s="391">
        <v>52</v>
      </c>
      <c r="C50" s="388">
        <v>0.40872767567634599</v>
      </c>
      <c r="D50" s="388">
        <v>0.34436196088790899</v>
      </c>
      <c r="E50" s="388">
        <v>0.17378762364387501</v>
      </c>
      <c r="F50" s="388">
        <v>0</v>
      </c>
      <c r="G50" s="388">
        <v>2.6184692978858899E-2</v>
      </c>
      <c r="H50" s="388">
        <v>4.69380393624306E-2</v>
      </c>
      <c r="I50" s="388">
        <v>0</v>
      </c>
      <c r="J50" s="388">
        <v>0</v>
      </c>
      <c r="K50" s="388">
        <v>0</v>
      </c>
      <c r="L50" s="388">
        <v>0</v>
      </c>
      <c r="M50" s="394">
        <v>1.03136622905731</v>
      </c>
    </row>
    <row r="51" spans="1:13" x14ac:dyDescent="0.2">
      <c r="A51" s="2" t="s">
        <v>57</v>
      </c>
      <c r="B51" s="391">
        <v>79</v>
      </c>
      <c r="C51" s="388">
        <v>0.35078114271163902</v>
      </c>
      <c r="D51" s="388">
        <v>0.36929562687873801</v>
      </c>
      <c r="E51" s="388">
        <v>0.12962448596954301</v>
      </c>
      <c r="F51" s="388">
        <v>5.0681628286838497E-2</v>
      </c>
      <c r="G51" s="388">
        <v>5.9189729392528499E-2</v>
      </c>
      <c r="H51" s="388">
        <v>2.44493223726749E-2</v>
      </c>
      <c r="I51" s="388">
        <v>9.4227707013487799E-3</v>
      </c>
      <c r="J51" s="388">
        <v>6.5552969463169601E-3</v>
      </c>
      <c r="K51" s="388">
        <v>0</v>
      </c>
      <c r="L51" s="388">
        <v>0</v>
      </c>
      <c r="M51" s="394">
        <v>1.33215224742889</v>
      </c>
    </row>
    <row r="52" spans="1:13" x14ac:dyDescent="0.2">
      <c r="A52" s="2" t="s">
        <v>58</v>
      </c>
      <c r="B52" s="391">
        <v>69</v>
      </c>
      <c r="C52" s="388">
        <v>0.36205300688743602</v>
      </c>
      <c r="D52" s="388">
        <v>0.41380563378334001</v>
      </c>
      <c r="E52" s="388">
        <v>9.4258286058902699E-2</v>
      </c>
      <c r="F52" s="388">
        <v>3.9237901568412802E-2</v>
      </c>
      <c r="G52" s="388">
        <v>6.4744241535663605E-2</v>
      </c>
      <c r="H52" s="388">
        <v>2.59009376168251E-2</v>
      </c>
      <c r="I52" s="388">
        <v>0</v>
      </c>
      <c r="J52" s="388">
        <v>0</v>
      </c>
      <c r="K52" s="388">
        <v>0</v>
      </c>
      <c r="L52" s="388">
        <v>0</v>
      </c>
      <c r="M52" s="394">
        <v>1.12044525146484</v>
      </c>
    </row>
    <row r="53" spans="1:13" x14ac:dyDescent="0.2">
      <c r="A53" s="2" t="s">
        <v>59</v>
      </c>
      <c r="B53" s="391">
        <v>76</v>
      </c>
      <c r="C53" s="388">
        <v>0.374819666147232</v>
      </c>
      <c r="D53" s="388">
        <v>0.46332681179046598</v>
      </c>
      <c r="E53" s="388">
        <v>8.77033695578575E-2</v>
      </c>
      <c r="F53" s="388">
        <v>3.3180337399244302E-2</v>
      </c>
      <c r="G53" s="388">
        <v>1.2175421230495E-2</v>
      </c>
      <c r="H53" s="388">
        <v>2.8794394806027399E-2</v>
      </c>
      <c r="I53" s="388">
        <v>0</v>
      </c>
      <c r="J53" s="388">
        <v>0</v>
      </c>
      <c r="K53" s="388">
        <v>0</v>
      </c>
      <c r="L53" s="388">
        <v>0</v>
      </c>
      <c r="M53" s="394">
        <v>0.94631433486938499</v>
      </c>
    </row>
    <row r="54" spans="1:13" x14ac:dyDescent="0.2">
      <c r="A54" s="2" t="s">
        <v>60</v>
      </c>
      <c r="B54" s="391">
        <v>77</v>
      </c>
      <c r="C54" s="388">
        <v>0.51469630002975497</v>
      </c>
      <c r="D54" s="388">
        <v>0.26307186484336897</v>
      </c>
      <c r="E54" s="388">
        <v>0.179923355579376</v>
      </c>
      <c r="F54" s="388">
        <v>3.11615541577339E-2</v>
      </c>
      <c r="G54" s="388">
        <v>1.1146929115057E-2</v>
      </c>
      <c r="H54" s="388">
        <v>0</v>
      </c>
      <c r="I54" s="388">
        <v>0</v>
      </c>
      <c r="J54" s="388">
        <v>0</v>
      </c>
      <c r="K54" s="388">
        <v>0</v>
      </c>
      <c r="L54" s="388">
        <v>0</v>
      </c>
      <c r="M54" s="394">
        <v>0.76099097728729204</v>
      </c>
    </row>
    <row r="55" spans="1:13" x14ac:dyDescent="0.2">
      <c r="A55" s="2" t="s">
        <v>61</v>
      </c>
      <c r="B55" s="391">
        <v>79</v>
      </c>
      <c r="C55" s="388">
        <v>0.27817896008491499</v>
      </c>
      <c r="D55" s="388">
        <v>0.44549340009689298</v>
      </c>
      <c r="E55" s="388">
        <v>0.182749062776566</v>
      </c>
      <c r="F55" s="388">
        <v>9.9660661071538908E-3</v>
      </c>
      <c r="G55" s="388">
        <v>2.2554563358426101E-2</v>
      </c>
      <c r="H55" s="388">
        <v>6.1057943850755698E-2</v>
      </c>
      <c r="I55" s="388">
        <v>0</v>
      </c>
      <c r="J55" s="388">
        <v>0</v>
      </c>
      <c r="K55" s="388">
        <v>0</v>
      </c>
      <c r="L55" s="388">
        <v>0</v>
      </c>
      <c r="M55" s="394">
        <v>1.2475564479827901</v>
      </c>
    </row>
    <row r="56" spans="1:13" x14ac:dyDescent="0.2">
      <c r="A56" s="2" t="s">
        <v>62</v>
      </c>
      <c r="B56" s="391">
        <v>105</v>
      </c>
      <c r="C56" s="388">
        <v>0.238941580057144</v>
      </c>
      <c r="D56" s="388">
        <v>0.49783119559288003</v>
      </c>
      <c r="E56" s="388">
        <v>0.14381366968154899</v>
      </c>
      <c r="F56" s="388">
        <v>5.2767645567655598E-2</v>
      </c>
      <c r="G56" s="388">
        <v>1.7217628657817799E-2</v>
      </c>
      <c r="H56" s="388">
        <v>2.4628717452287702E-2</v>
      </c>
      <c r="I56" s="388">
        <v>2.4799568578600901E-2</v>
      </c>
      <c r="J56" s="388">
        <v>0</v>
      </c>
      <c r="K56" s="388">
        <v>0</v>
      </c>
      <c r="L56" s="388">
        <v>0</v>
      </c>
      <c r="M56" s="394">
        <v>1.4032338857650799</v>
      </c>
    </row>
    <row r="57" spans="1:13" x14ac:dyDescent="0.2">
      <c r="A57" s="2" t="s">
        <v>63</v>
      </c>
      <c r="B57" s="391">
        <v>92</v>
      </c>
      <c r="C57" s="388">
        <v>0.227301880717278</v>
      </c>
      <c r="D57" s="388">
        <v>0.46534186601638799</v>
      </c>
      <c r="E57" s="388">
        <v>0.14742572605609899</v>
      </c>
      <c r="F57" s="388">
        <v>2.8953842818736999E-2</v>
      </c>
      <c r="G57" s="388">
        <v>5.8532044291496298E-2</v>
      </c>
      <c r="H57" s="388">
        <v>4.76803071796894E-2</v>
      </c>
      <c r="I57" s="388">
        <v>2.4764331057667701E-2</v>
      </c>
      <c r="J57" s="388">
        <v>0</v>
      </c>
      <c r="K57" s="388">
        <v>0</v>
      </c>
      <c r="L57" s="388">
        <v>0</v>
      </c>
      <c r="M57" s="394">
        <v>1.59583604335785</v>
      </c>
    </row>
    <row r="58" spans="1:13" x14ac:dyDescent="0.2">
      <c r="A58" s="2" t="s">
        <v>64</v>
      </c>
      <c r="B58" s="391">
        <v>87</v>
      </c>
      <c r="C58" s="388">
        <v>0.43105128407478299</v>
      </c>
      <c r="D58" s="388">
        <v>0.45832726359367398</v>
      </c>
      <c r="E58" s="388">
        <v>7.7133640646934495E-2</v>
      </c>
      <c r="F58" s="388">
        <v>6.0368799604475498E-3</v>
      </c>
      <c r="G58" s="388">
        <v>1.2152807787060699E-2</v>
      </c>
      <c r="H58" s="388">
        <v>7.6490622013807297E-3</v>
      </c>
      <c r="I58" s="388">
        <v>7.6490622013807297E-3</v>
      </c>
      <c r="J58" s="388">
        <v>0</v>
      </c>
      <c r="K58" s="388">
        <v>0</v>
      </c>
      <c r="L58" s="388">
        <v>0</v>
      </c>
      <c r="M58" s="394">
        <v>0.81699955463409402</v>
      </c>
    </row>
    <row r="59" spans="1:13" x14ac:dyDescent="0.2">
      <c r="A59" s="2" t="s">
        <v>65</v>
      </c>
      <c r="B59" s="391">
        <v>79</v>
      </c>
      <c r="C59" s="388">
        <v>0.28476619720459001</v>
      </c>
      <c r="D59" s="388">
        <v>0.39945638179779103</v>
      </c>
      <c r="E59" s="388">
        <v>0.18559356033801999</v>
      </c>
      <c r="F59" s="388">
        <v>0</v>
      </c>
      <c r="G59" s="388">
        <v>5.5277563631534597E-2</v>
      </c>
      <c r="H59" s="388">
        <v>4.0095034986734397E-2</v>
      </c>
      <c r="I59" s="388">
        <v>3.4811273217201198E-2</v>
      </c>
      <c r="J59" s="388">
        <v>0</v>
      </c>
      <c r="K59" s="388">
        <v>0</v>
      </c>
      <c r="L59" s="388">
        <v>0</v>
      </c>
      <c r="M59" s="394">
        <v>1.5539681911468499</v>
      </c>
    </row>
    <row r="60" spans="1:13" x14ac:dyDescent="0.2">
      <c r="A60" s="2" t="s">
        <v>66</v>
      </c>
      <c r="B60" s="391">
        <v>80</v>
      </c>
      <c r="C60" s="388">
        <v>0.34013298153877303</v>
      </c>
      <c r="D60" s="388">
        <v>0.50786697864532504</v>
      </c>
      <c r="E60" s="388">
        <v>0.11240516602993</v>
      </c>
      <c r="F60" s="388">
        <v>2.5594586506485901E-2</v>
      </c>
      <c r="G60" s="388">
        <v>7.0001464337110502E-3</v>
      </c>
      <c r="H60" s="388">
        <v>7.0001464337110502E-3</v>
      </c>
      <c r="I60" s="388">
        <v>0</v>
      </c>
      <c r="J60" s="388">
        <v>0</v>
      </c>
      <c r="K60" s="388">
        <v>0</v>
      </c>
      <c r="L60" s="388">
        <v>0</v>
      </c>
      <c r="M60" s="394">
        <v>0.87246239185333296</v>
      </c>
    </row>
    <row r="61" spans="1:13" x14ac:dyDescent="0.2">
      <c r="A61" s="2" t="s">
        <v>67</v>
      </c>
      <c r="B61" s="391">
        <v>75</v>
      </c>
      <c r="C61" s="388">
        <v>0.37664952874183699</v>
      </c>
      <c r="D61" s="388">
        <v>0.464852035045624</v>
      </c>
      <c r="E61" s="388">
        <v>0.122140064835548</v>
      </c>
      <c r="F61" s="388">
        <v>0</v>
      </c>
      <c r="G61" s="388">
        <v>3.63583527505398E-2</v>
      </c>
      <c r="H61" s="388">
        <v>0</v>
      </c>
      <c r="I61" s="388">
        <v>0</v>
      </c>
      <c r="J61" s="388">
        <v>0</v>
      </c>
      <c r="K61" s="388">
        <v>0</v>
      </c>
      <c r="L61" s="388">
        <v>0</v>
      </c>
      <c r="M61" s="394">
        <v>0.85456556081771895</v>
      </c>
    </row>
    <row r="62" spans="1:13" x14ac:dyDescent="0.2">
      <c r="A62" s="2" t="s">
        <v>68</v>
      </c>
      <c r="B62" s="391">
        <v>104</v>
      </c>
      <c r="C62" s="388">
        <v>0.27833527326583901</v>
      </c>
      <c r="D62" s="388">
        <v>0.39400708675384499</v>
      </c>
      <c r="E62" s="388">
        <v>0.15342402458190901</v>
      </c>
      <c r="F62" s="388">
        <v>8.0001197755336803E-2</v>
      </c>
      <c r="G62" s="388">
        <v>3.5454019904136699E-2</v>
      </c>
      <c r="H62" s="388">
        <v>3.9649099111557E-2</v>
      </c>
      <c r="I62" s="388">
        <v>1.9129307940602299E-2</v>
      </c>
      <c r="J62" s="388">
        <v>0</v>
      </c>
      <c r="K62" s="388">
        <v>0</v>
      </c>
      <c r="L62" s="388">
        <v>0</v>
      </c>
      <c r="M62" s="394">
        <v>1.5414620637893699</v>
      </c>
    </row>
    <row r="63" spans="1:13" x14ac:dyDescent="0.2">
      <c r="A63" s="2" t="s">
        <v>69</v>
      </c>
      <c r="B63" s="391">
        <v>78</v>
      </c>
      <c r="C63" s="388">
        <v>0.38222870230674699</v>
      </c>
      <c r="D63" s="388">
        <v>0.31789252161979697</v>
      </c>
      <c r="E63" s="388">
        <v>0.21867601573467299</v>
      </c>
      <c r="F63" s="388">
        <v>6.3459984958171803E-2</v>
      </c>
      <c r="G63" s="388">
        <v>0</v>
      </c>
      <c r="H63" s="388">
        <v>1.0095630772411801E-2</v>
      </c>
      <c r="I63" s="388">
        <v>7.6471483334898897E-3</v>
      </c>
      <c r="J63" s="388">
        <v>0</v>
      </c>
      <c r="K63" s="388">
        <v>0</v>
      </c>
      <c r="L63" s="388">
        <v>0</v>
      </c>
      <c r="M63" s="394">
        <v>1.0725741386413601</v>
      </c>
    </row>
    <row r="64" spans="1:13" x14ac:dyDescent="0.2">
      <c r="A64" s="2" t="s">
        <v>70</v>
      </c>
      <c r="B64" s="391">
        <v>78</v>
      </c>
      <c r="C64" s="388">
        <v>0.29775419831275901</v>
      </c>
      <c r="D64" s="388">
        <v>0.55757778882980302</v>
      </c>
      <c r="E64" s="388">
        <v>3.6047037690877901E-2</v>
      </c>
      <c r="F64" s="388">
        <v>4.3938893824815799E-2</v>
      </c>
      <c r="G64" s="388">
        <v>0</v>
      </c>
      <c r="H64" s="388">
        <v>4.6578019857406602E-2</v>
      </c>
      <c r="I64" s="388">
        <v>1.8104026094079E-2</v>
      </c>
      <c r="J64" s="388">
        <v>0</v>
      </c>
      <c r="K64" s="388">
        <v>0</v>
      </c>
      <c r="L64" s="388">
        <v>0</v>
      </c>
      <c r="M64" s="394">
        <v>1.1754189729690601</v>
      </c>
    </row>
    <row r="65" spans="1:13" x14ac:dyDescent="0.2">
      <c r="A65" s="2" t="s">
        <v>71</v>
      </c>
      <c r="B65" s="391">
        <v>66</v>
      </c>
      <c r="C65" s="388">
        <v>0.40987363457679699</v>
      </c>
      <c r="D65" s="388">
        <v>0.38154360651969899</v>
      </c>
      <c r="E65" s="388">
        <v>7.0806197822094005E-2</v>
      </c>
      <c r="F65" s="388">
        <v>5.1828704774379702E-2</v>
      </c>
      <c r="G65" s="388">
        <v>6.6375479102134705E-2</v>
      </c>
      <c r="H65" s="388">
        <v>1.9572375342249902E-2</v>
      </c>
      <c r="I65" s="388">
        <v>0</v>
      </c>
      <c r="J65" s="388">
        <v>0</v>
      </c>
      <c r="K65" s="388">
        <v>0</v>
      </c>
      <c r="L65" s="388">
        <v>0</v>
      </c>
      <c r="M65" s="394">
        <v>1.0420058965682999</v>
      </c>
    </row>
    <row r="66" spans="1:13" x14ac:dyDescent="0.2">
      <c r="A66" s="2" t="s">
        <v>72</v>
      </c>
      <c r="B66" s="391">
        <v>88</v>
      </c>
      <c r="C66" s="388">
        <v>0.175806328654289</v>
      </c>
      <c r="D66" s="388">
        <v>0.40950137376785301</v>
      </c>
      <c r="E66" s="388">
        <v>0.239681705832481</v>
      </c>
      <c r="F66" s="388">
        <v>2.8038965538144101E-2</v>
      </c>
      <c r="G66" s="388">
        <v>3.7986326962709399E-2</v>
      </c>
      <c r="H66" s="388">
        <v>5.2805121988058097E-2</v>
      </c>
      <c r="I66" s="388">
        <v>4.9809377640485798E-2</v>
      </c>
      <c r="J66" s="388">
        <v>0</v>
      </c>
      <c r="K66" s="388">
        <v>6.3707940280437504E-3</v>
      </c>
      <c r="L66" s="388">
        <v>0</v>
      </c>
      <c r="M66" s="394">
        <v>2.08885645866394</v>
      </c>
    </row>
    <row r="67" spans="1:13" x14ac:dyDescent="0.2">
      <c r="A67" s="2" t="s">
        <v>73</v>
      </c>
      <c r="B67" s="391">
        <v>94</v>
      </c>
      <c r="C67" s="388">
        <v>0.22365666925907099</v>
      </c>
      <c r="D67" s="388">
        <v>0.40675684809684798</v>
      </c>
      <c r="E67" s="388">
        <v>0.16799764335155501</v>
      </c>
      <c r="F67" s="388">
        <v>4.4643819332122803E-2</v>
      </c>
      <c r="G67" s="388">
        <v>5.5850118398666403E-2</v>
      </c>
      <c r="H67" s="388">
        <v>8.4320165216922802E-2</v>
      </c>
      <c r="I67" s="388">
        <v>7.7560283243656202E-3</v>
      </c>
      <c r="J67" s="388">
        <v>9.0187033638358099E-3</v>
      </c>
      <c r="K67" s="388">
        <v>0</v>
      </c>
      <c r="L67" s="388">
        <v>0</v>
      </c>
      <c r="M67" s="394">
        <v>1.8084744215011599</v>
      </c>
    </row>
    <row r="68" spans="1:13" x14ac:dyDescent="0.2">
      <c r="A68" s="2" t="s">
        <v>74</v>
      </c>
      <c r="B68" s="391">
        <v>77</v>
      </c>
      <c r="C68" s="388">
        <v>0.249687984585762</v>
      </c>
      <c r="D68" s="388">
        <v>0.463324725627899</v>
      </c>
      <c r="E68" s="388">
        <v>0.130754739046097</v>
      </c>
      <c r="F68" s="388">
        <v>0</v>
      </c>
      <c r="G68" s="388">
        <v>5.9709772467613199E-2</v>
      </c>
      <c r="H68" s="388">
        <v>3.04864216595888E-2</v>
      </c>
      <c r="I68" s="388">
        <v>4.1003141552209903E-2</v>
      </c>
      <c r="J68" s="388">
        <v>2.50332169234753E-2</v>
      </c>
      <c r="K68" s="388">
        <v>0</v>
      </c>
      <c r="L68" s="388">
        <v>0</v>
      </c>
      <c r="M68" s="394">
        <v>1.929647564888</v>
      </c>
    </row>
    <row r="69" spans="1:13" x14ac:dyDescent="0.2">
      <c r="A69" s="2" t="s">
        <v>75</v>
      </c>
      <c r="B69" s="391">
        <v>94</v>
      </c>
      <c r="C69" s="388">
        <v>0.264795422554016</v>
      </c>
      <c r="D69" s="388">
        <v>0.44547834992408802</v>
      </c>
      <c r="E69" s="388">
        <v>0.169172063469887</v>
      </c>
      <c r="F69" s="388">
        <v>9.1304779052734392E-3</v>
      </c>
      <c r="G69" s="388">
        <v>4.6331226825714097E-2</v>
      </c>
      <c r="H69" s="388">
        <v>4.5517615973949398E-2</v>
      </c>
      <c r="I69" s="388">
        <v>1.9574845209717799E-2</v>
      </c>
      <c r="J69" s="388">
        <v>0</v>
      </c>
      <c r="K69" s="388">
        <v>0</v>
      </c>
      <c r="L69" s="388">
        <v>0</v>
      </c>
      <c r="M69" s="394">
        <v>1.4198753833770801</v>
      </c>
    </row>
    <row r="70" spans="1:13" x14ac:dyDescent="0.2">
      <c r="A70" s="2" t="s">
        <v>76</v>
      </c>
      <c r="B70" s="391">
        <v>83</v>
      </c>
      <c r="C70" s="388">
        <v>0.24337385594844799</v>
      </c>
      <c r="D70" s="388">
        <v>0.56391972303390503</v>
      </c>
      <c r="E70" s="388">
        <v>0.120051883161068</v>
      </c>
      <c r="F70" s="388">
        <v>2.2100042551755902E-2</v>
      </c>
      <c r="G70" s="388">
        <v>1.1875182390213001E-2</v>
      </c>
      <c r="H70" s="388">
        <v>2.52396035939455E-2</v>
      </c>
      <c r="I70" s="388">
        <v>1.3439718633890201E-2</v>
      </c>
      <c r="J70" s="388">
        <v>0</v>
      </c>
      <c r="K70" s="388">
        <v>0</v>
      </c>
      <c r="L70" s="388">
        <v>0</v>
      </c>
      <c r="M70" s="394">
        <v>1.2303879261016799</v>
      </c>
    </row>
    <row r="71" spans="1:13" x14ac:dyDescent="0.2">
      <c r="A71" s="3" t="s">
        <v>77</v>
      </c>
      <c r="B71" s="392">
        <v>71</v>
      </c>
      <c r="C71" s="389">
        <v>0.34233546257018999</v>
      </c>
      <c r="D71" s="389">
        <v>0.45544332265853898</v>
      </c>
      <c r="E71" s="389">
        <v>0.12684053182601901</v>
      </c>
      <c r="F71" s="389">
        <v>3.7668455392122303E-2</v>
      </c>
      <c r="G71" s="389">
        <v>1.38965770602226E-2</v>
      </c>
      <c r="H71" s="389">
        <v>2.38156542181969E-2</v>
      </c>
      <c r="I71" s="389">
        <v>0</v>
      </c>
      <c r="J71" s="389">
        <v>0</v>
      </c>
      <c r="K71" s="389">
        <v>0</v>
      </c>
      <c r="L71" s="389">
        <v>0</v>
      </c>
      <c r="M71" s="395">
        <v>0.99679434299469005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286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275</v>
      </c>
      <c r="D5" s="4" t="s">
        <v>192</v>
      </c>
      <c r="E5" s="4" t="s">
        <v>193</v>
      </c>
      <c r="F5" s="4" t="s">
        <v>194</v>
      </c>
      <c r="G5" s="4" t="s">
        <v>195</v>
      </c>
      <c r="H5" s="4" t="s">
        <v>276</v>
      </c>
      <c r="I5" s="4" t="s">
        <v>277</v>
      </c>
      <c r="J5" s="4" t="s">
        <v>278</v>
      </c>
      <c r="K5" s="4" t="s">
        <v>279</v>
      </c>
      <c r="L5" s="4" t="s">
        <v>287</v>
      </c>
      <c r="M5" s="4" t="s">
        <v>11</v>
      </c>
    </row>
    <row r="6" spans="1:13" x14ac:dyDescent="0.2">
      <c r="A6" s="5" t="s">
        <v>13</v>
      </c>
      <c r="B6" s="399" t="s">
        <v>1</v>
      </c>
      <c r="C6" s="396" t="s">
        <v>1</v>
      </c>
      <c r="D6" s="396" t="s">
        <v>1</v>
      </c>
      <c r="E6" s="396" t="s">
        <v>1</v>
      </c>
      <c r="F6" s="396" t="s">
        <v>1</v>
      </c>
      <c r="G6" s="396" t="s">
        <v>1</v>
      </c>
      <c r="H6" s="396" t="s">
        <v>1</v>
      </c>
      <c r="I6" s="396" t="s">
        <v>1</v>
      </c>
      <c r="J6" s="396" t="s">
        <v>1</v>
      </c>
      <c r="K6" s="396" t="s">
        <v>1</v>
      </c>
      <c r="L6" s="396" t="s">
        <v>1</v>
      </c>
      <c r="M6" s="402" t="s">
        <v>1</v>
      </c>
    </row>
    <row r="7" spans="1:13" x14ac:dyDescent="0.2">
      <c r="A7" s="2" t="s">
        <v>13</v>
      </c>
      <c r="B7" s="400">
        <v>5022</v>
      </c>
      <c r="C7" s="397">
        <v>0.76775991916656505</v>
      </c>
      <c r="D7" s="397">
        <v>0.14965496957302099</v>
      </c>
      <c r="E7" s="397">
        <v>4.6442046761512798E-2</v>
      </c>
      <c r="F7" s="397">
        <v>1.19063351303339E-2</v>
      </c>
      <c r="G7" s="397">
        <v>8.8299950584769197E-3</v>
      </c>
      <c r="H7" s="397">
        <v>1.0207607410848101E-2</v>
      </c>
      <c r="I7" s="397">
        <v>2.69329966977239E-3</v>
      </c>
      <c r="J7" s="397">
        <v>1.1282088235020601E-3</v>
      </c>
      <c r="K7" s="397">
        <v>1.36853440199047E-3</v>
      </c>
      <c r="L7" s="397">
        <v>9.1150504886172695E-6</v>
      </c>
      <c r="M7" s="403">
        <v>0.44518256187438998</v>
      </c>
    </row>
    <row r="8" spans="1:13" x14ac:dyDescent="0.2">
      <c r="A8" s="5" t="s">
        <v>14</v>
      </c>
      <c r="B8" s="399" t="s">
        <v>1</v>
      </c>
      <c r="C8" s="396" t="s">
        <v>1</v>
      </c>
      <c r="D8" s="396" t="s">
        <v>1</v>
      </c>
      <c r="E8" s="396" t="s">
        <v>1</v>
      </c>
      <c r="F8" s="396" t="s">
        <v>1</v>
      </c>
      <c r="G8" s="396" t="s">
        <v>1</v>
      </c>
      <c r="H8" s="396" t="s">
        <v>1</v>
      </c>
      <c r="I8" s="396" t="s">
        <v>1</v>
      </c>
      <c r="J8" s="396" t="s">
        <v>1</v>
      </c>
      <c r="K8" s="396" t="s">
        <v>1</v>
      </c>
      <c r="L8" s="396" t="s">
        <v>1</v>
      </c>
      <c r="M8" s="402" t="s">
        <v>1</v>
      </c>
    </row>
    <row r="9" spans="1:13" x14ac:dyDescent="0.2">
      <c r="A9" s="2" t="s">
        <v>15</v>
      </c>
      <c r="B9" s="400">
        <v>101</v>
      </c>
      <c r="C9" s="397">
        <v>0.35486873984336897</v>
      </c>
      <c r="D9" s="397">
        <v>0.37432813644409202</v>
      </c>
      <c r="E9" s="397">
        <v>0.15166905522346499</v>
      </c>
      <c r="F9" s="397">
        <v>7.93983042240143E-3</v>
      </c>
      <c r="G9" s="397">
        <v>2.50488333404064E-2</v>
      </c>
      <c r="H9" s="397">
        <v>6.1860449612140697E-2</v>
      </c>
      <c r="I9" s="397">
        <v>1.65599826723337E-2</v>
      </c>
      <c r="J9" s="397">
        <v>7.72494962438941E-3</v>
      </c>
      <c r="K9" s="397">
        <v>0</v>
      </c>
      <c r="L9" s="397">
        <v>0</v>
      </c>
      <c r="M9" s="403">
        <v>1.3924573659896899</v>
      </c>
    </row>
    <row r="10" spans="1:13" x14ac:dyDescent="0.2">
      <c r="A10" s="2" t="s">
        <v>16</v>
      </c>
      <c r="B10" s="400">
        <v>96</v>
      </c>
      <c r="C10" s="397">
        <v>0.63529026508331299</v>
      </c>
      <c r="D10" s="397">
        <v>0.17098973691463501</v>
      </c>
      <c r="E10" s="397">
        <v>0.11962489783763899</v>
      </c>
      <c r="F10" s="397">
        <v>1.9576834514737101E-2</v>
      </c>
      <c r="G10" s="397">
        <v>1.0569319128990199E-2</v>
      </c>
      <c r="H10" s="397">
        <v>4.3948918581008897E-2</v>
      </c>
      <c r="I10" s="397">
        <v>0</v>
      </c>
      <c r="J10" s="397">
        <v>0</v>
      </c>
      <c r="K10" s="397">
        <v>0</v>
      </c>
      <c r="L10" s="397">
        <v>0</v>
      </c>
      <c r="M10" s="403">
        <v>0.73099189996719405</v>
      </c>
    </row>
    <row r="11" spans="1:13" x14ac:dyDescent="0.2">
      <c r="A11" s="2" t="s">
        <v>17</v>
      </c>
      <c r="B11" s="400">
        <v>117</v>
      </c>
      <c r="C11" s="397">
        <v>0.65734559297561601</v>
      </c>
      <c r="D11" s="397">
        <v>0.23663002252578699</v>
      </c>
      <c r="E11" s="397">
        <v>7.0595018565654796E-2</v>
      </c>
      <c r="F11" s="397">
        <v>0</v>
      </c>
      <c r="G11" s="397">
        <v>1.7068449407815899E-2</v>
      </c>
      <c r="H11" s="397">
        <v>1.83609295636415E-2</v>
      </c>
      <c r="I11" s="397">
        <v>0</v>
      </c>
      <c r="J11" s="397">
        <v>0</v>
      </c>
      <c r="K11" s="397">
        <v>0</v>
      </c>
      <c r="L11" s="397">
        <v>0</v>
      </c>
      <c r="M11" s="403">
        <v>0.564261674880981</v>
      </c>
    </row>
    <row r="12" spans="1:13" x14ac:dyDescent="0.2">
      <c r="A12" s="2" t="s">
        <v>18</v>
      </c>
      <c r="B12" s="400">
        <v>97</v>
      </c>
      <c r="C12" s="397">
        <v>0.74906933307647705</v>
      </c>
      <c r="D12" s="397">
        <v>0.172212034463882</v>
      </c>
      <c r="E12" s="397">
        <v>5.0421003252267803E-2</v>
      </c>
      <c r="F12" s="397">
        <v>7.1817464195191904E-3</v>
      </c>
      <c r="G12" s="397">
        <v>1.1454014107585E-2</v>
      </c>
      <c r="H12" s="397">
        <v>9.6618877723813092E-3</v>
      </c>
      <c r="I12" s="397">
        <v>0</v>
      </c>
      <c r="J12" s="397">
        <v>0</v>
      </c>
      <c r="K12" s="397">
        <v>0</v>
      </c>
      <c r="L12" s="397">
        <v>0</v>
      </c>
      <c r="M12" s="403">
        <v>0.38872477412223799</v>
      </c>
    </row>
    <row r="13" spans="1:13" x14ac:dyDescent="0.2">
      <c r="A13" s="2" t="s">
        <v>19</v>
      </c>
      <c r="B13" s="400">
        <v>103</v>
      </c>
      <c r="C13" s="397">
        <v>0.64030736684799205</v>
      </c>
      <c r="D13" s="397">
        <v>0.196563124656677</v>
      </c>
      <c r="E13" s="397">
        <v>6.9599941372871399E-2</v>
      </c>
      <c r="F13" s="397">
        <v>4.1823361068963998E-2</v>
      </c>
      <c r="G13" s="397">
        <v>2.14338842779398E-2</v>
      </c>
      <c r="H13" s="397">
        <v>3.0272331088781398E-2</v>
      </c>
      <c r="I13" s="397">
        <v>0</v>
      </c>
      <c r="J13" s="397">
        <v>0</v>
      </c>
      <c r="K13" s="397">
        <v>0</v>
      </c>
      <c r="L13" s="397">
        <v>0</v>
      </c>
      <c r="M13" s="403">
        <v>0.73921263217926003</v>
      </c>
    </row>
    <row r="14" spans="1:13" x14ac:dyDescent="0.2">
      <c r="A14" s="2" t="s">
        <v>20</v>
      </c>
      <c r="B14" s="400">
        <v>92</v>
      </c>
      <c r="C14" s="397">
        <v>0.76629805564880404</v>
      </c>
      <c r="D14" s="397">
        <v>0.169076442718506</v>
      </c>
      <c r="E14" s="397">
        <v>4.9444146454334301E-2</v>
      </c>
      <c r="F14" s="397">
        <v>0</v>
      </c>
      <c r="G14" s="397">
        <v>0</v>
      </c>
      <c r="H14" s="397">
        <v>1.51813579723239E-2</v>
      </c>
      <c r="I14" s="397">
        <v>0</v>
      </c>
      <c r="J14" s="397">
        <v>0</v>
      </c>
      <c r="K14" s="397">
        <v>0</v>
      </c>
      <c r="L14" s="397">
        <v>0</v>
      </c>
      <c r="M14" s="403">
        <v>0.36664354801178001</v>
      </c>
    </row>
    <row r="15" spans="1:13" x14ac:dyDescent="0.2">
      <c r="A15" s="2" t="s">
        <v>21</v>
      </c>
      <c r="B15" s="400">
        <v>86</v>
      </c>
      <c r="C15" s="397">
        <v>0.70903664827346802</v>
      </c>
      <c r="D15" s="397">
        <v>0.16702653467655201</v>
      </c>
      <c r="E15" s="397">
        <v>5.7870849967002903E-2</v>
      </c>
      <c r="F15" s="397">
        <v>3.2684661448001903E-2</v>
      </c>
      <c r="G15" s="397">
        <v>2.5462549179792401E-2</v>
      </c>
      <c r="H15" s="397">
        <v>0</v>
      </c>
      <c r="I15" s="397">
        <v>7.9187685623764992E-3</v>
      </c>
      <c r="J15" s="397">
        <v>0</v>
      </c>
      <c r="K15" s="397">
        <v>0</v>
      </c>
      <c r="L15" s="397">
        <v>0</v>
      </c>
      <c r="M15" s="403">
        <v>0.56186008453369096</v>
      </c>
    </row>
    <row r="16" spans="1:13" x14ac:dyDescent="0.2">
      <c r="A16" s="2" t="s">
        <v>22</v>
      </c>
      <c r="B16" s="400">
        <v>83</v>
      </c>
      <c r="C16" s="397">
        <v>0.74770247936248802</v>
      </c>
      <c r="D16" s="397">
        <v>0.145527228713036</v>
      </c>
      <c r="E16" s="397">
        <v>9.5961593091487898E-2</v>
      </c>
      <c r="F16" s="397">
        <v>5.40434662252665E-3</v>
      </c>
      <c r="G16" s="397">
        <v>5.40434662252665E-3</v>
      </c>
      <c r="H16" s="397">
        <v>0</v>
      </c>
      <c r="I16" s="397">
        <v>0</v>
      </c>
      <c r="J16" s="397">
        <v>0</v>
      </c>
      <c r="K16" s="397">
        <v>0</v>
      </c>
      <c r="L16" s="397">
        <v>0</v>
      </c>
      <c r="M16" s="403">
        <v>0.37528085708618197</v>
      </c>
    </row>
    <row r="17" spans="1:13" x14ac:dyDescent="0.2">
      <c r="A17" s="2" t="s">
        <v>23</v>
      </c>
      <c r="B17" s="400">
        <v>53</v>
      </c>
      <c r="C17" s="397">
        <v>0.85800522565841697</v>
      </c>
      <c r="D17" s="397">
        <v>9.8246686160564395E-2</v>
      </c>
      <c r="E17" s="397">
        <v>2.4388115853071199E-2</v>
      </c>
      <c r="F17" s="397">
        <v>0</v>
      </c>
      <c r="G17" s="397">
        <v>1.93599946796894E-2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403">
        <v>0.22446289658546401</v>
      </c>
    </row>
    <row r="18" spans="1:13" x14ac:dyDescent="0.2">
      <c r="A18" s="2" t="s">
        <v>24</v>
      </c>
      <c r="B18" s="400">
        <v>53</v>
      </c>
      <c r="C18" s="397">
        <v>0.79486900568008401</v>
      </c>
      <c r="D18" s="397">
        <v>0.15423741936683699</v>
      </c>
      <c r="E18" s="397">
        <v>3.26563306152821E-2</v>
      </c>
      <c r="F18" s="397">
        <v>0</v>
      </c>
      <c r="G18" s="397">
        <v>1.8237221986055398E-2</v>
      </c>
      <c r="H18" s="397">
        <v>0</v>
      </c>
      <c r="I18" s="397">
        <v>0</v>
      </c>
      <c r="J18" s="397">
        <v>0</v>
      </c>
      <c r="K18" s="397">
        <v>0</v>
      </c>
      <c r="L18" s="397">
        <v>0</v>
      </c>
      <c r="M18" s="403">
        <v>0.29249897599220298</v>
      </c>
    </row>
    <row r="19" spans="1:13" x14ac:dyDescent="0.2">
      <c r="A19" s="2" t="s">
        <v>25</v>
      </c>
      <c r="B19" s="400">
        <v>73</v>
      </c>
      <c r="C19" s="397">
        <v>0.78462564945220903</v>
      </c>
      <c r="D19" s="397">
        <v>0.12315107136964799</v>
      </c>
      <c r="E19" s="397">
        <v>4.6002790331840501E-2</v>
      </c>
      <c r="F19" s="397">
        <v>1.9643263891339299E-2</v>
      </c>
      <c r="G19" s="397">
        <v>7.8964522108435596E-3</v>
      </c>
      <c r="H19" s="397">
        <v>1.86807662248611E-2</v>
      </c>
      <c r="I19" s="397">
        <v>0</v>
      </c>
      <c r="J19" s="397">
        <v>0</v>
      </c>
      <c r="K19" s="397">
        <v>0</v>
      </c>
      <c r="L19" s="397">
        <v>0</v>
      </c>
      <c r="M19" s="403">
        <v>0.39907607436180098</v>
      </c>
    </row>
    <row r="20" spans="1:13" x14ac:dyDescent="0.2">
      <c r="A20" s="2" t="s">
        <v>26</v>
      </c>
      <c r="B20" s="400">
        <v>80</v>
      </c>
      <c r="C20" s="397">
        <v>0.81403297185897805</v>
      </c>
      <c r="D20" s="397">
        <v>0.136620923876762</v>
      </c>
      <c r="E20" s="397">
        <v>9.4237932935357094E-3</v>
      </c>
      <c r="F20" s="397">
        <v>1.9358117133379E-2</v>
      </c>
      <c r="G20" s="397">
        <v>0</v>
      </c>
      <c r="H20" s="397">
        <v>2.0564211532473599E-2</v>
      </c>
      <c r="I20" s="397">
        <v>0</v>
      </c>
      <c r="J20" s="397">
        <v>0</v>
      </c>
      <c r="K20" s="397">
        <v>0</v>
      </c>
      <c r="L20" s="397">
        <v>0</v>
      </c>
      <c r="M20" s="403">
        <v>0.34616687893867498</v>
      </c>
    </row>
    <row r="21" spans="1:13" x14ac:dyDescent="0.2">
      <c r="A21" s="2" t="s">
        <v>27</v>
      </c>
      <c r="B21" s="400">
        <v>61</v>
      </c>
      <c r="C21" s="397">
        <v>0.90390694141387895</v>
      </c>
      <c r="D21" s="397">
        <v>5.9888377785682699E-2</v>
      </c>
      <c r="E21" s="397">
        <v>7.8290421515703201E-3</v>
      </c>
      <c r="F21" s="397">
        <v>1.5658084303140599E-2</v>
      </c>
      <c r="G21" s="397">
        <v>1.2717577628791299E-2</v>
      </c>
      <c r="H21" s="397">
        <v>0</v>
      </c>
      <c r="I21" s="397">
        <v>0</v>
      </c>
      <c r="J21" s="397">
        <v>0</v>
      </c>
      <c r="K21" s="397">
        <v>0</v>
      </c>
      <c r="L21" s="397">
        <v>0</v>
      </c>
      <c r="M21" s="403">
        <v>0.17339102923870101</v>
      </c>
    </row>
    <row r="22" spans="1:13" x14ac:dyDescent="0.2">
      <c r="A22" s="2" t="s">
        <v>28</v>
      </c>
      <c r="B22" s="400">
        <v>98</v>
      </c>
      <c r="C22" s="397">
        <v>0.78968513011932395</v>
      </c>
      <c r="D22" s="397">
        <v>0.155672132968903</v>
      </c>
      <c r="E22" s="397">
        <v>2.1871024742722501E-2</v>
      </c>
      <c r="F22" s="397">
        <v>0</v>
      </c>
      <c r="G22" s="397">
        <v>1.14262569695711E-2</v>
      </c>
      <c r="H22" s="397">
        <v>0</v>
      </c>
      <c r="I22" s="397">
        <v>0</v>
      </c>
      <c r="J22" s="397">
        <v>0</v>
      </c>
      <c r="K22" s="397">
        <v>1.0259687900543201E-2</v>
      </c>
      <c r="L22" s="397">
        <v>1.10857328400016E-2</v>
      </c>
      <c r="M22" s="403">
        <v>0.79314464330673196</v>
      </c>
    </row>
    <row r="23" spans="1:13" x14ac:dyDescent="0.2">
      <c r="A23" s="2" t="s">
        <v>29</v>
      </c>
      <c r="B23" s="400">
        <v>90</v>
      </c>
      <c r="C23" s="397">
        <v>0.836916923522949</v>
      </c>
      <c r="D23" s="397">
        <v>8.8262736797332805E-2</v>
      </c>
      <c r="E23" s="397">
        <v>4.5003812760114698E-2</v>
      </c>
      <c r="F23" s="397">
        <v>7.9407496377825702E-3</v>
      </c>
      <c r="G23" s="397">
        <v>0</v>
      </c>
      <c r="H23" s="397">
        <v>1.39350006356835E-2</v>
      </c>
      <c r="I23" s="397">
        <v>7.9407496377825702E-3</v>
      </c>
      <c r="J23" s="397">
        <v>0</v>
      </c>
      <c r="K23" s="397">
        <v>0</v>
      </c>
      <c r="L23" s="397">
        <v>0</v>
      </c>
      <c r="M23" s="403">
        <v>0.36705660820007302</v>
      </c>
    </row>
    <row r="24" spans="1:13" x14ac:dyDescent="0.2">
      <c r="A24" s="2" t="s">
        <v>30</v>
      </c>
      <c r="B24" s="400">
        <v>93</v>
      </c>
      <c r="C24" s="397">
        <v>0.82276022434234597</v>
      </c>
      <c r="D24" s="397">
        <v>0.106682896614075</v>
      </c>
      <c r="E24" s="397">
        <v>4.4525776058435398E-2</v>
      </c>
      <c r="F24" s="397">
        <v>1.2458576820790801E-2</v>
      </c>
      <c r="G24" s="397">
        <v>0</v>
      </c>
      <c r="H24" s="397">
        <v>1.35725270956755E-2</v>
      </c>
      <c r="I24" s="397">
        <v>0</v>
      </c>
      <c r="J24" s="397">
        <v>0</v>
      </c>
      <c r="K24" s="397">
        <v>0</v>
      </c>
      <c r="L24" s="397">
        <v>0</v>
      </c>
      <c r="M24" s="403">
        <v>0.30097281932830799</v>
      </c>
    </row>
    <row r="25" spans="1:13" x14ac:dyDescent="0.2">
      <c r="A25" s="2" t="s">
        <v>31</v>
      </c>
      <c r="B25" s="400">
        <v>80</v>
      </c>
      <c r="C25" s="397">
        <v>0.79107213020324696</v>
      </c>
      <c r="D25" s="397">
        <v>0.153196141123772</v>
      </c>
      <c r="E25" s="397">
        <v>2.15732846409082E-2</v>
      </c>
      <c r="F25" s="397">
        <v>0</v>
      </c>
      <c r="G25" s="397">
        <v>3.41584570705891E-2</v>
      </c>
      <c r="H25" s="397">
        <v>0</v>
      </c>
      <c r="I25" s="397">
        <v>0</v>
      </c>
      <c r="J25" s="397">
        <v>0</v>
      </c>
      <c r="K25" s="397">
        <v>0</v>
      </c>
      <c r="L25" s="397">
        <v>0</v>
      </c>
      <c r="M25" s="403">
        <v>0.33297654986381497</v>
      </c>
    </row>
    <row r="26" spans="1:13" x14ac:dyDescent="0.2">
      <c r="A26" s="2" t="s">
        <v>32</v>
      </c>
      <c r="B26" s="400">
        <v>63</v>
      </c>
      <c r="C26" s="397">
        <v>0.69745391607284501</v>
      </c>
      <c r="D26" s="397">
        <v>0.21761587262153601</v>
      </c>
      <c r="E26" s="397">
        <v>6.5832309424877195E-2</v>
      </c>
      <c r="F26" s="397">
        <v>9.5489649102091807E-3</v>
      </c>
      <c r="G26" s="397">
        <v>0</v>
      </c>
      <c r="H26" s="397">
        <v>0</v>
      </c>
      <c r="I26" s="397">
        <v>9.5489649102091807E-3</v>
      </c>
      <c r="J26" s="397">
        <v>0</v>
      </c>
      <c r="K26" s="397">
        <v>0</v>
      </c>
      <c r="L26" s="397">
        <v>0</v>
      </c>
      <c r="M26" s="403">
        <v>0.47341704368591297</v>
      </c>
    </row>
    <row r="27" spans="1:13" x14ac:dyDescent="0.2">
      <c r="A27" s="2" t="s">
        <v>33</v>
      </c>
      <c r="B27" s="400">
        <v>66</v>
      </c>
      <c r="C27" s="397">
        <v>0.849878370761871</v>
      </c>
      <c r="D27" s="397">
        <v>0.102286368608475</v>
      </c>
      <c r="E27" s="397">
        <v>1.59575324505568E-2</v>
      </c>
      <c r="F27" s="397">
        <v>0</v>
      </c>
      <c r="G27" s="397">
        <v>0</v>
      </c>
      <c r="H27" s="397">
        <v>3.1877730041742297E-2</v>
      </c>
      <c r="I27" s="397">
        <v>0</v>
      </c>
      <c r="J27" s="397">
        <v>0</v>
      </c>
      <c r="K27" s="397">
        <v>0</v>
      </c>
      <c r="L27" s="397">
        <v>0</v>
      </c>
      <c r="M27" s="403">
        <v>0.33915618062019298</v>
      </c>
    </row>
    <row r="28" spans="1:13" x14ac:dyDescent="0.2">
      <c r="A28" s="2" t="s">
        <v>34</v>
      </c>
      <c r="B28" s="400">
        <v>87</v>
      </c>
      <c r="C28" s="397">
        <v>0.79739016294479403</v>
      </c>
      <c r="D28" s="397">
        <v>0.14133471250534099</v>
      </c>
      <c r="E28" s="397">
        <v>6.1275120824575403E-2</v>
      </c>
      <c r="F28" s="397">
        <v>0</v>
      </c>
      <c r="G28" s="397">
        <v>0</v>
      </c>
      <c r="H28" s="397">
        <v>0</v>
      </c>
      <c r="I28" s="397">
        <v>0</v>
      </c>
      <c r="J28" s="397">
        <v>0</v>
      </c>
      <c r="K28" s="397">
        <v>0</v>
      </c>
      <c r="L28" s="397">
        <v>0</v>
      </c>
      <c r="M28" s="403">
        <v>0.26388496160507202</v>
      </c>
    </row>
    <row r="29" spans="1:13" x14ac:dyDescent="0.2">
      <c r="A29" s="2" t="s">
        <v>35</v>
      </c>
      <c r="B29" s="400">
        <v>73</v>
      </c>
      <c r="C29" s="397">
        <v>0.86944699287414595</v>
      </c>
      <c r="D29" s="397">
        <v>9.4287224113941207E-2</v>
      </c>
      <c r="E29" s="397">
        <v>1.20154079049826E-2</v>
      </c>
      <c r="F29" s="397">
        <v>0</v>
      </c>
      <c r="G29" s="397">
        <v>1.1775808408856401E-2</v>
      </c>
      <c r="H29" s="397">
        <v>1.24745396897197E-2</v>
      </c>
      <c r="I29" s="397">
        <v>0</v>
      </c>
      <c r="J29" s="397">
        <v>0</v>
      </c>
      <c r="K29" s="397">
        <v>0</v>
      </c>
      <c r="L29" s="397">
        <v>0</v>
      </c>
      <c r="M29" s="403">
        <v>0.26521760225295998</v>
      </c>
    </row>
    <row r="30" spans="1:13" x14ac:dyDescent="0.2">
      <c r="A30" s="2" t="s">
        <v>36</v>
      </c>
      <c r="B30" s="400">
        <v>68</v>
      </c>
      <c r="C30" s="397">
        <v>0.85895967483520497</v>
      </c>
      <c r="D30" s="397">
        <v>0.101486459374428</v>
      </c>
      <c r="E30" s="397">
        <v>9.65694058686495E-3</v>
      </c>
      <c r="F30" s="397">
        <v>2.9896926134824801E-2</v>
      </c>
      <c r="G30" s="397">
        <v>0</v>
      </c>
      <c r="H30" s="397">
        <v>0</v>
      </c>
      <c r="I30" s="397">
        <v>0</v>
      </c>
      <c r="J30" s="397">
        <v>0</v>
      </c>
      <c r="K30" s="397">
        <v>0</v>
      </c>
      <c r="L30" s="397">
        <v>0</v>
      </c>
      <c r="M30" s="403">
        <v>0.21049110591411599</v>
      </c>
    </row>
    <row r="31" spans="1:13" x14ac:dyDescent="0.2">
      <c r="A31" s="2" t="s">
        <v>37</v>
      </c>
      <c r="B31" s="400">
        <v>63</v>
      </c>
      <c r="C31" s="397">
        <v>0.87472218275070202</v>
      </c>
      <c r="D31" s="397">
        <v>0.114514350891113</v>
      </c>
      <c r="E31" s="397">
        <v>1.07634980231524E-2</v>
      </c>
      <c r="F31" s="397">
        <v>0</v>
      </c>
      <c r="G31" s="397">
        <v>0</v>
      </c>
      <c r="H31" s="397">
        <v>0</v>
      </c>
      <c r="I31" s="397">
        <v>0</v>
      </c>
      <c r="J31" s="397">
        <v>0</v>
      </c>
      <c r="K31" s="397">
        <v>0</v>
      </c>
      <c r="L31" s="397">
        <v>0</v>
      </c>
      <c r="M31" s="403">
        <v>0.13604134321212799</v>
      </c>
    </row>
    <row r="32" spans="1:13" x14ac:dyDescent="0.2">
      <c r="A32" s="2" t="s">
        <v>38</v>
      </c>
      <c r="B32" s="400">
        <v>94</v>
      </c>
      <c r="C32" s="397">
        <v>0.84982615709304798</v>
      </c>
      <c r="D32" s="397">
        <v>0.13454043865203899</v>
      </c>
      <c r="E32" s="397">
        <v>1.5633424744009999E-2</v>
      </c>
      <c r="F32" s="397">
        <v>0</v>
      </c>
      <c r="G32" s="397">
        <v>0</v>
      </c>
      <c r="H32" s="397">
        <v>0</v>
      </c>
      <c r="I32" s="397">
        <v>0</v>
      </c>
      <c r="J32" s="397">
        <v>0</v>
      </c>
      <c r="K32" s="397">
        <v>0</v>
      </c>
      <c r="L32" s="397">
        <v>0</v>
      </c>
      <c r="M32" s="403">
        <v>0.16580727696418801</v>
      </c>
    </row>
    <row r="33" spans="1:13" x14ac:dyDescent="0.2">
      <c r="A33" s="2" t="s">
        <v>39</v>
      </c>
      <c r="B33" s="400">
        <v>85</v>
      </c>
      <c r="C33" s="397">
        <v>0.77929437160491899</v>
      </c>
      <c r="D33" s="397">
        <v>0.15659373998642001</v>
      </c>
      <c r="E33" s="397">
        <v>2.8614630922675102E-2</v>
      </c>
      <c r="F33" s="397">
        <v>2.5503607466816899E-2</v>
      </c>
      <c r="G33" s="397">
        <v>0</v>
      </c>
      <c r="H33" s="397">
        <v>9.9936639890074695E-3</v>
      </c>
      <c r="I33" s="397">
        <v>0</v>
      </c>
      <c r="J33" s="397">
        <v>0</v>
      </c>
      <c r="K33" s="397">
        <v>0</v>
      </c>
      <c r="L33" s="397">
        <v>0</v>
      </c>
      <c r="M33" s="403">
        <v>0.35029581189155601</v>
      </c>
    </row>
    <row r="34" spans="1:13" x14ac:dyDescent="0.2">
      <c r="A34" s="2" t="s">
        <v>40</v>
      </c>
      <c r="B34" s="400">
        <v>83</v>
      </c>
      <c r="C34" s="397">
        <v>0.80161476135253895</v>
      </c>
      <c r="D34" s="397">
        <v>0.156461536884308</v>
      </c>
      <c r="E34" s="397">
        <v>3.0557030811905899E-2</v>
      </c>
      <c r="F34" s="397">
        <v>1.13666821271181E-2</v>
      </c>
      <c r="G34" s="397">
        <v>0</v>
      </c>
      <c r="H34" s="397">
        <v>0</v>
      </c>
      <c r="I34" s="397">
        <v>0</v>
      </c>
      <c r="J34" s="397">
        <v>0</v>
      </c>
      <c r="K34" s="397">
        <v>0</v>
      </c>
      <c r="L34" s="397">
        <v>0</v>
      </c>
      <c r="M34" s="403">
        <v>0.251675635576248</v>
      </c>
    </row>
    <row r="35" spans="1:13" x14ac:dyDescent="0.2">
      <c r="A35" s="2" t="s">
        <v>41</v>
      </c>
      <c r="B35" s="400">
        <v>79</v>
      </c>
      <c r="C35" s="397">
        <v>0.76908880472183205</v>
      </c>
      <c r="D35" s="397">
        <v>0.14016205072403001</v>
      </c>
      <c r="E35" s="397">
        <v>5.0286240875720999E-2</v>
      </c>
      <c r="F35" s="397">
        <v>2.8925396502017999E-2</v>
      </c>
      <c r="G35" s="397">
        <v>0</v>
      </c>
      <c r="H35" s="397">
        <v>1.15375248715281E-2</v>
      </c>
      <c r="I35" s="397">
        <v>0</v>
      </c>
      <c r="J35" s="397">
        <v>0</v>
      </c>
      <c r="K35" s="397">
        <v>0</v>
      </c>
      <c r="L35" s="397">
        <v>0</v>
      </c>
      <c r="M35" s="403">
        <v>0.39673587679862998</v>
      </c>
    </row>
    <row r="36" spans="1:13" x14ac:dyDescent="0.2">
      <c r="A36" s="2" t="s">
        <v>42</v>
      </c>
      <c r="B36" s="400">
        <v>69</v>
      </c>
      <c r="C36" s="397">
        <v>0.76822888851165805</v>
      </c>
      <c r="D36" s="397">
        <v>0.162276566028595</v>
      </c>
      <c r="E36" s="397">
        <v>5.70787377655506E-2</v>
      </c>
      <c r="F36" s="397">
        <v>1.24157946556807E-2</v>
      </c>
      <c r="G36" s="397">
        <v>0</v>
      </c>
      <c r="H36" s="397">
        <v>0</v>
      </c>
      <c r="I36" s="397">
        <v>0</v>
      </c>
      <c r="J36" s="397">
        <v>0</v>
      </c>
      <c r="K36" s="397">
        <v>0</v>
      </c>
      <c r="L36" s="397">
        <v>0</v>
      </c>
      <c r="M36" s="403">
        <v>0.31368142366409302</v>
      </c>
    </row>
    <row r="37" spans="1:13" x14ac:dyDescent="0.2">
      <c r="A37" s="2" t="s">
        <v>43</v>
      </c>
      <c r="B37" s="400">
        <v>70</v>
      </c>
      <c r="C37" s="397">
        <v>0.83145165443420399</v>
      </c>
      <c r="D37" s="397">
        <v>8.5495337843895E-2</v>
      </c>
      <c r="E37" s="397">
        <v>8.3052985370159094E-2</v>
      </c>
      <c r="F37" s="397">
        <v>0</v>
      </c>
      <c r="G37" s="397">
        <v>0</v>
      </c>
      <c r="H37" s="397">
        <v>0</v>
      </c>
      <c r="I37" s="397">
        <v>0</v>
      </c>
      <c r="J37" s="397">
        <v>0</v>
      </c>
      <c r="K37" s="397">
        <v>0</v>
      </c>
      <c r="L37" s="397">
        <v>0</v>
      </c>
      <c r="M37" s="403">
        <v>0.25160130858421298</v>
      </c>
    </row>
    <row r="38" spans="1:13" x14ac:dyDescent="0.2">
      <c r="A38" s="2" t="s">
        <v>44</v>
      </c>
      <c r="B38" s="400">
        <v>93</v>
      </c>
      <c r="C38" s="397">
        <v>0.86561423540115401</v>
      </c>
      <c r="D38" s="397">
        <v>0.11394825577735899</v>
      </c>
      <c r="E38" s="397">
        <v>0</v>
      </c>
      <c r="F38" s="397">
        <v>0</v>
      </c>
      <c r="G38" s="397">
        <v>1.02187460288405E-2</v>
      </c>
      <c r="H38" s="397">
        <v>0</v>
      </c>
      <c r="I38" s="397">
        <v>0</v>
      </c>
      <c r="J38" s="397">
        <v>1.02187460288405E-2</v>
      </c>
      <c r="K38" s="397">
        <v>0</v>
      </c>
      <c r="L38" s="397">
        <v>0</v>
      </c>
      <c r="M38" s="403">
        <v>0.30810442566871599</v>
      </c>
    </row>
    <row r="39" spans="1:13" x14ac:dyDescent="0.2">
      <c r="A39" s="2" t="s">
        <v>45</v>
      </c>
      <c r="B39" s="400">
        <v>92</v>
      </c>
      <c r="C39" s="397">
        <v>0.89571791887283303</v>
      </c>
      <c r="D39" s="397">
        <v>7.6609835028648404E-2</v>
      </c>
      <c r="E39" s="397">
        <v>2.76722479611635E-2</v>
      </c>
      <c r="F39" s="397">
        <v>0</v>
      </c>
      <c r="G39" s="397">
        <v>0</v>
      </c>
      <c r="H39" s="397">
        <v>0</v>
      </c>
      <c r="I39" s="397">
        <v>0</v>
      </c>
      <c r="J39" s="397">
        <v>0</v>
      </c>
      <c r="K39" s="397">
        <v>0</v>
      </c>
      <c r="L39" s="397">
        <v>0</v>
      </c>
      <c r="M39" s="403">
        <v>0.13195432722568501</v>
      </c>
    </row>
    <row r="40" spans="1:13" x14ac:dyDescent="0.2">
      <c r="A40" s="2" t="s">
        <v>46</v>
      </c>
      <c r="B40" s="400">
        <v>94</v>
      </c>
      <c r="C40" s="397">
        <v>0.79875969886779796</v>
      </c>
      <c r="D40" s="397">
        <v>0.13221697509288799</v>
      </c>
      <c r="E40" s="397">
        <v>2.7459194883704199E-2</v>
      </c>
      <c r="F40" s="397">
        <v>7.3608914390206302E-3</v>
      </c>
      <c r="G40" s="397">
        <v>0</v>
      </c>
      <c r="H40" s="397">
        <v>2.2668659687042202E-2</v>
      </c>
      <c r="I40" s="397">
        <v>1.15345856174827E-2</v>
      </c>
      <c r="J40" s="397">
        <v>0</v>
      </c>
      <c r="K40" s="397">
        <v>0</v>
      </c>
      <c r="L40" s="397">
        <v>0</v>
      </c>
      <c r="M40" s="403">
        <v>0.46793675422668501</v>
      </c>
    </row>
    <row r="41" spans="1:13" x14ac:dyDescent="0.2">
      <c r="A41" s="2" t="s">
        <v>47</v>
      </c>
      <c r="B41" s="400">
        <v>75</v>
      </c>
      <c r="C41" s="397">
        <v>0.69076442718505904</v>
      </c>
      <c r="D41" s="397">
        <v>0.23919510841369601</v>
      </c>
      <c r="E41" s="397">
        <v>2.9996972531080201E-2</v>
      </c>
      <c r="F41" s="397">
        <v>2.3943392559886E-2</v>
      </c>
      <c r="G41" s="397">
        <v>0</v>
      </c>
      <c r="H41" s="397">
        <v>8.1189488992094994E-3</v>
      </c>
      <c r="I41" s="397">
        <v>7.9811308532953297E-3</v>
      </c>
      <c r="J41" s="397">
        <v>0</v>
      </c>
      <c r="K41" s="397">
        <v>0</v>
      </c>
      <c r="L41" s="397">
        <v>0</v>
      </c>
      <c r="M41" s="403">
        <v>0.49142527580261203</v>
      </c>
    </row>
    <row r="42" spans="1:13" x14ac:dyDescent="0.2">
      <c r="A42" s="2" t="s">
        <v>48</v>
      </c>
      <c r="B42" s="400">
        <v>86</v>
      </c>
      <c r="C42" s="397">
        <v>0.84764647483825695</v>
      </c>
      <c r="D42" s="397">
        <v>8.6903125047683702E-2</v>
      </c>
      <c r="E42" s="397">
        <v>4.5325547456741298E-2</v>
      </c>
      <c r="F42" s="397">
        <v>0</v>
      </c>
      <c r="G42" s="397">
        <v>1.0062418878078501E-2</v>
      </c>
      <c r="H42" s="397">
        <v>1.0062418878078501E-2</v>
      </c>
      <c r="I42" s="397">
        <v>0</v>
      </c>
      <c r="J42" s="397">
        <v>0</v>
      </c>
      <c r="K42" s="397">
        <v>0</v>
      </c>
      <c r="L42" s="397">
        <v>0</v>
      </c>
      <c r="M42" s="403">
        <v>0.27817839384079002</v>
      </c>
    </row>
    <row r="43" spans="1:13" x14ac:dyDescent="0.2">
      <c r="A43" s="2" t="s">
        <v>49</v>
      </c>
      <c r="B43" s="400">
        <v>84</v>
      </c>
      <c r="C43" s="397">
        <v>0.80690532922744795</v>
      </c>
      <c r="D43" s="397">
        <v>0.18414060771465299</v>
      </c>
      <c r="E43" s="397">
        <v>8.9540528133511509E-3</v>
      </c>
      <c r="F43" s="397">
        <v>0</v>
      </c>
      <c r="G43" s="397">
        <v>0</v>
      </c>
      <c r="H43" s="397">
        <v>0</v>
      </c>
      <c r="I43" s="397">
        <v>0</v>
      </c>
      <c r="J43" s="397">
        <v>0</v>
      </c>
      <c r="K43" s="397">
        <v>0</v>
      </c>
      <c r="L43" s="397">
        <v>0</v>
      </c>
      <c r="M43" s="403">
        <v>0.20204871892929099</v>
      </c>
    </row>
    <row r="44" spans="1:13" x14ac:dyDescent="0.2">
      <c r="A44" s="2" t="s">
        <v>50</v>
      </c>
      <c r="B44" s="400">
        <v>79</v>
      </c>
      <c r="C44" s="397">
        <v>0.882956683635712</v>
      </c>
      <c r="D44" s="397">
        <v>8.7178044021129594E-2</v>
      </c>
      <c r="E44" s="397">
        <v>1.7725128680467599E-2</v>
      </c>
      <c r="F44" s="397">
        <v>1.2140173465013501E-2</v>
      </c>
      <c r="G44" s="397">
        <v>0</v>
      </c>
      <c r="H44" s="397">
        <v>0</v>
      </c>
      <c r="I44" s="397">
        <v>0</v>
      </c>
      <c r="J44" s="397">
        <v>0</v>
      </c>
      <c r="K44" s="397">
        <v>0</v>
      </c>
      <c r="L44" s="397">
        <v>0</v>
      </c>
      <c r="M44" s="403">
        <v>0.15904882550239599</v>
      </c>
    </row>
    <row r="45" spans="1:13" x14ac:dyDescent="0.2">
      <c r="A45" s="2" t="s">
        <v>51</v>
      </c>
      <c r="B45" s="400">
        <v>81</v>
      </c>
      <c r="C45" s="397">
        <v>0.86680108308792103</v>
      </c>
      <c r="D45" s="397">
        <v>0.10923886299133299</v>
      </c>
      <c r="E45" s="397">
        <v>1.39905819669366E-2</v>
      </c>
      <c r="F45" s="397">
        <v>0</v>
      </c>
      <c r="G45" s="397">
        <v>0</v>
      </c>
      <c r="H45" s="397">
        <v>0</v>
      </c>
      <c r="I45" s="397">
        <v>0</v>
      </c>
      <c r="J45" s="397">
        <v>9.9694784730672802E-3</v>
      </c>
      <c r="K45" s="397">
        <v>0</v>
      </c>
      <c r="L45" s="397">
        <v>0</v>
      </c>
      <c r="M45" s="403">
        <v>0.28676220774650601</v>
      </c>
    </row>
    <row r="46" spans="1:13" x14ac:dyDescent="0.2">
      <c r="A46" s="2" t="s">
        <v>52</v>
      </c>
      <c r="B46" s="400">
        <v>78</v>
      </c>
      <c r="C46" s="397">
        <v>0.86610913276672397</v>
      </c>
      <c r="D46" s="397">
        <v>0.111682251095772</v>
      </c>
      <c r="E46" s="397">
        <v>1.0860298760235299E-2</v>
      </c>
      <c r="F46" s="397">
        <v>0</v>
      </c>
      <c r="G46" s="397">
        <v>0</v>
      </c>
      <c r="H46" s="397">
        <v>1.13483397290111E-2</v>
      </c>
      <c r="I46" s="397">
        <v>0</v>
      </c>
      <c r="J46" s="397">
        <v>0</v>
      </c>
      <c r="K46" s="397">
        <v>0</v>
      </c>
      <c r="L46" s="397">
        <v>0</v>
      </c>
      <c r="M46" s="403">
        <v>0.21284122765064201</v>
      </c>
    </row>
    <row r="47" spans="1:13" x14ac:dyDescent="0.2">
      <c r="A47" s="2" t="s">
        <v>53</v>
      </c>
      <c r="B47" s="400">
        <v>81</v>
      </c>
      <c r="C47" s="397">
        <v>0.85443371534347501</v>
      </c>
      <c r="D47" s="397">
        <v>0.126154169440269</v>
      </c>
      <c r="E47" s="397">
        <v>0</v>
      </c>
      <c r="F47" s="397">
        <v>0</v>
      </c>
      <c r="G47" s="397">
        <v>1.0792423970997301E-2</v>
      </c>
      <c r="H47" s="397">
        <v>0</v>
      </c>
      <c r="I47" s="397">
        <v>8.6197014898061804E-3</v>
      </c>
      <c r="J47" s="397">
        <v>0</v>
      </c>
      <c r="K47" s="397">
        <v>0</v>
      </c>
      <c r="L47" s="397">
        <v>0</v>
      </c>
      <c r="M47" s="403">
        <v>0.26414057612419101</v>
      </c>
    </row>
    <row r="48" spans="1:13" x14ac:dyDescent="0.2">
      <c r="A48" s="2" t="s">
        <v>54</v>
      </c>
      <c r="B48" s="400">
        <v>73</v>
      </c>
      <c r="C48" s="397">
        <v>0.76286858320236195</v>
      </c>
      <c r="D48" s="397">
        <v>0.15909133851528201</v>
      </c>
      <c r="E48" s="397">
        <v>4.2938012629747398E-2</v>
      </c>
      <c r="F48" s="397">
        <v>0</v>
      </c>
      <c r="G48" s="397">
        <v>1.17364265024662E-2</v>
      </c>
      <c r="H48" s="397">
        <v>2.3365668952465099E-2</v>
      </c>
      <c r="I48" s="397">
        <v>0</v>
      </c>
      <c r="J48" s="397">
        <v>0</v>
      </c>
      <c r="K48" s="397">
        <v>0</v>
      </c>
      <c r="L48" s="397">
        <v>0</v>
      </c>
      <c r="M48" s="403">
        <v>0.44362914562225297</v>
      </c>
    </row>
    <row r="49" spans="1:13" x14ac:dyDescent="0.2">
      <c r="A49" s="2" t="s">
        <v>55</v>
      </c>
      <c r="B49" s="400">
        <v>69</v>
      </c>
      <c r="C49" s="397">
        <v>0.89913123846054099</v>
      </c>
      <c r="D49" s="397">
        <v>0.100868791341782</v>
      </c>
      <c r="E49" s="397">
        <v>0</v>
      </c>
      <c r="F49" s="397">
        <v>0</v>
      </c>
      <c r="G49" s="397">
        <v>0</v>
      </c>
      <c r="H49" s="397">
        <v>0</v>
      </c>
      <c r="I49" s="397">
        <v>0</v>
      </c>
      <c r="J49" s="397">
        <v>0</v>
      </c>
      <c r="K49" s="397">
        <v>0</v>
      </c>
      <c r="L49" s="397">
        <v>0</v>
      </c>
      <c r="M49" s="403">
        <v>0.100868791341782</v>
      </c>
    </row>
    <row r="50" spans="1:13" x14ac:dyDescent="0.2">
      <c r="A50" s="2" t="s">
        <v>56</v>
      </c>
      <c r="B50" s="400">
        <v>48</v>
      </c>
      <c r="C50" s="397">
        <v>0.842645943164825</v>
      </c>
      <c r="D50" s="397">
        <v>0.13494822382926899</v>
      </c>
      <c r="E50" s="397">
        <v>2.2405851632356599E-2</v>
      </c>
      <c r="F50" s="397">
        <v>0</v>
      </c>
      <c r="G50" s="397">
        <v>0</v>
      </c>
      <c r="H50" s="397">
        <v>0</v>
      </c>
      <c r="I50" s="397">
        <v>0</v>
      </c>
      <c r="J50" s="397">
        <v>0</v>
      </c>
      <c r="K50" s="397">
        <v>0</v>
      </c>
      <c r="L50" s="397">
        <v>0</v>
      </c>
      <c r="M50" s="403">
        <v>0.17975991964340199</v>
      </c>
    </row>
    <row r="51" spans="1:13" x14ac:dyDescent="0.2">
      <c r="A51" s="2" t="s">
        <v>57</v>
      </c>
      <c r="B51" s="400">
        <v>81</v>
      </c>
      <c r="C51" s="397">
        <v>0.81137973070144698</v>
      </c>
      <c r="D51" s="397">
        <v>0.129964679479599</v>
      </c>
      <c r="E51" s="397">
        <v>8.7695568799972499E-3</v>
      </c>
      <c r="F51" s="397">
        <v>3.4691222012042999E-2</v>
      </c>
      <c r="G51" s="397">
        <v>8.7695568799972499E-3</v>
      </c>
      <c r="H51" s="397">
        <v>6.4252782613038999E-3</v>
      </c>
      <c r="I51" s="397">
        <v>0</v>
      </c>
      <c r="J51" s="397">
        <v>0</v>
      </c>
      <c r="K51" s="397">
        <v>0</v>
      </c>
      <c r="L51" s="397">
        <v>0</v>
      </c>
      <c r="M51" s="403">
        <v>0.31878206133842502</v>
      </c>
    </row>
    <row r="52" spans="1:13" x14ac:dyDescent="0.2">
      <c r="A52" s="2" t="s">
        <v>58</v>
      </c>
      <c r="B52" s="400">
        <v>65</v>
      </c>
      <c r="C52" s="397">
        <v>0.79579645395278897</v>
      </c>
      <c r="D52" s="397">
        <v>0.174957945942879</v>
      </c>
      <c r="E52" s="397">
        <v>1.46228019148111E-2</v>
      </c>
      <c r="F52" s="397">
        <v>0</v>
      </c>
      <c r="G52" s="397">
        <v>0</v>
      </c>
      <c r="H52" s="397">
        <v>1.46228019148111E-2</v>
      </c>
      <c r="I52" s="397">
        <v>0</v>
      </c>
      <c r="J52" s="397">
        <v>0</v>
      </c>
      <c r="K52" s="397">
        <v>0</v>
      </c>
      <c r="L52" s="397">
        <v>0</v>
      </c>
      <c r="M52" s="403">
        <v>0.27731755375862099</v>
      </c>
    </row>
    <row r="53" spans="1:13" x14ac:dyDescent="0.2">
      <c r="A53" s="2" t="s">
        <v>59</v>
      </c>
      <c r="B53" s="400">
        <v>64</v>
      </c>
      <c r="C53" s="397">
        <v>0.80301260948181197</v>
      </c>
      <c r="D53" s="397">
        <v>9.8466247320175199E-2</v>
      </c>
      <c r="E53" s="397">
        <v>8.4567785263061496E-2</v>
      </c>
      <c r="F53" s="397">
        <v>1.39533625915647E-2</v>
      </c>
      <c r="G53" s="397">
        <v>0</v>
      </c>
      <c r="H53" s="397">
        <v>0</v>
      </c>
      <c r="I53" s="397">
        <v>0</v>
      </c>
      <c r="J53" s="397">
        <v>0</v>
      </c>
      <c r="K53" s="397">
        <v>0</v>
      </c>
      <c r="L53" s="397">
        <v>0</v>
      </c>
      <c r="M53" s="403">
        <v>0.30946189165115401</v>
      </c>
    </row>
    <row r="54" spans="1:13" x14ac:dyDescent="0.2">
      <c r="A54" s="2" t="s">
        <v>60</v>
      </c>
      <c r="B54" s="400">
        <v>73</v>
      </c>
      <c r="C54" s="397">
        <v>0.80607968568801902</v>
      </c>
      <c r="D54" s="397">
        <v>0.101766869425774</v>
      </c>
      <c r="E54" s="397">
        <v>6.5875895321369199E-2</v>
      </c>
      <c r="F54" s="397">
        <v>1.9199579954147301E-2</v>
      </c>
      <c r="G54" s="397">
        <v>0</v>
      </c>
      <c r="H54" s="397">
        <v>0</v>
      </c>
      <c r="I54" s="397">
        <v>0</v>
      </c>
      <c r="J54" s="397">
        <v>0</v>
      </c>
      <c r="K54" s="397">
        <v>7.0779933594167198E-3</v>
      </c>
      <c r="L54" s="397">
        <v>0</v>
      </c>
      <c r="M54" s="403">
        <v>0.43267726898193398</v>
      </c>
    </row>
    <row r="55" spans="1:13" x14ac:dyDescent="0.2">
      <c r="A55" s="2" t="s">
        <v>61</v>
      </c>
      <c r="B55" s="400">
        <v>73</v>
      </c>
      <c r="C55" s="397">
        <v>0.80463171005249001</v>
      </c>
      <c r="D55" s="397">
        <v>5.8147460222244297E-2</v>
      </c>
      <c r="E55" s="397">
        <v>0.115805171430111</v>
      </c>
      <c r="F55" s="397">
        <v>0</v>
      </c>
      <c r="G55" s="397">
        <v>1.0707817971706401E-2</v>
      </c>
      <c r="H55" s="397">
        <v>1.0707817971706401E-2</v>
      </c>
      <c r="I55" s="397">
        <v>0</v>
      </c>
      <c r="J55" s="397">
        <v>0</v>
      </c>
      <c r="K55" s="397">
        <v>0</v>
      </c>
      <c r="L55" s="397">
        <v>0</v>
      </c>
      <c r="M55" s="403">
        <v>0.38612815737724299</v>
      </c>
    </row>
    <row r="56" spans="1:13" x14ac:dyDescent="0.2">
      <c r="A56" s="2" t="s">
        <v>62</v>
      </c>
      <c r="B56" s="400">
        <v>101</v>
      </c>
      <c r="C56" s="397">
        <v>0.87303006649017301</v>
      </c>
      <c r="D56" s="397">
        <v>0.102382928133011</v>
      </c>
      <c r="E56" s="397">
        <v>0</v>
      </c>
      <c r="F56" s="397">
        <v>1.34480390697718E-2</v>
      </c>
      <c r="G56" s="397">
        <v>1.11389439553022E-2</v>
      </c>
      <c r="H56" s="397">
        <v>0</v>
      </c>
      <c r="I56" s="397">
        <v>0</v>
      </c>
      <c r="J56" s="397">
        <v>0</v>
      </c>
      <c r="K56" s="397">
        <v>0</v>
      </c>
      <c r="L56" s="397">
        <v>0</v>
      </c>
      <c r="M56" s="403">
        <v>0.1872828155756</v>
      </c>
    </row>
    <row r="57" spans="1:13" x14ac:dyDescent="0.2">
      <c r="A57" s="2" t="s">
        <v>63</v>
      </c>
      <c r="B57" s="400">
        <v>87</v>
      </c>
      <c r="C57" s="397">
        <v>0.74768167734146096</v>
      </c>
      <c r="D57" s="397">
        <v>0.169446870684624</v>
      </c>
      <c r="E57" s="397">
        <v>3.60888317227364E-2</v>
      </c>
      <c r="F57" s="397">
        <v>2.0885303616523701E-2</v>
      </c>
      <c r="G57" s="397">
        <v>1.57057326287031E-2</v>
      </c>
      <c r="H57" s="397">
        <v>0</v>
      </c>
      <c r="I57" s="397">
        <v>1.01915504783392E-2</v>
      </c>
      <c r="J57" s="397">
        <v>0</v>
      </c>
      <c r="K57" s="397">
        <v>0</v>
      </c>
      <c r="L57" s="397">
        <v>0</v>
      </c>
      <c r="M57" s="403">
        <v>0.46901887655258201</v>
      </c>
    </row>
    <row r="58" spans="1:13" x14ac:dyDescent="0.2">
      <c r="A58" s="2" t="s">
        <v>64</v>
      </c>
      <c r="B58" s="400">
        <v>80</v>
      </c>
      <c r="C58" s="397">
        <v>0.86680072546005205</v>
      </c>
      <c r="D58" s="397">
        <v>9.2731088399887099E-2</v>
      </c>
      <c r="E58" s="397">
        <v>2.0754955708980598E-2</v>
      </c>
      <c r="F58" s="397">
        <v>0</v>
      </c>
      <c r="G58" s="397">
        <v>1.3170724734664E-2</v>
      </c>
      <c r="H58" s="397">
        <v>6.5425280481576902E-3</v>
      </c>
      <c r="I58" s="397">
        <v>0</v>
      </c>
      <c r="J58" s="397">
        <v>0</v>
      </c>
      <c r="K58" s="397">
        <v>0</v>
      </c>
      <c r="L58" s="397">
        <v>0</v>
      </c>
      <c r="M58" s="403">
        <v>0.21963654458522799</v>
      </c>
    </row>
    <row r="59" spans="1:13" x14ac:dyDescent="0.2">
      <c r="A59" s="2" t="s">
        <v>65</v>
      </c>
      <c r="B59" s="400">
        <v>73</v>
      </c>
      <c r="C59" s="397">
        <v>0.81206226348876998</v>
      </c>
      <c r="D59" s="397">
        <v>0.12189988046884501</v>
      </c>
      <c r="E59" s="397">
        <v>3.6016069352626801E-2</v>
      </c>
      <c r="F59" s="397">
        <v>8.59456975013018E-3</v>
      </c>
      <c r="G59" s="397">
        <v>0</v>
      </c>
      <c r="H59" s="397">
        <v>2.1427210420370098E-2</v>
      </c>
      <c r="I59" s="397">
        <v>0</v>
      </c>
      <c r="J59" s="397">
        <v>0</v>
      </c>
      <c r="K59" s="397">
        <v>0</v>
      </c>
      <c r="L59" s="397">
        <v>0</v>
      </c>
      <c r="M59" s="403">
        <v>0.32685178518295299</v>
      </c>
    </row>
    <row r="60" spans="1:13" x14ac:dyDescent="0.2">
      <c r="A60" s="2" t="s">
        <v>66</v>
      </c>
      <c r="B60" s="400">
        <v>67</v>
      </c>
      <c r="C60" s="397">
        <v>0.81390392780303999</v>
      </c>
      <c r="D60" s="397">
        <v>0.160383671522141</v>
      </c>
      <c r="E60" s="397">
        <v>2.57124174386263E-2</v>
      </c>
      <c r="F60" s="397">
        <v>0</v>
      </c>
      <c r="G60" s="397">
        <v>0</v>
      </c>
      <c r="H60" s="397">
        <v>0</v>
      </c>
      <c r="I60" s="397">
        <v>0</v>
      </c>
      <c r="J60" s="397">
        <v>0</v>
      </c>
      <c r="K60" s="397">
        <v>0</v>
      </c>
      <c r="L60" s="397">
        <v>0</v>
      </c>
      <c r="M60" s="403">
        <v>0.21180850267410301</v>
      </c>
    </row>
    <row r="61" spans="1:13" x14ac:dyDescent="0.2">
      <c r="A61" s="2" t="s">
        <v>67</v>
      </c>
      <c r="B61" s="400">
        <v>68</v>
      </c>
      <c r="C61" s="397">
        <v>0.77890700101852395</v>
      </c>
      <c r="D61" s="397">
        <v>0.194677919149399</v>
      </c>
      <c r="E61" s="397">
        <v>0</v>
      </c>
      <c r="F61" s="397">
        <v>1.45568381994963E-2</v>
      </c>
      <c r="G61" s="397">
        <v>1.18582174181938E-2</v>
      </c>
      <c r="H61" s="397">
        <v>0</v>
      </c>
      <c r="I61" s="397">
        <v>0</v>
      </c>
      <c r="J61" s="397">
        <v>0</v>
      </c>
      <c r="K61" s="397">
        <v>0</v>
      </c>
      <c r="L61" s="397">
        <v>0</v>
      </c>
      <c r="M61" s="403">
        <v>0.28578129410743702</v>
      </c>
    </row>
    <row r="62" spans="1:13" x14ac:dyDescent="0.2">
      <c r="A62" s="2" t="s">
        <v>68</v>
      </c>
      <c r="B62" s="400">
        <v>102</v>
      </c>
      <c r="C62" s="397">
        <v>0.838822901248932</v>
      </c>
      <c r="D62" s="397">
        <v>0.136406674981117</v>
      </c>
      <c r="E62" s="397">
        <v>1.67224481701851E-2</v>
      </c>
      <c r="F62" s="397">
        <v>0</v>
      </c>
      <c r="G62" s="397">
        <v>8.0479476600885409E-3</v>
      </c>
      <c r="H62" s="397">
        <v>0</v>
      </c>
      <c r="I62" s="397">
        <v>0</v>
      </c>
      <c r="J62" s="397">
        <v>0</v>
      </c>
      <c r="K62" s="397">
        <v>0</v>
      </c>
      <c r="L62" s="397">
        <v>0</v>
      </c>
      <c r="M62" s="403">
        <v>0.20204336941242201</v>
      </c>
    </row>
    <row r="63" spans="1:13" x14ac:dyDescent="0.2">
      <c r="A63" s="2" t="s">
        <v>69</v>
      </c>
      <c r="B63" s="400">
        <v>74</v>
      </c>
      <c r="C63" s="397">
        <v>0.69331932067871105</v>
      </c>
      <c r="D63" s="397">
        <v>0.17096549272537201</v>
      </c>
      <c r="E63" s="397">
        <v>7.40068554878235E-2</v>
      </c>
      <c r="F63" s="397">
        <v>9.1887628659605997E-3</v>
      </c>
      <c r="G63" s="397">
        <v>4.4433053582906702E-2</v>
      </c>
      <c r="H63" s="397">
        <v>8.0865342170000094E-3</v>
      </c>
      <c r="I63" s="397">
        <v>0</v>
      </c>
      <c r="J63" s="397">
        <v>0</v>
      </c>
      <c r="K63" s="397">
        <v>0</v>
      </c>
      <c r="L63" s="397">
        <v>0</v>
      </c>
      <c r="M63" s="403">
        <v>0.57279688119888295</v>
      </c>
    </row>
    <row r="64" spans="1:13" x14ac:dyDescent="0.2">
      <c r="A64" s="2" t="s">
        <v>70</v>
      </c>
      <c r="B64" s="400">
        <v>77</v>
      </c>
      <c r="C64" s="397">
        <v>0.67051088809966997</v>
      </c>
      <c r="D64" s="397">
        <v>0.23487913608551</v>
      </c>
      <c r="E64" s="397">
        <v>3.6939032375812503E-2</v>
      </c>
      <c r="F64" s="397">
        <v>2.7584398165345199E-2</v>
      </c>
      <c r="G64" s="397">
        <v>1.16918804123998E-2</v>
      </c>
      <c r="H64" s="397">
        <v>9.1973468661308306E-3</v>
      </c>
      <c r="I64" s="397">
        <v>0</v>
      </c>
      <c r="J64" s="397">
        <v>0</v>
      </c>
      <c r="K64" s="397">
        <v>9.1973468661308306E-3</v>
      </c>
      <c r="L64" s="397">
        <v>0</v>
      </c>
      <c r="M64" s="403">
        <v>0.70500099658966098</v>
      </c>
    </row>
    <row r="65" spans="1:13" x14ac:dyDescent="0.2">
      <c r="A65" s="2" t="s">
        <v>71</v>
      </c>
      <c r="B65" s="400">
        <v>66</v>
      </c>
      <c r="C65" s="397">
        <v>0.847495257854462</v>
      </c>
      <c r="D65" s="397">
        <v>0.12813124060630801</v>
      </c>
      <c r="E65" s="397">
        <v>1.47178592160344E-2</v>
      </c>
      <c r="F65" s="397">
        <v>0</v>
      </c>
      <c r="G65" s="397">
        <v>0</v>
      </c>
      <c r="H65" s="397">
        <v>0</v>
      </c>
      <c r="I65" s="397">
        <v>9.6556674689054506E-3</v>
      </c>
      <c r="J65" s="397">
        <v>0</v>
      </c>
      <c r="K65" s="397">
        <v>0</v>
      </c>
      <c r="L65" s="397">
        <v>0</v>
      </c>
      <c r="M65" s="403">
        <v>0.27343496680259699</v>
      </c>
    </row>
    <row r="66" spans="1:13" x14ac:dyDescent="0.2">
      <c r="A66" s="2" t="s">
        <v>72</v>
      </c>
      <c r="B66" s="400">
        <v>80</v>
      </c>
      <c r="C66" s="397">
        <v>0.78499299287795998</v>
      </c>
      <c r="D66" s="397">
        <v>8.1431098282337203E-2</v>
      </c>
      <c r="E66" s="397">
        <v>9.9466778337955503E-2</v>
      </c>
      <c r="F66" s="397">
        <v>1.30115142092109E-2</v>
      </c>
      <c r="G66" s="397">
        <v>0</v>
      </c>
      <c r="H66" s="397">
        <v>1.4180238358676401E-2</v>
      </c>
      <c r="I66" s="397">
        <v>0</v>
      </c>
      <c r="J66" s="397">
        <v>0</v>
      </c>
      <c r="K66" s="397">
        <v>6.9173630326986304E-3</v>
      </c>
      <c r="L66" s="397">
        <v>0</v>
      </c>
      <c r="M66" s="403">
        <v>0.528647661209106</v>
      </c>
    </row>
    <row r="67" spans="1:13" x14ac:dyDescent="0.2">
      <c r="A67" s="2" t="s">
        <v>73</v>
      </c>
      <c r="B67" s="400">
        <v>90</v>
      </c>
      <c r="C67" s="397">
        <v>0.75462949275970503</v>
      </c>
      <c r="D67" s="397">
        <v>0.17268396914005299</v>
      </c>
      <c r="E67" s="397">
        <v>5.3312044590711601E-2</v>
      </c>
      <c r="F67" s="397">
        <v>0</v>
      </c>
      <c r="G67" s="397">
        <v>0</v>
      </c>
      <c r="H67" s="397">
        <v>1.9374489784240698E-2</v>
      </c>
      <c r="I67" s="397">
        <v>0</v>
      </c>
      <c r="J67" s="397">
        <v>0</v>
      </c>
      <c r="K67" s="397">
        <v>0</v>
      </c>
      <c r="L67" s="397">
        <v>0</v>
      </c>
      <c r="M67" s="403">
        <v>0.376180499792099</v>
      </c>
    </row>
    <row r="68" spans="1:13" x14ac:dyDescent="0.2">
      <c r="A68" s="2" t="s">
        <v>74</v>
      </c>
      <c r="B68" s="400">
        <v>73</v>
      </c>
      <c r="C68" s="397">
        <v>0.77224487066268899</v>
      </c>
      <c r="D68" s="397">
        <v>0.160080552101135</v>
      </c>
      <c r="E68" s="397">
        <v>2.0761337131261801E-2</v>
      </c>
      <c r="F68" s="397">
        <v>0</v>
      </c>
      <c r="G68" s="397">
        <v>2.0761337131261801E-2</v>
      </c>
      <c r="H68" s="397">
        <v>0</v>
      </c>
      <c r="I68" s="397">
        <v>0</v>
      </c>
      <c r="J68" s="397">
        <v>0</v>
      </c>
      <c r="K68" s="397">
        <v>2.6151912286877601E-2</v>
      </c>
      <c r="L68" s="397">
        <v>0</v>
      </c>
      <c r="M68" s="403">
        <v>0.83383876085281405</v>
      </c>
    </row>
    <row r="69" spans="1:13" x14ac:dyDescent="0.2">
      <c r="A69" s="2" t="s">
        <v>75</v>
      </c>
      <c r="B69" s="400">
        <v>92</v>
      </c>
      <c r="C69" s="397">
        <v>0.76520425081253096</v>
      </c>
      <c r="D69" s="397">
        <v>0.14791239798069</v>
      </c>
      <c r="E69" s="397">
        <v>4.3979026377201101E-2</v>
      </c>
      <c r="F69" s="397">
        <v>0</v>
      </c>
      <c r="G69" s="397">
        <v>1.74257457256317E-2</v>
      </c>
      <c r="H69" s="397">
        <v>2.54785809665918E-2</v>
      </c>
      <c r="I69" s="397">
        <v>0</v>
      </c>
      <c r="J69" s="397">
        <v>0</v>
      </c>
      <c r="K69" s="397">
        <v>0</v>
      </c>
      <c r="L69" s="397">
        <v>0</v>
      </c>
      <c r="M69" s="403">
        <v>0.44673469662666299</v>
      </c>
    </row>
    <row r="70" spans="1:13" x14ac:dyDescent="0.2">
      <c r="A70" s="2" t="s">
        <v>76</v>
      </c>
      <c r="B70" s="400">
        <v>83</v>
      </c>
      <c r="C70" s="397">
        <v>0.82277715206146196</v>
      </c>
      <c r="D70" s="397">
        <v>7.32234716415405E-2</v>
      </c>
      <c r="E70" s="397">
        <v>3.4307722002267803E-2</v>
      </c>
      <c r="F70" s="397">
        <v>3.58779989182949E-2</v>
      </c>
      <c r="G70" s="397">
        <v>2.3300316184759098E-2</v>
      </c>
      <c r="H70" s="397">
        <v>1.0513341054320301E-2</v>
      </c>
      <c r="I70" s="397">
        <v>0</v>
      </c>
      <c r="J70" s="397">
        <v>0</v>
      </c>
      <c r="K70" s="397">
        <v>0</v>
      </c>
      <c r="L70" s="397">
        <v>0</v>
      </c>
      <c r="M70" s="403">
        <v>0.39524087309837302</v>
      </c>
    </row>
    <row r="71" spans="1:13" x14ac:dyDescent="0.2">
      <c r="A71" s="3" t="s">
        <v>77</v>
      </c>
      <c r="B71" s="401">
        <v>64</v>
      </c>
      <c r="C71" s="398">
        <v>0.81154966354370095</v>
      </c>
      <c r="D71" s="398">
        <v>0.11027026176452601</v>
      </c>
      <c r="E71" s="398">
        <v>2.7135118842124901E-2</v>
      </c>
      <c r="F71" s="398">
        <v>1.4046295545995201E-2</v>
      </c>
      <c r="G71" s="398">
        <v>3.69986556470394E-2</v>
      </c>
      <c r="H71" s="398">
        <v>0</v>
      </c>
      <c r="I71" s="398">
        <v>0</v>
      </c>
      <c r="J71" s="398">
        <v>0</v>
      </c>
      <c r="K71" s="398">
        <v>0</v>
      </c>
      <c r="L71" s="398">
        <v>0</v>
      </c>
      <c r="M71" s="404">
        <v>0.354674011468887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288</v>
      </c>
    </row>
    <row r="5" spans="1:9" x14ac:dyDescent="0.2">
      <c r="A5" s="4" t="s">
        <v>88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162</v>
      </c>
      <c r="I5" s="4" t="s">
        <v>94</v>
      </c>
    </row>
    <row r="6" spans="1:9" x14ac:dyDescent="0.2">
      <c r="A6" s="44" t="s">
        <v>289</v>
      </c>
      <c r="B6" s="436">
        <v>6105</v>
      </c>
      <c r="C6" s="435">
        <v>0.161720141768456</v>
      </c>
      <c r="D6" s="435">
        <v>0.46524554491043102</v>
      </c>
      <c r="E6" s="435">
        <v>0.28862631320953402</v>
      </c>
      <c r="F6" s="435">
        <v>6.6829591989517198E-2</v>
      </c>
      <c r="G6" s="435">
        <v>1.4094779267907099E-2</v>
      </c>
      <c r="H6" s="435">
        <v>3.4836467821151001E-3</v>
      </c>
      <c r="I6" s="437">
        <v>2.3039083480835001</v>
      </c>
    </row>
    <row r="7" spans="1:9" x14ac:dyDescent="0.2">
      <c r="A7" s="44" t="s">
        <v>290</v>
      </c>
      <c r="B7" s="436">
        <v>6005</v>
      </c>
      <c r="C7" s="435">
        <v>0.169244319200516</v>
      </c>
      <c r="D7" s="435">
        <v>0.48042118549346902</v>
      </c>
      <c r="E7" s="435">
        <v>0.23605918884277299</v>
      </c>
      <c r="F7" s="435">
        <v>8.9307777583599104E-2</v>
      </c>
      <c r="G7" s="435">
        <v>1.6442287713289299E-2</v>
      </c>
      <c r="H7" s="435">
        <v>8.5252355784177797E-3</v>
      </c>
      <c r="I7" s="437">
        <v>2.29729175567627</v>
      </c>
    </row>
    <row r="8" spans="1:9" x14ac:dyDescent="0.2">
      <c r="A8" s="44" t="s">
        <v>291</v>
      </c>
      <c r="B8" s="436">
        <v>6076</v>
      </c>
      <c r="C8" s="435">
        <v>0.123182125389576</v>
      </c>
      <c r="D8" s="435">
        <v>0.50741147994995095</v>
      </c>
      <c r="E8" s="435">
        <v>0.298529952764511</v>
      </c>
      <c r="F8" s="435">
        <v>5.4823581129312501E-2</v>
      </c>
      <c r="G8" s="435">
        <v>1.01533215492964E-2</v>
      </c>
      <c r="H8" s="435">
        <v>5.8994968421757204E-3</v>
      </c>
      <c r="I8" s="437">
        <v>2.3173270225524898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289</v>
      </c>
    </row>
    <row r="4" spans="1:10" x14ac:dyDescent="0.2">
      <c r="A4" t="s">
        <v>3</v>
      </c>
    </row>
    <row r="5" spans="1:10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411" t="s">
        <v>1</v>
      </c>
      <c r="C6" s="408" t="s">
        <v>1</v>
      </c>
      <c r="D6" s="408" t="s">
        <v>1</v>
      </c>
      <c r="E6" s="408" t="s">
        <v>1</v>
      </c>
      <c r="F6" s="408" t="s">
        <v>1</v>
      </c>
      <c r="G6" s="408" t="s">
        <v>1</v>
      </c>
      <c r="H6" s="408" t="s">
        <v>1</v>
      </c>
      <c r="I6" s="414" t="s">
        <v>1</v>
      </c>
      <c r="J6" s="408" t="s">
        <v>1</v>
      </c>
    </row>
    <row r="7" spans="1:10" x14ac:dyDescent="0.2">
      <c r="A7" s="2" t="s">
        <v>13</v>
      </c>
      <c r="B7" s="412">
        <v>6105</v>
      </c>
      <c r="C7" s="409">
        <v>0.161720141768456</v>
      </c>
      <c r="D7" s="409">
        <v>0.46524554491043102</v>
      </c>
      <c r="E7" s="409">
        <v>0.28862631320953402</v>
      </c>
      <c r="F7" s="409">
        <v>6.6829591989517198E-2</v>
      </c>
      <c r="G7" s="409">
        <v>1.4094779267907099E-2</v>
      </c>
      <c r="H7" s="409">
        <v>3.4836467821151001E-3</v>
      </c>
      <c r="I7" s="415">
        <v>2.3039083480835001</v>
      </c>
      <c r="J7" s="409">
        <v>0.62915743768260401</v>
      </c>
    </row>
    <row r="8" spans="1:10" x14ac:dyDescent="0.2">
      <c r="A8" s="5" t="s">
        <v>14</v>
      </c>
      <c r="B8" s="411" t="s">
        <v>1</v>
      </c>
      <c r="C8" s="408" t="s">
        <v>1</v>
      </c>
      <c r="D8" s="408" t="s">
        <v>1</v>
      </c>
      <c r="E8" s="408" t="s">
        <v>1</v>
      </c>
      <c r="F8" s="408" t="s">
        <v>1</v>
      </c>
      <c r="G8" s="408" t="s">
        <v>1</v>
      </c>
      <c r="H8" s="408" t="s">
        <v>1</v>
      </c>
      <c r="I8" s="414" t="s">
        <v>1</v>
      </c>
      <c r="J8" s="408" t="s">
        <v>1</v>
      </c>
    </row>
    <row r="9" spans="1:10" x14ac:dyDescent="0.2">
      <c r="A9" s="2" t="s">
        <v>15</v>
      </c>
      <c r="B9" s="412">
        <v>103</v>
      </c>
      <c r="C9" s="409">
        <v>0.30233690142631497</v>
      </c>
      <c r="D9" s="409">
        <v>0.43596944212913502</v>
      </c>
      <c r="E9" s="409">
        <v>0.24595800042152399</v>
      </c>
      <c r="F9" s="409">
        <v>7.8678289428353292E-3</v>
      </c>
      <c r="G9" s="409">
        <v>7.8678289428353292E-3</v>
      </c>
      <c r="H9" s="409">
        <v>0</v>
      </c>
      <c r="I9" s="415">
        <v>1.98296022415161</v>
      </c>
      <c r="J9" s="409">
        <v>0.73830634218024804</v>
      </c>
    </row>
    <row r="10" spans="1:10" x14ac:dyDescent="0.2">
      <c r="A10" s="2" t="s">
        <v>16</v>
      </c>
      <c r="B10" s="412">
        <v>107</v>
      </c>
      <c r="C10" s="409">
        <v>0.23365685343742401</v>
      </c>
      <c r="D10" s="409">
        <v>0.55951058864593495</v>
      </c>
      <c r="E10" s="409">
        <v>0.175669595599174</v>
      </c>
      <c r="F10" s="409">
        <v>2.2960225120186799E-2</v>
      </c>
      <c r="G10" s="409">
        <v>8.2027092576026899E-3</v>
      </c>
      <c r="H10" s="409">
        <v>0</v>
      </c>
      <c r="I10" s="415">
        <v>2.0125412940978999</v>
      </c>
      <c r="J10" s="409">
        <v>0.79316746424420204</v>
      </c>
    </row>
    <row r="11" spans="1:10" x14ac:dyDescent="0.2">
      <c r="A11" s="2" t="s">
        <v>17</v>
      </c>
      <c r="B11" s="412">
        <v>125</v>
      </c>
      <c r="C11" s="409">
        <v>0.28005442023277299</v>
      </c>
      <c r="D11" s="409">
        <v>0.50311166048049905</v>
      </c>
      <c r="E11" s="409">
        <v>0.17414990067482</v>
      </c>
      <c r="F11" s="409">
        <v>4.2684040963649701E-2</v>
      </c>
      <c r="G11" s="409">
        <v>0</v>
      </c>
      <c r="H11" s="409">
        <v>0</v>
      </c>
      <c r="I11" s="415">
        <v>1.97946357727051</v>
      </c>
      <c r="J11" s="409">
        <v>0.78316606320814697</v>
      </c>
    </row>
    <row r="12" spans="1:10" x14ac:dyDescent="0.2">
      <c r="A12" s="2" t="s">
        <v>18</v>
      </c>
      <c r="B12" s="412">
        <v>110</v>
      </c>
      <c r="C12" s="409">
        <v>0.24081289768219</v>
      </c>
      <c r="D12" s="409">
        <v>0.46178391575813299</v>
      </c>
      <c r="E12" s="409">
        <v>0.250417619943619</v>
      </c>
      <c r="F12" s="409">
        <v>3.5632360726594897E-2</v>
      </c>
      <c r="G12" s="409">
        <v>0</v>
      </c>
      <c r="H12" s="409">
        <v>1.1353213340044001E-2</v>
      </c>
      <c r="I12" s="415">
        <v>2.12628221511841</v>
      </c>
      <c r="J12" s="409">
        <v>0.70259680820556902</v>
      </c>
    </row>
    <row r="13" spans="1:10" x14ac:dyDescent="0.2">
      <c r="A13" s="2" t="s">
        <v>19</v>
      </c>
      <c r="B13" s="412">
        <v>107</v>
      </c>
      <c r="C13" s="409">
        <v>0.34138596057891801</v>
      </c>
      <c r="D13" s="409">
        <v>0.42599400877952598</v>
      </c>
      <c r="E13" s="409">
        <v>0.19015206396579701</v>
      </c>
      <c r="F13" s="409">
        <v>3.4288648515939699E-2</v>
      </c>
      <c r="G13" s="409">
        <v>8.1793256103992497E-3</v>
      </c>
      <c r="H13" s="409">
        <v>0</v>
      </c>
      <c r="I13" s="415">
        <v>1.9418814182281501</v>
      </c>
      <c r="J13" s="409">
        <v>0.76737996364101801</v>
      </c>
    </row>
    <row r="14" spans="1:10" x14ac:dyDescent="0.2">
      <c r="A14" s="2" t="s">
        <v>20</v>
      </c>
      <c r="B14" s="412">
        <v>97</v>
      </c>
      <c r="C14" s="409">
        <v>0.37038809061050398</v>
      </c>
      <c r="D14" s="409">
        <v>0.37488558888435403</v>
      </c>
      <c r="E14" s="409">
        <v>0.206538751721382</v>
      </c>
      <c r="F14" s="409">
        <v>4.0486715734005002E-2</v>
      </c>
      <c r="G14" s="409">
        <v>7.7008460648357903E-3</v>
      </c>
      <c r="H14" s="409">
        <v>0</v>
      </c>
      <c r="I14" s="415">
        <v>1.9402266740798999</v>
      </c>
      <c r="J14" s="409">
        <v>0.74527368470053401</v>
      </c>
    </row>
    <row r="15" spans="1:10" x14ac:dyDescent="0.2">
      <c r="A15" s="2" t="s">
        <v>21</v>
      </c>
      <c r="B15" s="412">
        <v>95</v>
      </c>
      <c r="C15" s="409">
        <v>0.27304032444953902</v>
      </c>
      <c r="D15" s="409">
        <v>0.47901743650436401</v>
      </c>
      <c r="E15" s="409">
        <v>0.19837938249111201</v>
      </c>
      <c r="F15" s="409">
        <v>4.9562852829694699E-2</v>
      </c>
      <c r="G15" s="409">
        <v>0</v>
      </c>
      <c r="H15" s="409">
        <v>0</v>
      </c>
      <c r="I15" s="415">
        <v>2.02446484565735</v>
      </c>
      <c r="J15" s="409">
        <v>0.75205776375553701</v>
      </c>
    </row>
    <row r="16" spans="1:10" x14ac:dyDescent="0.2">
      <c r="A16" s="2" t="s">
        <v>22</v>
      </c>
      <c r="B16" s="412">
        <v>104</v>
      </c>
      <c r="C16" s="409">
        <v>0.12898015975952101</v>
      </c>
      <c r="D16" s="409">
        <v>0.46892577409744302</v>
      </c>
      <c r="E16" s="409">
        <v>0.37079051136970498</v>
      </c>
      <c r="F16" s="409">
        <v>3.1303547322750098E-2</v>
      </c>
      <c r="G16" s="409">
        <v>0</v>
      </c>
      <c r="H16" s="409">
        <v>0</v>
      </c>
      <c r="I16" s="415">
        <v>2.3044173717498802</v>
      </c>
      <c r="J16" s="409">
        <v>0.59790593831171002</v>
      </c>
    </row>
    <row r="17" spans="1:10" x14ac:dyDescent="0.2">
      <c r="A17" s="2" t="s">
        <v>23</v>
      </c>
      <c r="B17" s="412">
        <v>77</v>
      </c>
      <c r="C17" s="409">
        <v>0.103769160807133</v>
      </c>
      <c r="D17" s="409">
        <v>0.41026514768600503</v>
      </c>
      <c r="E17" s="409">
        <v>0.34055280685424799</v>
      </c>
      <c r="F17" s="409">
        <v>0.11281330138444901</v>
      </c>
      <c r="G17" s="409">
        <v>3.2599586993455901E-2</v>
      </c>
      <c r="H17" s="409">
        <v>0</v>
      </c>
      <c r="I17" s="415">
        <v>2.56020903587341</v>
      </c>
      <c r="J17" s="409">
        <v>0.51403430657821003</v>
      </c>
    </row>
    <row r="18" spans="1:10" x14ac:dyDescent="0.2">
      <c r="A18" s="2" t="s">
        <v>24</v>
      </c>
      <c r="B18" s="412">
        <v>81</v>
      </c>
      <c r="C18" s="409">
        <v>0.13010579347610499</v>
      </c>
      <c r="D18" s="409">
        <v>0.51498478651046797</v>
      </c>
      <c r="E18" s="409">
        <v>0.26079842448234603</v>
      </c>
      <c r="F18" s="409">
        <v>7.5276322662830394E-2</v>
      </c>
      <c r="G18" s="409">
        <v>1.8834654241800301E-2</v>
      </c>
      <c r="H18" s="409">
        <v>0</v>
      </c>
      <c r="I18" s="415">
        <v>2.3377492427825901</v>
      </c>
      <c r="J18" s="409">
        <v>0.64509059200232099</v>
      </c>
    </row>
    <row r="19" spans="1:10" x14ac:dyDescent="0.2">
      <c r="A19" s="2" t="s">
        <v>25</v>
      </c>
      <c r="B19" s="412">
        <v>96</v>
      </c>
      <c r="C19" s="409">
        <v>0.15858501195907601</v>
      </c>
      <c r="D19" s="409">
        <v>0.406324863433838</v>
      </c>
      <c r="E19" s="409">
        <v>0.34126049280166598</v>
      </c>
      <c r="F19" s="409">
        <v>6.7615263164043399E-2</v>
      </c>
      <c r="G19" s="409">
        <v>2.6214361190795898E-2</v>
      </c>
      <c r="H19" s="409">
        <v>0</v>
      </c>
      <c r="I19" s="415">
        <v>2.3965489864349401</v>
      </c>
      <c r="J19" s="409">
        <v>0.56490987960182004</v>
      </c>
    </row>
    <row r="20" spans="1:10" x14ac:dyDescent="0.2">
      <c r="A20" s="2" t="s">
        <v>26</v>
      </c>
      <c r="B20" s="412">
        <v>101</v>
      </c>
      <c r="C20" s="409">
        <v>0.120939843356609</v>
      </c>
      <c r="D20" s="409">
        <v>0.36428162455558799</v>
      </c>
      <c r="E20" s="409">
        <v>0.39416047930717502</v>
      </c>
      <c r="F20" s="409">
        <v>0.10201486200094199</v>
      </c>
      <c r="G20" s="409">
        <v>7.6844594441354301E-3</v>
      </c>
      <c r="H20" s="409">
        <v>1.0918731801211799E-2</v>
      </c>
      <c r="I20" s="415">
        <v>2.5439786911010702</v>
      </c>
      <c r="J20" s="409">
        <v>0.48522146768624802</v>
      </c>
    </row>
    <row r="21" spans="1:10" x14ac:dyDescent="0.2">
      <c r="A21" s="2" t="s">
        <v>27</v>
      </c>
      <c r="B21" s="412">
        <v>81</v>
      </c>
      <c r="C21" s="409">
        <v>9.9384702742099804E-2</v>
      </c>
      <c r="D21" s="409">
        <v>0.51171392202377297</v>
      </c>
      <c r="E21" s="409">
        <v>0.28612768650054898</v>
      </c>
      <c r="F21" s="409">
        <v>6.9194294512271895E-2</v>
      </c>
      <c r="G21" s="409">
        <v>1.2127880007028601E-2</v>
      </c>
      <c r="H21" s="409">
        <v>2.1451493725180602E-2</v>
      </c>
      <c r="I21" s="415">
        <v>2.4473211765289302</v>
      </c>
      <c r="J21" s="409">
        <v>0.61109863728673197</v>
      </c>
    </row>
    <row r="22" spans="1:10" x14ac:dyDescent="0.2">
      <c r="A22" s="2" t="s">
        <v>28</v>
      </c>
      <c r="B22" s="412">
        <v>105</v>
      </c>
      <c r="C22" s="409">
        <v>0.26236537098884599</v>
      </c>
      <c r="D22" s="409">
        <v>0.47005546092987099</v>
      </c>
      <c r="E22" s="409">
        <v>0.18609921634197199</v>
      </c>
      <c r="F22" s="409">
        <v>7.0464909076690702E-2</v>
      </c>
      <c r="G22" s="409">
        <v>1.1015041731297999E-2</v>
      </c>
      <c r="H22" s="409">
        <v>0</v>
      </c>
      <c r="I22" s="415">
        <v>2.0977087020874001</v>
      </c>
      <c r="J22" s="409">
        <v>0.73242083260083601</v>
      </c>
    </row>
    <row r="23" spans="1:10" x14ac:dyDescent="0.2">
      <c r="A23" s="2" t="s">
        <v>29</v>
      </c>
      <c r="B23" s="412">
        <v>104</v>
      </c>
      <c r="C23" s="409">
        <v>0.19679783284664201</v>
      </c>
      <c r="D23" s="409">
        <v>0.52758860588073697</v>
      </c>
      <c r="E23" s="409">
        <v>0.17816071212291701</v>
      </c>
      <c r="F23" s="409">
        <v>9.0443447232246399E-2</v>
      </c>
      <c r="G23" s="409">
        <v>7.0093828253448001E-3</v>
      </c>
      <c r="H23" s="409">
        <v>0</v>
      </c>
      <c r="I23" s="415">
        <v>2.18327784538269</v>
      </c>
      <c r="J23" s="409">
        <v>0.72438645255744705</v>
      </c>
    </row>
    <row r="24" spans="1:10" x14ac:dyDescent="0.2">
      <c r="A24" s="2" t="s">
        <v>30</v>
      </c>
      <c r="B24" s="412">
        <v>100</v>
      </c>
      <c r="C24" s="409">
        <v>0.222616732120514</v>
      </c>
      <c r="D24" s="409">
        <v>0.47055351734161399</v>
      </c>
      <c r="E24" s="409">
        <v>0.24972783029079401</v>
      </c>
      <c r="F24" s="409">
        <v>4.6550665050745003E-2</v>
      </c>
      <c r="G24" s="409">
        <v>0</v>
      </c>
      <c r="H24" s="409">
        <v>1.05512579903007E-2</v>
      </c>
      <c r="I24" s="415">
        <v>2.1624174118042001</v>
      </c>
      <c r="J24" s="409">
        <v>0.69317024752543199</v>
      </c>
    </row>
    <row r="25" spans="1:10" x14ac:dyDescent="0.2">
      <c r="A25" s="2" t="s">
        <v>31</v>
      </c>
      <c r="B25" s="412">
        <v>101</v>
      </c>
      <c r="C25" s="409">
        <v>0.119606658816338</v>
      </c>
      <c r="D25" s="409">
        <v>0.56254559755325295</v>
      </c>
      <c r="E25" s="409">
        <v>0.25743368268013</v>
      </c>
      <c r="F25" s="409">
        <v>5.2079286426305799E-2</v>
      </c>
      <c r="G25" s="409">
        <v>8.3347987383603998E-3</v>
      </c>
      <c r="H25" s="409">
        <v>0</v>
      </c>
      <c r="I25" s="415">
        <v>2.26698994636536</v>
      </c>
      <c r="J25" s="409">
        <v>0.68215223985169204</v>
      </c>
    </row>
    <row r="26" spans="1:10" x14ac:dyDescent="0.2">
      <c r="A26" s="2" t="s">
        <v>32</v>
      </c>
      <c r="B26" s="412">
        <v>99</v>
      </c>
      <c r="C26" s="409">
        <v>0.14435192942619299</v>
      </c>
      <c r="D26" s="409">
        <v>0.41834664344787598</v>
      </c>
      <c r="E26" s="409">
        <v>0.33282664418220498</v>
      </c>
      <c r="F26" s="409">
        <v>5.35380207002163E-2</v>
      </c>
      <c r="G26" s="409">
        <v>1.8986355513334299E-2</v>
      </c>
      <c r="H26" s="409">
        <v>3.1950395554304102E-2</v>
      </c>
      <c r="I26" s="415">
        <v>2.4803113937377899</v>
      </c>
      <c r="J26" s="409">
        <v>0.56269857916271604</v>
      </c>
    </row>
    <row r="27" spans="1:10" x14ac:dyDescent="0.2">
      <c r="A27" s="2" t="s">
        <v>33</v>
      </c>
      <c r="B27" s="412">
        <v>91</v>
      </c>
      <c r="C27" s="409">
        <v>9.7500100731849698E-2</v>
      </c>
      <c r="D27" s="409">
        <v>0.47804871201515198</v>
      </c>
      <c r="E27" s="409">
        <v>0.30916216969490101</v>
      </c>
      <c r="F27" s="409">
        <v>8.5269972681999207E-2</v>
      </c>
      <c r="G27" s="409">
        <v>1.85114741325378E-2</v>
      </c>
      <c r="H27" s="409">
        <v>1.1507555842399601E-2</v>
      </c>
      <c r="I27" s="415">
        <v>2.4837665557861301</v>
      </c>
      <c r="J27" s="409">
        <v>0.57554882132334695</v>
      </c>
    </row>
    <row r="28" spans="1:10" x14ac:dyDescent="0.2">
      <c r="A28" s="2" t="s">
        <v>34</v>
      </c>
      <c r="B28" s="412">
        <v>103</v>
      </c>
      <c r="C28" s="409">
        <v>0.12739422917366</v>
      </c>
      <c r="D28" s="409">
        <v>0.49824178218841603</v>
      </c>
      <c r="E28" s="409">
        <v>0.32961082458496099</v>
      </c>
      <c r="F28" s="409">
        <v>4.4753175228834201E-2</v>
      </c>
      <c r="G28" s="409">
        <v>0</v>
      </c>
      <c r="H28" s="409">
        <v>0</v>
      </c>
      <c r="I28" s="415">
        <v>2.2917230129241899</v>
      </c>
      <c r="J28" s="409">
        <v>0.62563600437004896</v>
      </c>
    </row>
    <row r="29" spans="1:10" x14ac:dyDescent="0.2">
      <c r="A29" s="2" t="s">
        <v>35</v>
      </c>
      <c r="B29" s="412">
        <v>100</v>
      </c>
      <c r="C29" s="409">
        <v>0.121975347399712</v>
      </c>
      <c r="D29" s="409">
        <v>0.54541921615600597</v>
      </c>
      <c r="E29" s="409">
        <v>0.21771956980228399</v>
      </c>
      <c r="F29" s="409">
        <v>0.10603831708431199</v>
      </c>
      <c r="G29" s="409">
        <v>8.8475709781050699E-3</v>
      </c>
      <c r="H29" s="409">
        <v>0</v>
      </c>
      <c r="I29" s="415">
        <v>2.3343634605407702</v>
      </c>
      <c r="J29" s="409">
        <v>0.66739454925984598</v>
      </c>
    </row>
    <row r="30" spans="1:10" x14ac:dyDescent="0.2">
      <c r="A30" s="2" t="s">
        <v>36</v>
      </c>
      <c r="B30" s="412">
        <v>91</v>
      </c>
      <c r="C30" s="409">
        <v>0.12926577031612399</v>
      </c>
      <c r="D30" s="409">
        <v>0.53691601753234897</v>
      </c>
      <c r="E30" s="409">
        <v>0.27577465772628801</v>
      </c>
      <c r="F30" s="409">
        <v>2.82504074275494E-2</v>
      </c>
      <c r="G30" s="409">
        <v>9.9310530349612201E-3</v>
      </c>
      <c r="H30" s="409">
        <v>1.9862106069922399E-2</v>
      </c>
      <c r="I30" s="415">
        <v>2.3122513294220002</v>
      </c>
      <c r="J30" s="409">
        <v>0.66618177978288096</v>
      </c>
    </row>
    <row r="31" spans="1:10" x14ac:dyDescent="0.2">
      <c r="A31" s="2" t="s">
        <v>37</v>
      </c>
      <c r="B31" s="412">
        <v>83</v>
      </c>
      <c r="C31" s="409">
        <v>0.123663067817688</v>
      </c>
      <c r="D31" s="409">
        <v>0.54670250415802002</v>
      </c>
      <c r="E31" s="409">
        <v>0.24887885153293601</v>
      </c>
      <c r="F31" s="409">
        <v>8.0755576491355896E-2</v>
      </c>
      <c r="G31" s="409">
        <v>0</v>
      </c>
      <c r="H31" s="409">
        <v>0</v>
      </c>
      <c r="I31" s="415">
        <v>2.2867269515991202</v>
      </c>
      <c r="J31" s="409">
        <v>0.67036557197570801</v>
      </c>
    </row>
    <row r="32" spans="1:10" x14ac:dyDescent="0.2">
      <c r="A32" s="2" t="s">
        <v>38</v>
      </c>
      <c r="B32" s="412">
        <v>106</v>
      </c>
      <c r="C32" s="409">
        <v>0.21094684302806899</v>
      </c>
      <c r="D32" s="409">
        <v>0.56863826513290405</v>
      </c>
      <c r="E32" s="409">
        <v>0.171787545084953</v>
      </c>
      <c r="F32" s="409">
        <v>4.8627316951751702E-2</v>
      </c>
      <c r="G32" s="409">
        <v>0</v>
      </c>
      <c r="H32" s="409">
        <v>0</v>
      </c>
      <c r="I32" s="415">
        <v>2.05809545516968</v>
      </c>
      <c r="J32" s="409">
        <v>0.77958513139441998</v>
      </c>
    </row>
    <row r="33" spans="1:10" x14ac:dyDescent="0.2">
      <c r="A33" s="2" t="s">
        <v>39</v>
      </c>
      <c r="B33" s="412">
        <v>95</v>
      </c>
      <c r="C33" s="409">
        <v>0.23243896663188901</v>
      </c>
      <c r="D33" s="409">
        <v>0.42347633838653598</v>
      </c>
      <c r="E33" s="409">
        <v>0.248990222811699</v>
      </c>
      <c r="F33" s="409">
        <v>9.5094464719295502E-2</v>
      </c>
      <c r="G33" s="409">
        <v>0</v>
      </c>
      <c r="H33" s="409">
        <v>0</v>
      </c>
      <c r="I33" s="415">
        <v>2.2067401409149201</v>
      </c>
      <c r="J33" s="409">
        <v>0.65591530990537505</v>
      </c>
    </row>
    <row r="34" spans="1:10" x14ac:dyDescent="0.2">
      <c r="A34" s="2" t="s">
        <v>40</v>
      </c>
      <c r="B34" s="412">
        <v>98</v>
      </c>
      <c r="C34" s="409">
        <v>9.1741472482681302E-2</v>
      </c>
      <c r="D34" s="409">
        <v>0.53554612398147605</v>
      </c>
      <c r="E34" s="409">
        <v>0.31062644720077498</v>
      </c>
      <c r="F34" s="409">
        <v>6.2085993587970699E-2</v>
      </c>
      <c r="G34" s="409">
        <v>0</v>
      </c>
      <c r="H34" s="409">
        <v>0</v>
      </c>
      <c r="I34" s="415">
        <v>2.34305691719055</v>
      </c>
      <c r="J34" s="409">
        <v>0.62728757309587402</v>
      </c>
    </row>
    <row r="35" spans="1:10" x14ac:dyDescent="0.2">
      <c r="A35" s="2" t="s">
        <v>41</v>
      </c>
      <c r="B35" s="412">
        <v>103</v>
      </c>
      <c r="C35" s="409">
        <v>0.13357925415039101</v>
      </c>
      <c r="D35" s="409">
        <v>0.45805835723876998</v>
      </c>
      <c r="E35" s="409">
        <v>0.317898720502853</v>
      </c>
      <c r="F35" s="409">
        <v>7.3198333382606506E-2</v>
      </c>
      <c r="G35" s="409">
        <v>0</v>
      </c>
      <c r="H35" s="409">
        <v>1.7265327274799298E-2</v>
      </c>
      <c r="I35" s="415">
        <v>2.3997774124145499</v>
      </c>
      <c r="J35" s="409">
        <v>0.59163761579720398</v>
      </c>
    </row>
    <row r="36" spans="1:10" x14ac:dyDescent="0.2">
      <c r="A36" s="2" t="s">
        <v>42</v>
      </c>
      <c r="B36" s="412">
        <v>85</v>
      </c>
      <c r="C36" s="409">
        <v>0.13076189160346999</v>
      </c>
      <c r="D36" s="409">
        <v>0.49286815524101302</v>
      </c>
      <c r="E36" s="409">
        <v>0.30237227678299</v>
      </c>
      <c r="F36" s="409">
        <v>6.7800335586071001E-2</v>
      </c>
      <c r="G36" s="409">
        <v>6.1973449774086501E-3</v>
      </c>
      <c r="H36" s="409">
        <v>0</v>
      </c>
      <c r="I36" s="415">
        <v>2.3258030414581299</v>
      </c>
      <c r="J36" s="409">
        <v>0.62363004423087898</v>
      </c>
    </row>
    <row r="37" spans="1:10" x14ac:dyDescent="0.2">
      <c r="A37" s="2" t="s">
        <v>43</v>
      </c>
      <c r="B37" s="412">
        <v>88</v>
      </c>
      <c r="C37" s="409">
        <v>6.4476668834686293E-2</v>
      </c>
      <c r="D37" s="409">
        <v>0.57636141777038596</v>
      </c>
      <c r="E37" s="409">
        <v>0.257501691579819</v>
      </c>
      <c r="F37" s="409">
        <v>7.7242597937583896E-2</v>
      </c>
      <c r="G37" s="409">
        <v>2.44176257401705E-2</v>
      </c>
      <c r="H37" s="409">
        <v>0</v>
      </c>
      <c r="I37" s="415">
        <v>2.4207630157470699</v>
      </c>
      <c r="J37" s="409">
        <v>0.64083808541141796</v>
      </c>
    </row>
    <row r="38" spans="1:10" x14ac:dyDescent="0.2">
      <c r="A38" s="2" t="s">
        <v>44</v>
      </c>
      <c r="B38" s="412">
        <v>105</v>
      </c>
      <c r="C38" s="409">
        <v>0.213566780090332</v>
      </c>
      <c r="D38" s="409">
        <v>0.552151739597321</v>
      </c>
      <c r="E38" s="409">
        <v>0.22018866240978199</v>
      </c>
      <c r="F38" s="409">
        <v>7.3198960162699197E-3</v>
      </c>
      <c r="G38" s="409">
        <v>6.7728920839726899E-3</v>
      </c>
      <c r="H38" s="409">
        <v>0</v>
      </c>
      <c r="I38" s="415">
        <v>2.0415804386138898</v>
      </c>
      <c r="J38" s="409">
        <v>0.76571854250784299</v>
      </c>
    </row>
    <row r="39" spans="1:10" x14ac:dyDescent="0.2">
      <c r="A39" s="2" t="s">
        <v>45</v>
      </c>
      <c r="B39" s="412">
        <v>104</v>
      </c>
      <c r="C39" s="409">
        <v>0.17552691698074299</v>
      </c>
      <c r="D39" s="409">
        <v>0.52811717987060502</v>
      </c>
      <c r="E39" s="409">
        <v>0.25583750009536699</v>
      </c>
      <c r="F39" s="409">
        <v>2.51499209553003E-2</v>
      </c>
      <c r="G39" s="409">
        <v>9.7814127802848799E-3</v>
      </c>
      <c r="H39" s="409">
        <v>5.5870949290692798E-3</v>
      </c>
      <c r="I39" s="415">
        <v>2.1823029518127401</v>
      </c>
      <c r="J39" s="409">
        <v>0.70364407883005897</v>
      </c>
    </row>
    <row r="40" spans="1:10" x14ac:dyDescent="0.2">
      <c r="A40" s="2" t="s">
        <v>46</v>
      </c>
      <c r="B40" s="412">
        <v>99</v>
      </c>
      <c r="C40" s="409">
        <v>0.134896606206894</v>
      </c>
      <c r="D40" s="409">
        <v>0.41717836260795599</v>
      </c>
      <c r="E40" s="409">
        <v>0.38740465044975297</v>
      </c>
      <c r="F40" s="409">
        <v>4.4323042035102803E-2</v>
      </c>
      <c r="G40" s="409">
        <v>1.6197348013520199E-2</v>
      </c>
      <c r="H40" s="409">
        <v>0</v>
      </c>
      <c r="I40" s="415">
        <v>2.3897461891174299</v>
      </c>
      <c r="J40" s="409">
        <v>0.55207496367325104</v>
      </c>
    </row>
    <row r="41" spans="1:10" x14ac:dyDescent="0.2">
      <c r="A41" s="2" t="s">
        <v>47</v>
      </c>
      <c r="B41" s="412">
        <v>97</v>
      </c>
      <c r="C41" s="409">
        <v>0.18982364237308499</v>
      </c>
      <c r="D41" s="409">
        <v>0.42103245854377702</v>
      </c>
      <c r="E41" s="409">
        <v>0.30735436081886303</v>
      </c>
      <c r="F41" s="409">
        <v>7.5206942856311798E-2</v>
      </c>
      <c r="G41" s="409">
        <v>6.5825991332531001E-3</v>
      </c>
      <c r="H41" s="409">
        <v>0</v>
      </c>
      <c r="I41" s="415">
        <v>2.2876923084259002</v>
      </c>
      <c r="J41" s="409">
        <v>0.61085609864124601</v>
      </c>
    </row>
    <row r="42" spans="1:10" x14ac:dyDescent="0.2">
      <c r="A42" s="2" t="s">
        <v>48</v>
      </c>
      <c r="B42" s="412">
        <v>102</v>
      </c>
      <c r="C42" s="409">
        <v>0.14878910779953</v>
      </c>
      <c r="D42" s="409">
        <v>0.46687054634094199</v>
      </c>
      <c r="E42" s="409">
        <v>0.32689139246940602</v>
      </c>
      <c r="F42" s="409">
        <v>4.7678843140602098E-2</v>
      </c>
      <c r="G42" s="409">
        <v>9.7701111808419193E-3</v>
      </c>
      <c r="H42" s="409">
        <v>0</v>
      </c>
      <c r="I42" s="415">
        <v>2.3027703762054399</v>
      </c>
      <c r="J42" s="409">
        <v>0.61565965356709496</v>
      </c>
    </row>
    <row r="43" spans="1:10" x14ac:dyDescent="0.2">
      <c r="A43" s="2" t="s">
        <v>49</v>
      </c>
      <c r="B43" s="412">
        <v>92</v>
      </c>
      <c r="C43" s="409">
        <v>0.186818107962608</v>
      </c>
      <c r="D43" s="409">
        <v>0.54266828298568703</v>
      </c>
      <c r="E43" s="409">
        <v>0.20938865840435</v>
      </c>
      <c r="F43" s="409">
        <v>6.1124969273805597E-2</v>
      </c>
      <c r="G43" s="409">
        <v>0</v>
      </c>
      <c r="H43" s="409">
        <v>0</v>
      </c>
      <c r="I43" s="415">
        <v>2.1448204517364502</v>
      </c>
      <c r="J43" s="409">
        <v>0.729486377360553</v>
      </c>
    </row>
    <row r="44" spans="1:10" x14ac:dyDescent="0.2">
      <c r="A44" s="2" t="s">
        <v>50</v>
      </c>
      <c r="B44" s="412">
        <v>96</v>
      </c>
      <c r="C44" s="409">
        <v>0.264572203159332</v>
      </c>
      <c r="D44" s="409">
        <v>0.49220401048660301</v>
      </c>
      <c r="E44" s="409">
        <v>0.243223786354065</v>
      </c>
      <c r="F44" s="409">
        <v>0</v>
      </c>
      <c r="G44" s="409">
        <v>0</v>
      </c>
      <c r="H44" s="409">
        <v>0</v>
      </c>
      <c r="I44" s="415">
        <v>1.9786515235900899</v>
      </c>
      <c r="J44" s="409">
        <v>0.75677621364593495</v>
      </c>
    </row>
    <row r="45" spans="1:10" x14ac:dyDescent="0.2">
      <c r="A45" s="2" t="s">
        <v>51</v>
      </c>
      <c r="B45" s="412">
        <v>101</v>
      </c>
      <c r="C45" s="409">
        <v>0.163509085774422</v>
      </c>
      <c r="D45" s="409">
        <v>0.49532011151313798</v>
      </c>
      <c r="E45" s="409">
        <v>0.25772896409034701</v>
      </c>
      <c r="F45" s="409">
        <v>5.9285454452037797E-2</v>
      </c>
      <c r="G45" s="409">
        <v>2.41563860327005E-2</v>
      </c>
      <c r="H45" s="409">
        <v>0</v>
      </c>
      <c r="I45" s="415">
        <v>2.2852599620819101</v>
      </c>
      <c r="J45" s="409">
        <v>0.65882919606039403</v>
      </c>
    </row>
    <row r="46" spans="1:10" x14ac:dyDescent="0.2">
      <c r="A46" s="2" t="s">
        <v>52</v>
      </c>
      <c r="B46" s="412">
        <v>104</v>
      </c>
      <c r="C46" s="409">
        <v>0.14692728221416501</v>
      </c>
      <c r="D46" s="409">
        <v>0.48273655772209201</v>
      </c>
      <c r="E46" s="409">
        <v>0.31210353970527599</v>
      </c>
      <c r="F46" s="409">
        <v>4.9752842634916299E-2</v>
      </c>
      <c r="G46" s="409">
        <v>8.4797739982604998E-3</v>
      </c>
      <c r="H46" s="409">
        <v>0</v>
      </c>
      <c r="I46" s="415">
        <v>2.29012131690979</v>
      </c>
      <c r="J46" s="409">
        <v>0.62966384228193695</v>
      </c>
    </row>
    <row r="47" spans="1:10" x14ac:dyDescent="0.2">
      <c r="A47" s="2" t="s">
        <v>53</v>
      </c>
      <c r="B47" s="412">
        <v>104</v>
      </c>
      <c r="C47" s="409">
        <v>0.100712232291698</v>
      </c>
      <c r="D47" s="409">
        <v>0.52325916290283203</v>
      </c>
      <c r="E47" s="409">
        <v>0.30071523785591098</v>
      </c>
      <c r="F47" s="409">
        <v>6.6761374473571805E-2</v>
      </c>
      <c r="G47" s="409">
        <v>8.5519934073090605E-3</v>
      </c>
      <c r="H47" s="409">
        <v>0</v>
      </c>
      <c r="I47" s="415">
        <v>2.35918164253235</v>
      </c>
      <c r="J47" s="409">
        <v>0.623971394613412</v>
      </c>
    </row>
    <row r="48" spans="1:10" x14ac:dyDescent="0.2">
      <c r="A48" s="2" t="s">
        <v>54</v>
      </c>
      <c r="B48" s="412">
        <v>90</v>
      </c>
      <c r="C48" s="409">
        <v>0.14542996883392301</v>
      </c>
      <c r="D48" s="409">
        <v>0.48377546668052701</v>
      </c>
      <c r="E48" s="409">
        <v>0.29826879501342801</v>
      </c>
      <c r="F48" s="409">
        <v>6.0007661581039401E-2</v>
      </c>
      <c r="G48" s="409">
        <v>1.2518117204308499E-2</v>
      </c>
      <c r="H48" s="409">
        <v>0</v>
      </c>
      <c r="I48" s="415">
        <v>2.3104085922241202</v>
      </c>
      <c r="J48" s="409">
        <v>0.62920542965451798</v>
      </c>
    </row>
    <row r="49" spans="1:10" x14ac:dyDescent="0.2">
      <c r="A49" s="2" t="s">
        <v>55</v>
      </c>
      <c r="B49" s="412">
        <v>91</v>
      </c>
      <c r="C49" s="409">
        <v>0.125126957893372</v>
      </c>
      <c r="D49" s="409">
        <v>0.49477013945579501</v>
      </c>
      <c r="E49" s="409">
        <v>0.33324995636940002</v>
      </c>
      <c r="F49" s="409">
        <v>4.6852938830852502E-2</v>
      </c>
      <c r="G49" s="409">
        <v>0</v>
      </c>
      <c r="H49" s="409">
        <v>0</v>
      </c>
      <c r="I49" s="415">
        <v>2.30182886123657</v>
      </c>
      <c r="J49" s="409">
        <v>0.61989710196776004</v>
      </c>
    </row>
    <row r="50" spans="1:10" x14ac:dyDescent="0.2">
      <c r="A50" s="2" t="s">
        <v>56</v>
      </c>
      <c r="B50" s="412">
        <v>69</v>
      </c>
      <c r="C50" s="409">
        <v>6.03487864136696E-2</v>
      </c>
      <c r="D50" s="409">
        <v>0.28562572598457298</v>
      </c>
      <c r="E50" s="409">
        <v>0.46463549137115501</v>
      </c>
      <c r="F50" s="409">
        <v>0.103318981826305</v>
      </c>
      <c r="G50" s="409">
        <v>3.7086475640535403E-2</v>
      </c>
      <c r="H50" s="409">
        <v>4.8984542489051798E-2</v>
      </c>
      <c r="I50" s="415">
        <v>2.9181222915649401</v>
      </c>
      <c r="J50" s="409">
        <v>0.34597451110938698</v>
      </c>
    </row>
    <row r="51" spans="1:10" x14ac:dyDescent="0.2">
      <c r="A51" s="2" t="s">
        <v>57</v>
      </c>
      <c r="B51" s="412">
        <v>100</v>
      </c>
      <c r="C51" s="409">
        <v>0.11019670218229299</v>
      </c>
      <c r="D51" s="409">
        <v>0.49380889534950301</v>
      </c>
      <c r="E51" s="409">
        <v>0.32337650656700101</v>
      </c>
      <c r="F51" s="409">
        <v>6.4945243299007402E-2</v>
      </c>
      <c r="G51" s="409">
        <v>7.6726493425667303E-3</v>
      </c>
      <c r="H51" s="409">
        <v>0</v>
      </c>
      <c r="I51" s="415">
        <v>2.36608815193176</v>
      </c>
      <c r="J51" s="409">
        <v>0.60400559950063004</v>
      </c>
    </row>
    <row r="52" spans="1:10" x14ac:dyDescent="0.2">
      <c r="A52" s="2" t="s">
        <v>58</v>
      </c>
      <c r="B52" s="412">
        <v>82</v>
      </c>
      <c r="C52" s="409">
        <v>8.9898161590099293E-2</v>
      </c>
      <c r="D52" s="409">
        <v>0.55385607481002797</v>
      </c>
      <c r="E52" s="409">
        <v>0.237175583839417</v>
      </c>
      <c r="F52" s="409">
        <v>9.6107766032218905E-2</v>
      </c>
      <c r="G52" s="409">
        <v>2.2962408140301701E-2</v>
      </c>
      <c r="H52" s="409">
        <v>0</v>
      </c>
      <c r="I52" s="415">
        <v>2.4083802700042698</v>
      </c>
      <c r="J52" s="409">
        <v>0.64375423999738501</v>
      </c>
    </row>
    <row r="53" spans="1:10" x14ac:dyDescent="0.2">
      <c r="A53" s="2" t="s">
        <v>59</v>
      </c>
      <c r="B53" s="412">
        <v>100</v>
      </c>
      <c r="C53" s="409">
        <v>0.10704555362463</v>
      </c>
      <c r="D53" s="409">
        <v>0.473582953214645</v>
      </c>
      <c r="E53" s="409">
        <v>0.26228275895118702</v>
      </c>
      <c r="F53" s="409">
        <v>0.14147216081619299</v>
      </c>
      <c r="G53" s="409">
        <v>6.0729221440851697E-3</v>
      </c>
      <c r="H53" s="409">
        <v>9.5436600968241692E-3</v>
      </c>
      <c r="I53" s="415">
        <v>2.4945750236511199</v>
      </c>
      <c r="J53" s="409">
        <v>0.58062850170212699</v>
      </c>
    </row>
    <row r="54" spans="1:10" x14ac:dyDescent="0.2">
      <c r="A54" s="2" t="s">
        <v>60</v>
      </c>
      <c r="B54" s="412">
        <v>97</v>
      </c>
      <c r="C54" s="409">
        <v>6.4081832766532898E-2</v>
      </c>
      <c r="D54" s="409">
        <v>0.37963822484016402</v>
      </c>
      <c r="E54" s="409">
        <v>0.39737975597381597</v>
      </c>
      <c r="F54" s="409">
        <v>0.12903751432895699</v>
      </c>
      <c r="G54" s="409">
        <v>2.98626814037561E-2</v>
      </c>
      <c r="H54" s="409">
        <v>0</v>
      </c>
      <c r="I54" s="415">
        <v>2.6809608936309801</v>
      </c>
      <c r="J54" s="409">
        <v>0.44372005347423199</v>
      </c>
    </row>
    <row r="55" spans="1:10" x14ac:dyDescent="0.2">
      <c r="A55" s="2" t="s">
        <v>61</v>
      </c>
      <c r="B55" s="412">
        <v>95</v>
      </c>
      <c r="C55" s="409">
        <v>6.1311047524213798E-2</v>
      </c>
      <c r="D55" s="409">
        <v>0.57002216577529896</v>
      </c>
      <c r="E55" s="409">
        <v>0.21544107794761699</v>
      </c>
      <c r="F55" s="409">
        <v>0.135937750339508</v>
      </c>
      <c r="G55" s="409">
        <v>1.7287960276007701E-2</v>
      </c>
      <c r="H55" s="409">
        <v>0</v>
      </c>
      <c r="I55" s="415">
        <v>2.4778695106506299</v>
      </c>
      <c r="J55" s="409">
        <v>0.63133321212356297</v>
      </c>
    </row>
    <row r="56" spans="1:10" x14ac:dyDescent="0.2">
      <c r="A56" s="2" t="s">
        <v>62</v>
      </c>
      <c r="B56" s="412">
        <v>106</v>
      </c>
      <c r="C56" s="409">
        <v>0.27183905243873602</v>
      </c>
      <c r="D56" s="409">
        <v>0.49508559703826899</v>
      </c>
      <c r="E56" s="409">
        <v>0.19957481324672699</v>
      </c>
      <c r="F56" s="409">
        <v>3.3500522375106798E-2</v>
      </c>
      <c r="G56" s="409">
        <v>0</v>
      </c>
      <c r="H56" s="409">
        <v>0</v>
      </c>
      <c r="I56" s="415">
        <v>1.9947367906570399</v>
      </c>
      <c r="J56" s="409">
        <v>0.76692466090507305</v>
      </c>
    </row>
    <row r="57" spans="1:10" x14ac:dyDescent="0.2">
      <c r="A57" s="2" t="s">
        <v>63</v>
      </c>
      <c r="B57" s="412">
        <v>97</v>
      </c>
      <c r="C57" s="409">
        <v>0.27306699752807601</v>
      </c>
      <c r="D57" s="409">
        <v>0.42971467971801802</v>
      </c>
      <c r="E57" s="409">
        <v>0.247015491127968</v>
      </c>
      <c r="F57" s="409">
        <v>2.6423310860991499E-2</v>
      </c>
      <c r="G57" s="409">
        <v>1.4380505308508901E-2</v>
      </c>
      <c r="H57" s="409">
        <v>9.3990182504057902E-3</v>
      </c>
      <c r="I57" s="415">
        <v>2.10753273963928</v>
      </c>
      <c r="J57" s="409">
        <v>0.70278167528254398</v>
      </c>
    </row>
    <row r="58" spans="1:10" x14ac:dyDescent="0.2">
      <c r="A58" s="2" t="s">
        <v>64</v>
      </c>
      <c r="B58" s="412">
        <v>102</v>
      </c>
      <c r="C58" s="409">
        <v>9.4756551086902605E-2</v>
      </c>
      <c r="D58" s="409">
        <v>0.53003931045532204</v>
      </c>
      <c r="E58" s="409">
        <v>0.301290303468704</v>
      </c>
      <c r="F58" s="409">
        <v>7.3913812637329102E-2</v>
      </c>
      <c r="G58" s="409">
        <v>0</v>
      </c>
      <c r="H58" s="409">
        <v>0</v>
      </c>
      <c r="I58" s="415">
        <v>2.3543612957000701</v>
      </c>
      <c r="J58" s="409">
        <v>0.62479587550750104</v>
      </c>
    </row>
    <row r="59" spans="1:10" x14ac:dyDescent="0.2">
      <c r="A59" s="2" t="s">
        <v>65</v>
      </c>
      <c r="B59" s="412">
        <v>90</v>
      </c>
      <c r="C59" s="409">
        <v>0.19486637413501701</v>
      </c>
      <c r="D59" s="409">
        <v>0.43201208114624001</v>
      </c>
      <c r="E59" s="409">
        <v>0.307058125734329</v>
      </c>
      <c r="F59" s="409">
        <v>2.5219257920980499E-2</v>
      </c>
      <c r="G59" s="409">
        <v>2.6079336181283001E-2</v>
      </c>
      <c r="H59" s="409">
        <v>1.47648211568594E-2</v>
      </c>
      <c r="I59" s="415">
        <v>2.29992747306824</v>
      </c>
      <c r="J59" s="409">
        <v>0.62687845761656202</v>
      </c>
    </row>
    <row r="60" spans="1:10" x14ac:dyDescent="0.2">
      <c r="A60" s="2" t="s">
        <v>66</v>
      </c>
      <c r="B60" s="412">
        <v>90</v>
      </c>
      <c r="C60" s="409">
        <v>0.14872230589389801</v>
      </c>
      <c r="D60" s="409">
        <v>0.44569039344787598</v>
      </c>
      <c r="E60" s="409">
        <v>0.340929836034775</v>
      </c>
      <c r="F60" s="409">
        <v>6.4657457172870594E-2</v>
      </c>
      <c r="G60" s="409">
        <v>0</v>
      </c>
      <c r="H60" s="409">
        <v>0</v>
      </c>
      <c r="I60" s="415">
        <v>2.32152247428894</v>
      </c>
      <c r="J60" s="409">
        <v>0.59441270377049404</v>
      </c>
    </row>
    <row r="61" spans="1:10" x14ac:dyDescent="0.2">
      <c r="A61" s="2" t="s">
        <v>67</v>
      </c>
      <c r="B61" s="412">
        <v>87</v>
      </c>
      <c r="C61" s="409">
        <v>0.20848250389099099</v>
      </c>
      <c r="D61" s="409">
        <v>0.49074992537498502</v>
      </c>
      <c r="E61" s="409">
        <v>0.215151682496071</v>
      </c>
      <c r="F61" s="409">
        <v>4.3421603739261599E-2</v>
      </c>
      <c r="G61" s="409">
        <v>4.21942844986916E-2</v>
      </c>
      <c r="H61" s="409">
        <v>0</v>
      </c>
      <c r="I61" s="415">
        <v>2.2200951576232901</v>
      </c>
      <c r="J61" s="409">
        <v>0.69923242926597595</v>
      </c>
    </row>
    <row r="62" spans="1:10" x14ac:dyDescent="0.2">
      <c r="A62" s="2" t="s">
        <v>68</v>
      </c>
      <c r="B62" s="412">
        <v>120</v>
      </c>
      <c r="C62" s="409">
        <v>0.19208627939224199</v>
      </c>
      <c r="D62" s="409">
        <v>0.50766921043395996</v>
      </c>
      <c r="E62" s="409">
        <v>0.26511889696121199</v>
      </c>
      <c r="F62" s="409">
        <v>2.8208017349243199E-2</v>
      </c>
      <c r="G62" s="409">
        <v>0</v>
      </c>
      <c r="H62" s="409">
        <v>6.9176084361970399E-3</v>
      </c>
      <c r="I62" s="415">
        <v>2.1571190357208301</v>
      </c>
      <c r="J62" s="409">
        <v>0.699755481028278</v>
      </c>
    </row>
    <row r="63" spans="1:10" x14ac:dyDescent="0.2">
      <c r="A63" s="2" t="s">
        <v>69</v>
      </c>
      <c r="B63" s="412">
        <v>91</v>
      </c>
      <c r="C63" s="409">
        <v>0.166916608810425</v>
      </c>
      <c r="D63" s="409">
        <v>0.51150977611541704</v>
      </c>
      <c r="E63" s="409">
        <v>0.25756210088729897</v>
      </c>
      <c r="F63" s="409">
        <v>5.6299250572919797E-2</v>
      </c>
      <c r="G63" s="409">
        <v>7.7122393995523496E-3</v>
      </c>
      <c r="H63" s="409">
        <v>0</v>
      </c>
      <c r="I63" s="415">
        <v>2.2263808250427202</v>
      </c>
      <c r="J63" s="409">
        <v>0.67842640135352195</v>
      </c>
    </row>
    <row r="64" spans="1:10" x14ac:dyDescent="0.2">
      <c r="A64" s="2" t="s">
        <v>70</v>
      </c>
      <c r="B64" s="412">
        <v>96</v>
      </c>
      <c r="C64" s="409">
        <v>0.132741719484329</v>
      </c>
      <c r="D64" s="409">
        <v>0.539226055145264</v>
      </c>
      <c r="E64" s="409">
        <v>0.22743543982505801</v>
      </c>
      <c r="F64" s="409">
        <v>8.3100296556949602E-2</v>
      </c>
      <c r="G64" s="409">
        <v>1.74964983016253E-2</v>
      </c>
      <c r="H64" s="409">
        <v>0</v>
      </c>
      <c r="I64" s="415">
        <v>2.3133838176727299</v>
      </c>
      <c r="J64" s="409">
        <v>0.67196776837140504</v>
      </c>
    </row>
    <row r="65" spans="1:10" x14ac:dyDescent="0.2">
      <c r="A65" s="2" t="s">
        <v>71</v>
      </c>
      <c r="B65" s="412">
        <v>83</v>
      </c>
      <c r="C65" s="409">
        <v>8.9271157979965196E-2</v>
      </c>
      <c r="D65" s="409">
        <v>0.36572083830833402</v>
      </c>
      <c r="E65" s="409">
        <v>0.39449813961982699</v>
      </c>
      <c r="F65" s="409">
        <v>0.11522446572780599</v>
      </c>
      <c r="G65" s="409">
        <v>3.5285398364067098E-2</v>
      </c>
      <c r="H65" s="409">
        <v>0</v>
      </c>
      <c r="I65" s="415">
        <v>2.6415321826934801</v>
      </c>
      <c r="J65" s="409">
        <v>0.4549919962883</v>
      </c>
    </row>
    <row r="66" spans="1:10" x14ac:dyDescent="0.2">
      <c r="A66" s="2" t="s">
        <v>72</v>
      </c>
      <c r="B66" s="412">
        <v>95</v>
      </c>
      <c r="C66" s="409">
        <v>0.16991935670375799</v>
      </c>
      <c r="D66" s="409">
        <v>0.56364965438842796</v>
      </c>
      <c r="E66" s="409">
        <v>0.21404631435871099</v>
      </c>
      <c r="F66" s="409">
        <v>5.2384678274393102E-2</v>
      </c>
      <c r="G66" s="409">
        <v>0</v>
      </c>
      <c r="H66" s="409">
        <v>0</v>
      </c>
      <c r="I66" s="415">
        <v>2.1488962173461901</v>
      </c>
      <c r="J66" s="409">
        <v>0.73356900835942895</v>
      </c>
    </row>
    <row r="67" spans="1:10" x14ac:dyDescent="0.2">
      <c r="A67" s="2" t="s">
        <v>73</v>
      </c>
      <c r="B67" s="412">
        <v>105</v>
      </c>
      <c r="C67" s="409">
        <v>0.111312627792358</v>
      </c>
      <c r="D67" s="409">
        <v>0.53822648525238004</v>
      </c>
      <c r="E67" s="409">
        <v>0.32193252444267301</v>
      </c>
      <c r="F67" s="409">
        <v>1.3324921950697901E-2</v>
      </c>
      <c r="G67" s="409">
        <v>1.5203404240310201E-2</v>
      </c>
      <c r="H67" s="409">
        <v>0</v>
      </c>
      <c r="I67" s="415">
        <v>2.28288006782532</v>
      </c>
      <c r="J67" s="409">
        <v>0.649539136637027</v>
      </c>
    </row>
    <row r="68" spans="1:10" x14ac:dyDescent="0.2">
      <c r="A68" s="2" t="s">
        <v>74</v>
      </c>
      <c r="B68" s="412">
        <v>91</v>
      </c>
      <c r="C68" s="409">
        <v>6.07277490198612E-2</v>
      </c>
      <c r="D68" s="409">
        <v>0.58776253461837802</v>
      </c>
      <c r="E68" s="409">
        <v>0.27403649687767001</v>
      </c>
      <c r="F68" s="409">
        <v>6.8247698247432695E-2</v>
      </c>
      <c r="G68" s="409">
        <v>9.2255314812064206E-3</v>
      </c>
      <c r="H68" s="409">
        <v>0</v>
      </c>
      <c r="I68" s="415">
        <v>2.37748074531555</v>
      </c>
      <c r="J68" s="409">
        <v>0.64849027699474904</v>
      </c>
    </row>
    <row r="69" spans="1:10" x14ac:dyDescent="0.2">
      <c r="A69" s="2" t="s">
        <v>75</v>
      </c>
      <c r="B69" s="412">
        <v>110</v>
      </c>
      <c r="C69" s="409">
        <v>0.16423772275447801</v>
      </c>
      <c r="D69" s="409">
        <v>0.50114697217941295</v>
      </c>
      <c r="E69" s="409">
        <v>0.27660894393920898</v>
      </c>
      <c r="F69" s="409">
        <v>5.8006349951028803E-2</v>
      </c>
      <c r="G69" s="409">
        <v>0</v>
      </c>
      <c r="H69" s="409">
        <v>0</v>
      </c>
      <c r="I69" s="415">
        <v>2.2283840179443399</v>
      </c>
      <c r="J69" s="409">
        <v>0.66538470237014502</v>
      </c>
    </row>
    <row r="70" spans="1:10" x14ac:dyDescent="0.2">
      <c r="A70" s="2" t="s">
        <v>76</v>
      </c>
      <c r="B70" s="412">
        <v>100</v>
      </c>
      <c r="C70" s="409">
        <v>0.10551575571298601</v>
      </c>
      <c r="D70" s="409">
        <v>0.60324835777282704</v>
      </c>
      <c r="E70" s="409">
        <v>0.19324535131454501</v>
      </c>
      <c r="F70" s="409">
        <v>8.9222095906734494E-2</v>
      </c>
      <c r="G70" s="409">
        <v>8.7684486061334593E-3</v>
      </c>
      <c r="H70" s="409">
        <v>0</v>
      </c>
      <c r="I70" s="415">
        <v>2.2924790382385298</v>
      </c>
      <c r="J70" s="409">
        <v>0.70876410688493297</v>
      </c>
    </row>
    <row r="71" spans="1:10" x14ac:dyDescent="0.2">
      <c r="A71" s="3" t="s">
        <v>77</v>
      </c>
      <c r="B71" s="413">
        <v>78</v>
      </c>
      <c r="C71" s="410">
        <v>8.2077674567699405E-2</v>
      </c>
      <c r="D71" s="410">
        <v>0.68215405941009499</v>
      </c>
      <c r="E71" s="410">
        <v>0.171682760119438</v>
      </c>
      <c r="F71" s="410">
        <v>5.3694214671850198E-2</v>
      </c>
      <c r="G71" s="410">
        <v>1.03912726044655E-2</v>
      </c>
      <c r="H71" s="410">
        <v>0</v>
      </c>
      <c r="I71" s="416">
        <v>2.22816729545593</v>
      </c>
      <c r="J71" s="410">
        <v>0.76423174821272</v>
      </c>
    </row>
    <row r="73" spans="1:10" x14ac:dyDescent="0.2">
      <c r="A73" t="s">
        <v>97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290</v>
      </c>
    </row>
    <row r="4" spans="1:10" x14ac:dyDescent="0.2">
      <c r="A4" t="s">
        <v>3</v>
      </c>
    </row>
    <row r="5" spans="1:10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420" t="s">
        <v>1</v>
      </c>
      <c r="C6" s="417" t="s">
        <v>1</v>
      </c>
      <c r="D6" s="417" t="s">
        <v>1</v>
      </c>
      <c r="E6" s="417" t="s">
        <v>1</v>
      </c>
      <c r="F6" s="417" t="s">
        <v>1</v>
      </c>
      <c r="G6" s="417" t="s">
        <v>1</v>
      </c>
      <c r="H6" s="417" t="s">
        <v>1</v>
      </c>
      <c r="I6" s="423" t="s">
        <v>1</v>
      </c>
      <c r="J6" s="417" t="s">
        <v>1</v>
      </c>
    </row>
    <row r="7" spans="1:10" x14ac:dyDescent="0.2">
      <c r="A7" s="2" t="s">
        <v>13</v>
      </c>
      <c r="B7" s="421">
        <v>6005</v>
      </c>
      <c r="C7" s="418">
        <v>0.169244319200516</v>
      </c>
      <c r="D7" s="418">
        <v>0.48042118549346902</v>
      </c>
      <c r="E7" s="418">
        <v>0.23605918884277299</v>
      </c>
      <c r="F7" s="418">
        <v>8.9307777583599104E-2</v>
      </c>
      <c r="G7" s="418">
        <v>1.6442287713289299E-2</v>
      </c>
      <c r="H7" s="418">
        <v>8.5252355784177797E-3</v>
      </c>
      <c r="I7" s="424">
        <v>2.29729175567627</v>
      </c>
      <c r="J7" s="418">
        <v>0.65525168331893802</v>
      </c>
    </row>
    <row r="8" spans="1:10" x14ac:dyDescent="0.2">
      <c r="A8" s="5" t="s">
        <v>14</v>
      </c>
      <c r="B8" s="420" t="s">
        <v>1</v>
      </c>
      <c r="C8" s="417" t="s">
        <v>1</v>
      </c>
      <c r="D8" s="417" t="s">
        <v>1</v>
      </c>
      <c r="E8" s="417" t="s">
        <v>1</v>
      </c>
      <c r="F8" s="417" t="s">
        <v>1</v>
      </c>
      <c r="G8" s="417" t="s">
        <v>1</v>
      </c>
      <c r="H8" s="417" t="s">
        <v>1</v>
      </c>
      <c r="I8" s="423" t="s">
        <v>1</v>
      </c>
      <c r="J8" s="417" t="s">
        <v>1</v>
      </c>
    </row>
    <row r="9" spans="1:10" x14ac:dyDescent="0.2">
      <c r="A9" s="2" t="s">
        <v>15</v>
      </c>
      <c r="B9" s="421">
        <v>104</v>
      </c>
      <c r="C9" s="418">
        <v>0.29631307721138</v>
      </c>
      <c r="D9" s="418">
        <v>0.35877975821495101</v>
      </c>
      <c r="E9" s="418">
        <v>0.27958229184150701</v>
      </c>
      <c r="F9" s="418">
        <v>4.9797352403402301E-2</v>
      </c>
      <c r="G9" s="418">
        <v>1.5527505427599E-2</v>
      </c>
      <c r="H9" s="418">
        <v>0</v>
      </c>
      <c r="I9" s="424">
        <v>2.1294465065002401</v>
      </c>
      <c r="J9" s="418">
        <v>0.65509284518797495</v>
      </c>
    </row>
    <row r="10" spans="1:10" x14ac:dyDescent="0.2">
      <c r="A10" s="2" t="s">
        <v>16</v>
      </c>
      <c r="B10" s="421">
        <v>105</v>
      </c>
      <c r="C10" s="418">
        <v>0.237917870283127</v>
      </c>
      <c r="D10" s="418">
        <v>0.51044613122940097</v>
      </c>
      <c r="E10" s="418">
        <v>0.19432950019836401</v>
      </c>
      <c r="F10" s="418">
        <v>4.7628793865442297E-2</v>
      </c>
      <c r="G10" s="418">
        <v>9.67772118747234E-3</v>
      </c>
      <c r="H10" s="418">
        <v>0</v>
      </c>
      <c r="I10" s="424">
        <v>2.0807023048400901</v>
      </c>
      <c r="J10" s="418">
        <v>0.74836398896709799</v>
      </c>
    </row>
    <row r="11" spans="1:10" x14ac:dyDescent="0.2">
      <c r="A11" s="2" t="s">
        <v>17</v>
      </c>
      <c r="B11" s="421">
        <v>124</v>
      </c>
      <c r="C11" s="418">
        <v>0.226968124508858</v>
      </c>
      <c r="D11" s="418">
        <v>0.47684589028358498</v>
      </c>
      <c r="E11" s="418">
        <v>0.21589548885822299</v>
      </c>
      <c r="F11" s="418">
        <v>7.4862413108348805E-2</v>
      </c>
      <c r="G11" s="418">
        <v>5.4280930198729004E-3</v>
      </c>
      <c r="H11" s="418">
        <v>0</v>
      </c>
      <c r="I11" s="424">
        <v>2.1549365520477299</v>
      </c>
      <c r="J11" s="418">
        <v>0.70381400790992499</v>
      </c>
    </row>
    <row r="12" spans="1:10" x14ac:dyDescent="0.2">
      <c r="A12" s="2" t="s">
        <v>18</v>
      </c>
      <c r="B12" s="421">
        <v>109</v>
      </c>
      <c r="C12" s="418">
        <v>0.15534402430057501</v>
      </c>
      <c r="D12" s="418">
        <v>0.46114322543144198</v>
      </c>
      <c r="E12" s="418">
        <v>0.239126801490784</v>
      </c>
      <c r="F12" s="418">
        <v>0.12249637395143501</v>
      </c>
      <c r="G12" s="418">
        <v>1.04481810703874E-2</v>
      </c>
      <c r="H12" s="418">
        <v>1.14413844421506E-2</v>
      </c>
      <c r="I12" s="424">
        <v>2.4058856964111301</v>
      </c>
      <c r="J12" s="418">
        <v>0.61648725547350203</v>
      </c>
    </row>
    <row r="13" spans="1:10" x14ac:dyDescent="0.2">
      <c r="A13" s="2" t="s">
        <v>19</v>
      </c>
      <c r="B13" s="421">
        <v>106</v>
      </c>
      <c r="C13" s="418">
        <v>0.23378099501133001</v>
      </c>
      <c r="D13" s="418">
        <v>0.47512498497963002</v>
      </c>
      <c r="E13" s="418">
        <v>0.24491377174854301</v>
      </c>
      <c r="F13" s="418">
        <v>4.6180222183465999E-2</v>
      </c>
      <c r="G13" s="418">
        <v>0</v>
      </c>
      <c r="H13" s="418">
        <v>0</v>
      </c>
      <c r="I13" s="424">
        <v>2.10349321365356</v>
      </c>
      <c r="J13" s="418">
        <v>0.70890599847712399</v>
      </c>
    </row>
    <row r="14" spans="1:10" x14ac:dyDescent="0.2">
      <c r="A14" s="2" t="s">
        <v>20</v>
      </c>
      <c r="B14" s="421">
        <v>97</v>
      </c>
      <c r="C14" s="418">
        <v>0.30454665422439597</v>
      </c>
      <c r="D14" s="418">
        <v>0.46665334701538103</v>
      </c>
      <c r="E14" s="418">
        <v>0.166996255517006</v>
      </c>
      <c r="F14" s="418">
        <v>4.8835135996341698E-2</v>
      </c>
      <c r="G14" s="418">
        <v>1.2968580238521101E-2</v>
      </c>
      <c r="H14" s="418">
        <v>0</v>
      </c>
      <c r="I14" s="424">
        <v>1.9990255832672099</v>
      </c>
      <c r="J14" s="418">
        <v>0.77120002206862004</v>
      </c>
    </row>
    <row r="15" spans="1:10" x14ac:dyDescent="0.2">
      <c r="A15" s="2" t="s">
        <v>21</v>
      </c>
      <c r="B15" s="421">
        <v>94</v>
      </c>
      <c r="C15" s="418">
        <v>0.16803759336471599</v>
      </c>
      <c r="D15" s="418">
        <v>0.56588131189346302</v>
      </c>
      <c r="E15" s="418">
        <v>0.174745097756386</v>
      </c>
      <c r="F15" s="418">
        <v>8.3912931382656097E-2</v>
      </c>
      <c r="G15" s="418">
        <v>0</v>
      </c>
      <c r="H15" s="418">
        <v>7.4230632744729502E-3</v>
      </c>
      <c r="I15" s="424">
        <v>2.2042255401611301</v>
      </c>
      <c r="J15" s="418">
        <v>0.73391890696696704</v>
      </c>
    </row>
    <row r="16" spans="1:10" x14ac:dyDescent="0.2">
      <c r="A16" s="2" t="s">
        <v>22</v>
      </c>
      <c r="B16" s="421">
        <v>103</v>
      </c>
      <c r="C16" s="418">
        <v>0.17327031493187001</v>
      </c>
      <c r="D16" s="418">
        <v>0.51911455392837502</v>
      </c>
      <c r="E16" s="418">
        <v>0.160116136074066</v>
      </c>
      <c r="F16" s="418">
        <v>0.130552858114243</v>
      </c>
      <c r="G16" s="418">
        <v>8.71703494340181E-3</v>
      </c>
      <c r="H16" s="418">
        <v>8.2291094586253201E-3</v>
      </c>
      <c r="I16" s="424">
        <v>2.3070189952850302</v>
      </c>
      <c r="J16" s="418">
        <v>0.69238486370157504</v>
      </c>
    </row>
    <row r="17" spans="1:10" x14ac:dyDescent="0.2">
      <c r="A17" s="2" t="s">
        <v>23</v>
      </c>
      <c r="B17" s="421">
        <v>75</v>
      </c>
      <c r="C17" s="418">
        <v>0.16982905566692399</v>
      </c>
      <c r="D17" s="418">
        <v>0.43423795700073198</v>
      </c>
      <c r="E17" s="418">
        <v>0.26174667477607699</v>
      </c>
      <c r="F17" s="418">
        <v>7.0560805499553694E-2</v>
      </c>
      <c r="G17" s="418">
        <v>6.3625492155551897E-2</v>
      </c>
      <c r="H17" s="418">
        <v>0</v>
      </c>
      <c r="I17" s="424">
        <v>2.4239156246185298</v>
      </c>
      <c r="J17" s="418">
        <v>0.60406702166895598</v>
      </c>
    </row>
    <row r="18" spans="1:10" x14ac:dyDescent="0.2">
      <c r="A18" s="2" t="s">
        <v>24</v>
      </c>
      <c r="B18" s="421">
        <v>77</v>
      </c>
      <c r="C18" s="418">
        <v>0.114921972155571</v>
      </c>
      <c r="D18" s="418">
        <v>0.51088601350784302</v>
      </c>
      <c r="E18" s="418">
        <v>0.27769419550895702</v>
      </c>
      <c r="F18" s="418">
        <v>4.60320338606834E-2</v>
      </c>
      <c r="G18" s="418">
        <v>3.2529413700103801E-2</v>
      </c>
      <c r="H18" s="418">
        <v>1.79363805800676E-2</v>
      </c>
      <c r="I18" s="424">
        <v>2.4241700172424299</v>
      </c>
      <c r="J18" s="418">
        <v>0.62580797983512304</v>
      </c>
    </row>
    <row r="19" spans="1:10" x14ac:dyDescent="0.2">
      <c r="A19" s="2" t="s">
        <v>25</v>
      </c>
      <c r="B19" s="421">
        <v>94</v>
      </c>
      <c r="C19" s="418">
        <v>0.23769566416740401</v>
      </c>
      <c r="D19" s="418">
        <v>0.50523430109024003</v>
      </c>
      <c r="E19" s="418">
        <v>0.152643501758575</v>
      </c>
      <c r="F19" s="418">
        <v>8.8979661464691204E-2</v>
      </c>
      <c r="G19" s="418">
        <v>1.54468882828951E-2</v>
      </c>
      <c r="H19" s="418">
        <v>0</v>
      </c>
      <c r="I19" s="424">
        <v>2.1392478942871098</v>
      </c>
      <c r="J19" s="418">
        <v>0.74292995280331098</v>
      </c>
    </row>
    <row r="20" spans="1:10" x14ac:dyDescent="0.2">
      <c r="A20" s="2" t="s">
        <v>26</v>
      </c>
      <c r="B20" s="421">
        <v>99</v>
      </c>
      <c r="C20" s="418">
        <v>0.109204098582268</v>
      </c>
      <c r="D20" s="418">
        <v>0.48843348026275601</v>
      </c>
      <c r="E20" s="418">
        <v>0.234026923775673</v>
      </c>
      <c r="F20" s="418">
        <v>0.149441927671432</v>
      </c>
      <c r="G20" s="418">
        <v>7.8044044785201497E-3</v>
      </c>
      <c r="H20" s="418">
        <v>1.1089161038398699E-2</v>
      </c>
      <c r="I20" s="424">
        <v>2.49147653579712</v>
      </c>
      <c r="J20" s="418">
        <v>0.59763758134969402</v>
      </c>
    </row>
    <row r="21" spans="1:10" x14ac:dyDescent="0.2">
      <c r="A21" s="2" t="s">
        <v>27</v>
      </c>
      <c r="B21" s="421">
        <v>77</v>
      </c>
      <c r="C21" s="418">
        <v>0.16077347099781</v>
      </c>
      <c r="D21" s="418">
        <v>0.59345662593841597</v>
      </c>
      <c r="E21" s="418">
        <v>0.20482333004474601</v>
      </c>
      <c r="F21" s="418">
        <v>6.2632914632558797E-3</v>
      </c>
      <c r="G21" s="418">
        <v>6.2632914632558797E-3</v>
      </c>
      <c r="H21" s="418">
        <v>2.8420001268386799E-2</v>
      </c>
      <c r="I21" s="424">
        <v>2.1890463829040501</v>
      </c>
      <c r="J21" s="418">
        <v>0.75423008850704798</v>
      </c>
    </row>
    <row r="22" spans="1:10" x14ac:dyDescent="0.2">
      <c r="A22" s="2" t="s">
        <v>28</v>
      </c>
      <c r="B22" s="421">
        <v>102</v>
      </c>
      <c r="C22" s="418">
        <v>0.159992665052414</v>
      </c>
      <c r="D22" s="418">
        <v>0.45042300224304199</v>
      </c>
      <c r="E22" s="418">
        <v>0.26036992669105502</v>
      </c>
      <c r="F22" s="418">
        <v>0.108196496963501</v>
      </c>
      <c r="G22" s="418">
        <v>2.1017899736762002E-2</v>
      </c>
      <c r="H22" s="418">
        <v>0</v>
      </c>
      <c r="I22" s="424">
        <v>2.3798239231109601</v>
      </c>
      <c r="J22" s="418">
        <v>0.61041567298039501</v>
      </c>
    </row>
    <row r="23" spans="1:10" x14ac:dyDescent="0.2">
      <c r="A23" s="2" t="s">
        <v>29</v>
      </c>
      <c r="B23" s="421">
        <v>103</v>
      </c>
      <c r="C23" s="418">
        <v>0.16765011847019201</v>
      </c>
      <c r="D23" s="418">
        <v>0.45740181207656899</v>
      </c>
      <c r="E23" s="418">
        <v>0.26163974404335</v>
      </c>
      <c r="F23" s="418">
        <v>0.10295831412077</v>
      </c>
      <c r="G23" s="418">
        <v>0</v>
      </c>
      <c r="H23" s="418">
        <v>1.03500243276358E-2</v>
      </c>
      <c r="I23" s="424">
        <v>2.3413064479827899</v>
      </c>
      <c r="J23" s="418">
        <v>0.62505192239701102</v>
      </c>
    </row>
    <row r="24" spans="1:10" x14ac:dyDescent="0.2">
      <c r="A24" s="2" t="s">
        <v>30</v>
      </c>
      <c r="B24" s="421">
        <v>98</v>
      </c>
      <c r="C24" s="418">
        <v>0.19142757356166801</v>
      </c>
      <c r="D24" s="418">
        <v>0.51647686958312999</v>
      </c>
      <c r="E24" s="418">
        <v>0.20908057689666701</v>
      </c>
      <c r="F24" s="418">
        <v>5.1406648010015502E-2</v>
      </c>
      <c r="G24" s="418">
        <v>3.1608328223228503E-2</v>
      </c>
      <c r="H24" s="418">
        <v>0</v>
      </c>
      <c r="I24" s="424">
        <v>2.2152912616729701</v>
      </c>
      <c r="J24" s="418">
        <v>0.707904445781948</v>
      </c>
    </row>
    <row r="25" spans="1:10" x14ac:dyDescent="0.2">
      <c r="A25" s="2" t="s">
        <v>31</v>
      </c>
      <c r="B25" s="421">
        <v>100</v>
      </c>
      <c r="C25" s="418">
        <v>0.16224282979965199</v>
      </c>
      <c r="D25" s="418">
        <v>0.461001247167587</v>
      </c>
      <c r="E25" s="418">
        <v>0.28958240151405301</v>
      </c>
      <c r="F25" s="418">
        <v>3.8658142089843799E-2</v>
      </c>
      <c r="G25" s="418">
        <v>4.1775081306695903E-2</v>
      </c>
      <c r="H25" s="418">
        <v>6.7402874119579801E-3</v>
      </c>
      <c r="I25" s="424">
        <v>2.3569421768188499</v>
      </c>
      <c r="J25" s="418">
        <v>0.62324408364231398</v>
      </c>
    </row>
    <row r="26" spans="1:10" x14ac:dyDescent="0.2">
      <c r="A26" s="2" t="s">
        <v>32</v>
      </c>
      <c r="B26" s="421">
        <v>96</v>
      </c>
      <c r="C26" s="418">
        <v>0.13702271878719299</v>
      </c>
      <c r="D26" s="418">
        <v>0.46150657534599299</v>
      </c>
      <c r="E26" s="418">
        <v>0.242626652121544</v>
      </c>
      <c r="F26" s="418">
        <v>0.112678982317448</v>
      </c>
      <c r="G26" s="418">
        <v>1.3165034353733099E-2</v>
      </c>
      <c r="H26" s="418">
        <v>3.3000025898218197E-2</v>
      </c>
      <c r="I26" s="424">
        <v>2.5024571418762198</v>
      </c>
      <c r="J26" s="418">
        <v>0.59852930082227296</v>
      </c>
    </row>
    <row r="27" spans="1:10" x14ac:dyDescent="0.2">
      <c r="A27" s="2" t="s">
        <v>33</v>
      </c>
      <c r="B27" s="421">
        <v>90</v>
      </c>
      <c r="C27" s="418">
        <v>0.199758380651474</v>
      </c>
      <c r="D27" s="418">
        <v>0.51522701978683505</v>
      </c>
      <c r="E27" s="418">
        <v>0.19659657776355699</v>
      </c>
      <c r="F27" s="418">
        <v>6.9304019212722806E-2</v>
      </c>
      <c r="G27" s="418">
        <v>1.9114019349217401E-2</v>
      </c>
      <c r="H27" s="418">
        <v>0</v>
      </c>
      <c r="I27" s="424">
        <v>2.19278836250305</v>
      </c>
      <c r="J27" s="418">
        <v>0.71498538845243198</v>
      </c>
    </row>
    <row r="28" spans="1:10" x14ac:dyDescent="0.2">
      <c r="A28" s="2" t="s">
        <v>34</v>
      </c>
      <c r="B28" s="421">
        <v>103</v>
      </c>
      <c r="C28" s="418">
        <v>0.14189994335174599</v>
      </c>
      <c r="D28" s="418">
        <v>0.572088062763214</v>
      </c>
      <c r="E28" s="418">
        <v>0.22940373420715299</v>
      </c>
      <c r="F28" s="418">
        <v>5.6608252227306401E-2</v>
      </c>
      <c r="G28" s="418">
        <v>0</v>
      </c>
      <c r="H28" s="418">
        <v>0</v>
      </c>
      <c r="I28" s="424">
        <v>2.2007203102111799</v>
      </c>
      <c r="J28" s="418">
        <v>0.71398801143458501</v>
      </c>
    </row>
    <row r="29" spans="1:10" x14ac:dyDescent="0.2">
      <c r="A29" s="2" t="s">
        <v>35</v>
      </c>
      <c r="B29" s="421">
        <v>97</v>
      </c>
      <c r="C29" s="418">
        <v>0.105896569788456</v>
      </c>
      <c r="D29" s="418">
        <v>0.60082745552062999</v>
      </c>
      <c r="E29" s="418">
        <v>0.18400061130523701</v>
      </c>
      <c r="F29" s="418">
        <v>8.8806882500648499E-2</v>
      </c>
      <c r="G29" s="418">
        <v>1.1360815726220601E-2</v>
      </c>
      <c r="H29" s="418">
        <v>9.1076409444212896E-3</v>
      </c>
      <c r="I29" s="424">
        <v>2.3262307643890399</v>
      </c>
      <c r="J29" s="418">
        <v>0.70672404242197495</v>
      </c>
    </row>
    <row r="30" spans="1:10" x14ac:dyDescent="0.2">
      <c r="A30" s="2" t="s">
        <v>36</v>
      </c>
      <c r="B30" s="421">
        <v>89</v>
      </c>
      <c r="C30" s="418">
        <v>0.20790493488311801</v>
      </c>
      <c r="D30" s="418">
        <v>0.57166177034378096</v>
      </c>
      <c r="E30" s="418">
        <v>0.149643585085869</v>
      </c>
      <c r="F30" s="418">
        <v>4.0440570563077899E-2</v>
      </c>
      <c r="G30" s="418">
        <v>1.01163787767291E-2</v>
      </c>
      <c r="H30" s="418">
        <v>2.02327575534582E-2</v>
      </c>
      <c r="I30" s="424">
        <v>2.13389992713928</v>
      </c>
      <c r="J30" s="418">
        <v>0.77956670740498202</v>
      </c>
    </row>
    <row r="31" spans="1:10" x14ac:dyDescent="0.2">
      <c r="A31" s="2" t="s">
        <v>37</v>
      </c>
      <c r="B31" s="421">
        <v>81</v>
      </c>
      <c r="C31" s="418">
        <v>0.14812012016773199</v>
      </c>
      <c r="D31" s="418">
        <v>0.52225935459136996</v>
      </c>
      <c r="E31" s="418">
        <v>0.22323000431060799</v>
      </c>
      <c r="F31" s="418">
        <v>8.0740295350551605E-2</v>
      </c>
      <c r="G31" s="418">
        <v>1.00048687309027E-2</v>
      </c>
      <c r="H31" s="418">
        <v>1.5645384788513201E-2</v>
      </c>
      <c r="I31" s="424">
        <v>2.3291866779327401</v>
      </c>
      <c r="J31" s="418">
        <v>0.67037945602891602</v>
      </c>
    </row>
    <row r="32" spans="1:10" x14ac:dyDescent="0.2">
      <c r="A32" s="2" t="s">
        <v>38</v>
      </c>
      <c r="B32" s="421">
        <v>104</v>
      </c>
      <c r="C32" s="418">
        <v>0.15311940014362299</v>
      </c>
      <c r="D32" s="418">
        <v>0.43629267811775202</v>
      </c>
      <c r="E32" s="418">
        <v>0.32234245538711498</v>
      </c>
      <c r="F32" s="418">
        <v>7.7244870364665999E-2</v>
      </c>
      <c r="G32" s="418">
        <v>0</v>
      </c>
      <c r="H32" s="418">
        <v>1.10006015747786E-2</v>
      </c>
      <c r="I32" s="424">
        <v>2.36771512031555</v>
      </c>
      <c r="J32" s="418">
        <v>0.58941207496777903</v>
      </c>
    </row>
    <row r="33" spans="1:10" x14ac:dyDescent="0.2">
      <c r="A33" s="2" t="s">
        <v>39</v>
      </c>
      <c r="B33" s="421">
        <v>94</v>
      </c>
      <c r="C33" s="418">
        <v>0.214800134301186</v>
      </c>
      <c r="D33" s="418">
        <v>0.48391044139862099</v>
      </c>
      <c r="E33" s="418">
        <v>0.22541284561157199</v>
      </c>
      <c r="F33" s="418">
        <v>5.8407556265592603E-2</v>
      </c>
      <c r="G33" s="418">
        <v>1.7469005659222599E-2</v>
      </c>
      <c r="H33" s="418">
        <v>0</v>
      </c>
      <c r="I33" s="424">
        <v>2.1798348426818799</v>
      </c>
      <c r="J33" s="418">
        <v>0.69871058741285497</v>
      </c>
    </row>
    <row r="34" spans="1:10" x14ac:dyDescent="0.2">
      <c r="A34" s="2" t="s">
        <v>40</v>
      </c>
      <c r="B34" s="421">
        <v>97</v>
      </c>
      <c r="C34" s="418">
        <v>0.212482705712318</v>
      </c>
      <c r="D34" s="418">
        <v>0.48626479506492598</v>
      </c>
      <c r="E34" s="418">
        <v>0.234119862318039</v>
      </c>
      <c r="F34" s="418">
        <v>5.9027194976806599E-2</v>
      </c>
      <c r="G34" s="418">
        <v>8.1054372712969797E-3</v>
      </c>
      <c r="H34" s="418">
        <v>0</v>
      </c>
      <c r="I34" s="424">
        <v>2.1640079021453902</v>
      </c>
      <c r="J34" s="418">
        <v>0.69874750403104102</v>
      </c>
    </row>
    <row r="35" spans="1:10" x14ac:dyDescent="0.2">
      <c r="A35" s="2" t="s">
        <v>41</v>
      </c>
      <c r="B35" s="421">
        <v>99</v>
      </c>
      <c r="C35" s="418">
        <v>0.162306264042854</v>
      </c>
      <c r="D35" s="418">
        <v>0.50956815481185902</v>
      </c>
      <c r="E35" s="418">
        <v>0.18787546455860099</v>
      </c>
      <c r="F35" s="418">
        <v>6.8929918110370594E-2</v>
      </c>
      <c r="G35" s="418">
        <v>2.9965927824378E-2</v>
      </c>
      <c r="H35" s="418">
        <v>4.1354283690452603E-2</v>
      </c>
      <c r="I35" s="424">
        <v>2.4187438488006601</v>
      </c>
      <c r="J35" s="418">
        <v>0.67187441009446802</v>
      </c>
    </row>
    <row r="36" spans="1:10" x14ac:dyDescent="0.2">
      <c r="A36" s="2" t="s">
        <v>42</v>
      </c>
      <c r="B36" s="421">
        <v>84</v>
      </c>
      <c r="C36" s="418">
        <v>0.125629901885986</v>
      </c>
      <c r="D36" s="418">
        <v>0.65073841810226396</v>
      </c>
      <c r="E36" s="418">
        <v>0.138388812541962</v>
      </c>
      <c r="F36" s="418">
        <v>5.6878540664911298E-2</v>
      </c>
      <c r="G36" s="418">
        <v>1.05615509673953E-2</v>
      </c>
      <c r="H36" s="418">
        <v>1.7802778631448701E-2</v>
      </c>
      <c r="I36" s="424">
        <v>2.2294118404388401</v>
      </c>
      <c r="J36" s="418">
        <v>0.77636831781910298</v>
      </c>
    </row>
    <row r="37" spans="1:10" x14ac:dyDescent="0.2">
      <c r="A37" s="2" t="s">
        <v>43</v>
      </c>
      <c r="B37" s="421">
        <v>88</v>
      </c>
      <c r="C37" s="418">
        <v>0.168734550476074</v>
      </c>
      <c r="D37" s="418">
        <v>0.46140158176422102</v>
      </c>
      <c r="E37" s="418">
        <v>0.30589395761489901</v>
      </c>
      <c r="F37" s="418">
        <v>4.14230450987816E-2</v>
      </c>
      <c r="G37" s="418">
        <v>1.37124694883823E-2</v>
      </c>
      <c r="H37" s="418">
        <v>8.8344076648354496E-3</v>
      </c>
      <c r="I37" s="424">
        <v>2.29648041725159</v>
      </c>
      <c r="J37" s="418">
        <v>0.63013612461111501</v>
      </c>
    </row>
    <row r="38" spans="1:10" x14ac:dyDescent="0.2">
      <c r="A38" s="2" t="s">
        <v>44</v>
      </c>
      <c r="B38" s="421">
        <v>105</v>
      </c>
      <c r="C38" s="418">
        <v>0.195567846298218</v>
      </c>
      <c r="D38" s="418">
        <v>0.52865678071975697</v>
      </c>
      <c r="E38" s="418">
        <v>0.20647537708282501</v>
      </c>
      <c r="F38" s="418">
        <v>4.9242991954088197E-2</v>
      </c>
      <c r="G38" s="418">
        <v>2.0057015120983099E-2</v>
      </c>
      <c r="H38" s="418">
        <v>0</v>
      </c>
      <c r="I38" s="424">
        <v>2.1695644855499299</v>
      </c>
      <c r="J38" s="418">
        <v>0.72422461892413403</v>
      </c>
    </row>
    <row r="39" spans="1:10" x14ac:dyDescent="0.2">
      <c r="A39" s="2" t="s">
        <v>45</v>
      </c>
      <c r="B39" s="421">
        <v>104</v>
      </c>
      <c r="C39" s="418">
        <v>0.215276524424553</v>
      </c>
      <c r="D39" s="418">
        <v>0.44151526689529402</v>
      </c>
      <c r="E39" s="418">
        <v>0.28147268295288103</v>
      </c>
      <c r="F39" s="418">
        <v>5.34151904284954E-2</v>
      </c>
      <c r="G39" s="418">
        <v>8.3203390240669303E-3</v>
      </c>
      <c r="H39" s="418">
        <v>0</v>
      </c>
      <c r="I39" s="424">
        <v>2.19798755645752</v>
      </c>
      <c r="J39" s="418">
        <v>0.65679178887310696</v>
      </c>
    </row>
    <row r="40" spans="1:10" x14ac:dyDescent="0.2">
      <c r="A40" s="2" t="s">
        <v>46</v>
      </c>
      <c r="B40" s="421">
        <v>99</v>
      </c>
      <c r="C40" s="418">
        <v>0.146586447954178</v>
      </c>
      <c r="D40" s="418">
        <v>0.50372385978698697</v>
      </c>
      <c r="E40" s="418">
        <v>0.24617955088615401</v>
      </c>
      <c r="F40" s="418">
        <v>7.6110988855361897E-2</v>
      </c>
      <c r="G40" s="418">
        <v>7.7884197235107396E-3</v>
      </c>
      <c r="H40" s="418">
        <v>1.9610732793808001E-2</v>
      </c>
      <c r="I40" s="424">
        <v>2.3536233901977499</v>
      </c>
      <c r="J40" s="418">
        <v>0.65031030774116505</v>
      </c>
    </row>
    <row r="41" spans="1:10" x14ac:dyDescent="0.2">
      <c r="A41" s="2" t="s">
        <v>47</v>
      </c>
      <c r="B41" s="421">
        <v>94</v>
      </c>
      <c r="C41" s="418">
        <v>0.15947026014328</v>
      </c>
      <c r="D41" s="418">
        <v>0.52292227745056197</v>
      </c>
      <c r="E41" s="418">
        <v>0.21772044897079501</v>
      </c>
      <c r="F41" s="418">
        <v>8.5674583911895794E-2</v>
      </c>
      <c r="G41" s="418">
        <v>1.4212409965693999E-2</v>
      </c>
      <c r="H41" s="418">
        <v>0</v>
      </c>
      <c r="I41" s="424">
        <v>2.2722365856170699</v>
      </c>
      <c r="J41" s="418">
        <v>0.68239255093992102</v>
      </c>
    </row>
    <row r="42" spans="1:10" x14ac:dyDescent="0.2">
      <c r="A42" s="2" t="s">
        <v>48</v>
      </c>
      <c r="B42" s="421">
        <v>103</v>
      </c>
      <c r="C42" s="418">
        <v>0.18448938429355599</v>
      </c>
      <c r="D42" s="418">
        <v>0.46250826120376598</v>
      </c>
      <c r="E42" s="418">
        <v>0.28309169411659202</v>
      </c>
      <c r="F42" s="418">
        <v>4.0762964636087397E-2</v>
      </c>
      <c r="G42" s="418">
        <v>1.94112975150347E-2</v>
      </c>
      <c r="H42" s="418">
        <v>9.7364094108343107E-3</v>
      </c>
      <c r="I42" s="424">
        <v>2.2773077487945601</v>
      </c>
      <c r="J42" s="418">
        <v>0.64699763826655998</v>
      </c>
    </row>
    <row r="43" spans="1:10" x14ac:dyDescent="0.2">
      <c r="A43" s="2" t="s">
        <v>49</v>
      </c>
      <c r="B43" s="421">
        <v>91</v>
      </c>
      <c r="C43" s="418">
        <v>0.18125000596046401</v>
      </c>
      <c r="D43" s="418">
        <v>0.51399749517440796</v>
      </c>
      <c r="E43" s="418">
        <v>0.23038338124752</v>
      </c>
      <c r="F43" s="418">
        <v>4.7431152313947698E-2</v>
      </c>
      <c r="G43" s="418">
        <v>2.6937995105981799E-2</v>
      </c>
      <c r="H43" s="418">
        <v>0</v>
      </c>
      <c r="I43" s="424">
        <v>2.2248096466064502</v>
      </c>
      <c r="J43" s="418">
        <v>0.69524748041488305</v>
      </c>
    </row>
    <row r="44" spans="1:10" x14ac:dyDescent="0.2">
      <c r="A44" s="2" t="s">
        <v>50</v>
      </c>
      <c r="B44" s="421">
        <v>96</v>
      </c>
      <c r="C44" s="418">
        <v>0.19801834225654599</v>
      </c>
      <c r="D44" s="418">
        <v>0.462910145521164</v>
      </c>
      <c r="E44" s="418">
        <v>0.245384842157364</v>
      </c>
      <c r="F44" s="418">
        <v>8.6013004183769198E-2</v>
      </c>
      <c r="G44" s="418">
        <v>0</v>
      </c>
      <c r="H44" s="418">
        <v>7.67365889623761E-3</v>
      </c>
      <c r="I44" s="424">
        <v>2.2500872611999498</v>
      </c>
      <c r="J44" s="418">
        <v>0.66092849239424201</v>
      </c>
    </row>
    <row r="45" spans="1:10" x14ac:dyDescent="0.2">
      <c r="A45" s="2" t="s">
        <v>51</v>
      </c>
      <c r="B45" s="421">
        <v>99</v>
      </c>
      <c r="C45" s="418">
        <v>0.18618047237396201</v>
      </c>
      <c r="D45" s="418">
        <v>0.42236521840095498</v>
      </c>
      <c r="E45" s="418">
        <v>0.30166170001030002</v>
      </c>
      <c r="F45" s="418">
        <v>7.4467055499553694E-2</v>
      </c>
      <c r="G45" s="418">
        <v>1.53255630284548E-2</v>
      </c>
      <c r="H45" s="418">
        <v>0</v>
      </c>
      <c r="I45" s="424">
        <v>2.31039190292358</v>
      </c>
      <c r="J45" s="418">
        <v>0.60854568510739404</v>
      </c>
    </row>
    <row r="46" spans="1:10" x14ac:dyDescent="0.2">
      <c r="A46" s="2" t="s">
        <v>52</v>
      </c>
      <c r="B46" s="421">
        <v>100</v>
      </c>
      <c r="C46" s="418">
        <v>0.20040006935596499</v>
      </c>
      <c r="D46" s="418">
        <v>0.47784048318862898</v>
      </c>
      <c r="E46" s="418">
        <v>0.211660966277122</v>
      </c>
      <c r="F46" s="418">
        <v>9.1147795319557204E-2</v>
      </c>
      <c r="G46" s="418">
        <v>8.7878741323947906E-3</v>
      </c>
      <c r="H46" s="418">
        <v>1.0162805207073701E-2</v>
      </c>
      <c r="I46" s="424">
        <v>2.2605712413787802</v>
      </c>
      <c r="J46" s="418">
        <v>0.67824055696621899</v>
      </c>
    </row>
    <row r="47" spans="1:10" x14ac:dyDescent="0.2">
      <c r="A47" s="2" t="s">
        <v>53</v>
      </c>
      <c r="B47" s="421">
        <v>101</v>
      </c>
      <c r="C47" s="418">
        <v>0.127890050411224</v>
      </c>
      <c r="D47" s="418">
        <v>0.61949890851974498</v>
      </c>
      <c r="E47" s="418">
        <v>0.155843451619148</v>
      </c>
      <c r="F47" s="418">
        <v>6.02341741323471E-2</v>
      </c>
      <c r="G47" s="418">
        <v>1.5715593472123101E-2</v>
      </c>
      <c r="H47" s="418">
        <v>2.0817833021283101E-2</v>
      </c>
      <c r="I47" s="424">
        <v>2.2788398265838601</v>
      </c>
      <c r="J47" s="418">
        <v>0.74738895057824695</v>
      </c>
    </row>
    <row r="48" spans="1:10" x14ac:dyDescent="0.2">
      <c r="A48" s="2" t="s">
        <v>54</v>
      </c>
      <c r="B48" s="421">
        <v>88</v>
      </c>
      <c r="C48" s="418">
        <v>0.18370923399925199</v>
      </c>
      <c r="D48" s="418">
        <v>0.39941817522049</v>
      </c>
      <c r="E48" s="418">
        <v>0.35985580086708102</v>
      </c>
      <c r="F48" s="418">
        <v>5.7016797363758101E-2</v>
      </c>
      <c r="G48" s="418">
        <v>0</v>
      </c>
      <c r="H48" s="418">
        <v>0</v>
      </c>
      <c r="I48" s="424">
        <v>2.2901802062988299</v>
      </c>
      <c r="J48" s="418">
        <v>0.58312740487510395</v>
      </c>
    </row>
    <row r="49" spans="1:10" x14ac:dyDescent="0.2">
      <c r="A49" s="2" t="s">
        <v>55</v>
      </c>
      <c r="B49" s="421">
        <v>88</v>
      </c>
      <c r="C49" s="418">
        <v>0.13188552856445299</v>
      </c>
      <c r="D49" s="418">
        <v>0.54672104120254505</v>
      </c>
      <c r="E49" s="418">
        <v>0.19210913777351399</v>
      </c>
      <c r="F49" s="418">
        <v>0.111857555806637</v>
      </c>
      <c r="G49" s="418">
        <v>0</v>
      </c>
      <c r="H49" s="418">
        <v>1.7426723614335098E-2</v>
      </c>
      <c r="I49" s="424">
        <v>2.3536455631256099</v>
      </c>
      <c r="J49" s="418">
        <v>0.67860657861502105</v>
      </c>
    </row>
    <row r="50" spans="1:10" x14ac:dyDescent="0.2">
      <c r="A50" s="2" t="s">
        <v>56</v>
      </c>
      <c r="B50" s="421">
        <v>66</v>
      </c>
      <c r="C50" s="418">
        <v>7.78233557939529E-2</v>
      </c>
      <c r="D50" s="418">
        <v>0.39668235182762102</v>
      </c>
      <c r="E50" s="418">
        <v>0.36029008030891402</v>
      </c>
      <c r="F50" s="418">
        <v>6.6860213875770597E-2</v>
      </c>
      <c r="G50" s="418">
        <v>3.9459191262722002E-2</v>
      </c>
      <c r="H50" s="418">
        <v>5.88848106563091E-2</v>
      </c>
      <c r="I50" s="424">
        <v>2.7701039314270002</v>
      </c>
      <c r="J50" s="418">
        <v>0.474505705853903</v>
      </c>
    </row>
    <row r="51" spans="1:10" x14ac:dyDescent="0.2">
      <c r="A51" s="2" t="s">
        <v>57</v>
      </c>
      <c r="B51" s="421">
        <v>99</v>
      </c>
      <c r="C51" s="418">
        <v>0.18485176563262901</v>
      </c>
      <c r="D51" s="418">
        <v>0.47175636887550398</v>
      </c>
      <c r="E51" s="418">
        <v>0.262460976839066</v>
      </c>
      <c r="F51" s="418">
        <v>7.35921710729599E-2</v>
      </c>
      <c r="G51" s="418">
        <v>7.3387199081480503E-3</v>
      </c>
      <c r="H51" s="418">
        <v>0</v>
      </c>
      <c r="I51" s="424">
        <v>2.2468097209930402</v>
      </c>
      <c r="J51" s="418">
        <v>0.65660813297934795</v>
      </c>
    </row>
    <row r="52" spans="1:10" x14ac:dyDescent="0.2">
      <c r="A52" s="2" t="s">
        <v>58</v>
      </c>
      <c r="B52" s="421">
        <v>79</v>
      </c>
      <c r="C52" s="418">
        <v>0.196383342146873</v>
      </c>
      <c r="D52" s="418">
        <v>0.51878827810287498</v>
      </c>
      <c r="E52" s="418">
        <v>0.26821464300155601</v>
      </c>
      <c r="F52" s="418">
        <v>1.6613746061921099E-2</v>
      </c>
      <c r="G52" s="418">
        <v>0</v>
      </c>
      <c r="H52" s="418">
        <v>0</v>
      </c>
      <c r="I52" s="424">
        <v>2.1050586700439502</v>
      </c>
      <c r="J52" s="418">
        <v>0.71517161358919401</v>
      </c>
    </row>
    <row r="53" spans="1:10" x14ac:dyDescent="0.2">
      <c r="A53" s="2" t="s">
        <v>59</v>
      </c>
      <c r="B53" s="421">
        <v>96</v>
      </c>
      <c r="C53" s="418">
        <v>0.11388620734214799</v>
      </c>
      <c r="D53" s="418">
        <v>0.53305345773696899</v>
      </c>
      <c r="E53" s="418">
        <v>0.239301532506943</v>
      </c>
      <c r="F53" s="418">
        <v>5.9592418372631101E-2</v>
      </c>
      <c r="G53" s="418">
        <v>3.7927448749542202E-2</v>
      </c>
      <c r="H53" s="418">
        <v>1.62389557808638E-2</v>
      </c>
      <c r="I53" s="424">
        <v>2.4233384132385298</v>
      </c>
      <c r="J53" s="418">
        <v>0.646939651823908</v>
      </c>
    </row>
    <row r="54" spans="1:10" x14ac:dyDescent="0.2">
      <c r="A54" s="2" t="s">
        <v>60</v>
      </c>
      <c r="B54" s="421">
        <v>95</v>
      </c>
      <c r="C54" s="418">
        <v>0.17506107687950101</v>
      </c>
      <c r="D54" s="418">
        <v>0.39141672849655201</v>
      </c>
      <c r="E54" s="418">
        <v>0.27301481366157498</v>
      </c>
      <c r="F54" s="418">
        <v>0.130601271986961</v>
      </c>
      <c r="G54" s="418">
        <v>2.99061238765717E-2</v>
      </c>
      <c r="H54" s="418">
        <v>0</v>
      </c>
      <c r="I54" s="424">
        <v>2.44887471199036</v>
      </c>
      <c r="J54" s="418">
        <v>0.56647779693487599</v>
      </c>
    </row>
    <row r="55" spans="1:10" x14ac:dyDescent="0.2">
      <c r="A55" s="2" t="s">
        <v>61</v>
      </c>
      <c r="B55" s="421">
        <v>93</v>
      </c>
      <c r="C55" s="418">
        <v>0.11436860263347599</v>
      </c>
      <c r="D55" s="418">
        <v>0.53203213214874301</v>
      </c>
      <c r="E55" s="418">
        <v>0.18435618281364399</v>
      </c>
      <c r="F55" s="418">
        <v>0.149342685937881</v>
      </c>
      <c r="G55" s="418">
        <v>1.9900409504771201E-2</v>
      </c>
      <c r="H55" s="418">
        <v>0</v>
      </c>
      <c r="I55" s="424">
        <v>2.4283740520477299</v>
      </c>
      <c r="J55" s="418">
        <v>0.64640072635411305</v>
      </c>
    </row>
    <row r="56" spans="1:10" x14ac:dyDescent="0.2">
      <c r="A56" s="2" t="s">
        <v>62</v>
      </c>
      <c r="B56" s="421">
        <v>106</v>
      </c>
      <c r="C56" s="418">
        <v>0.18415030837058999</v>
      </c>
      <c r="D56" s="418">
        <v>0.49224460124969499</v>
      </c>
      <c r="E56" s="418">
        <v>0.27015978097915599</v>
      </c>
      <c r="F56" s="418">
        <v>5.3445275872945799E-2</v>
      </c>
      <c r="G56" s="418">
        <v>0</v>
      </c>
      <c r="H56" s="418">
        <v>0</v>
      </c>
      <c r="I56" s="424">
        <v>2.19289994239807</v>
      </c>
      <c r="J56" s="418">
        <v>0.67639493229819203</v>
      </c>
    </row>
    <row r="57" spans="1:10" x14ac:dyDescent="0.2">
      <c r="A57" s="2" t="s">
        <v>63</v>
      </c>
      <c r="B57" s="421">
        <v>96</v>
      </c>
      <c r="C57" s="418">
        <v>0.21783734858036</v>
      </c>
      <c r="D57" s="418">
        <v>0.47021442651748702</v>
      </c>
      <c r="E57" s="418">
        <v>0.203140258789062</v>
      </c>
      <c r="F57" s="418">
        <v>6.3247911632061005E-2</v>
      </c>
      <c r="G57" s="418">
        <v>3.6074262112379102E-2</v>
      </c>
      <c r="H57" s="418">
        <v>9.4857970252633095E-3</v>
      </c>
      <c r="I57" s="424">
        <v>2.2579646110534699</v>
      </c>
      <c r="J57" s="418">
        <v>0.68805177189385602</v>
      </c>
    </row>
    <row r="58" spans="1:10" x14ac:dyDescent="0.2">
      <c r="A58" s="2" t="s">
        <v>64</v>
      </c>
      <c r="B58" s="421">
        <v>101</v>
      </c>
      <c r="C58" s="418">
        <v>0.13803608715534199</v>
      </c>
      <c r="D58" s="418">
        <v>0.49962794780731201</v>
      </c>
      <c r="E58" s="418">
        <v>0.21449439227580999</v>
      </c>
      <c r="F58" s="418">
        <v>0.14232163131236999</v>
      </c>
      <c r="G58" s="418">
        <v>0</v>
      </c>
      <c r="H58" s="418">
        <v>5.5199638009071402E-3</v>
      </c>
      <c r="I58" s="424">
        <v>2.3831813335418701</v>
      </c>
      <c r="J58" s="418">
        <v>0.63766402070975303</v>
      </c>
    </row>
    <row r="59" spans="1:10" x14ac:dyDescent="0.2">
      <c r="A59" s="2" t="s">
        <v>65</v>
      </c>
      <c r="B59" s="421">
        <v>87</v>
      </c>
      <c r="C59" s="418">
        <v>0.26136592030525202</v>
      </c>
      <c r="D59" s="418">
        <v>0.48229801654815702</v>
      </c>
      <c r="E59" s="418">
        <v>0.120699115097523</v>
      </c>
      <c r="F59" s="418">
        <v>0.105244994163513</v>
      </c>
      <c r="G59" s="418">
        <v>1.52055416256189E-2</v>
      </c>
      <c r="H59" s="418">
        <v>1.5186401084065399E-2</v>
      </c>
      <c r="I59" s="424">
        <v>2.1761853694915798</v>
      </c>
      <c r="J59" s="418">
        <v>0.74366394516450096</v>
      </c>
    </row>
    <row r="60" spans="1:10" x14ac:dyDescent="0.2">
      <c r="A60" s="2" t="s">
        <v>66</v>
      </c>
      <c r="B60" s="421">
        <v>90</v>
      </c>
      <c r="C60" s="418">
        <v>0.193699881434441</v>
      </c>
      <c r="D60" s="418">
        <v>0.45520967245101901</v>
      </c>
      <c r="E60" s="418">
        <v>0.24964156746864299</v>
      </c>
      <c r="F60" s="418">
        <v>8.3995811641216306E-2</v>
      </c>
      <c r="G60" s="418">
        <v>1.7453076317906401E-2</v>
      </c>
      <c r="H60" s="418">
        <v>0</v>
      </c>
      <c r="I60" s="424">
        <v>2.2762925624847399</v>
      </c>
      <c r="J60" s="418">
        <v>0.64890954784201904</v>
      </c>
    </row>
    <row r="61" spans="1:10" x14ac:dyDescent="0.2">
      <c r="A61" s="2" t="s">
        <v>67</v>
      </c>
      <c r="B61" s="421">
        <v>82</v>
      </c>
      <c r="C61" s="418">
        <v>0.21920928359031699</v>
      </c>
      <c r="D61" s="418">
        <v>0.548256635665894</v>
      </c>
      <c r="E61" s="418">
        <v>0.178797602653503</v>
      </c>
      <c r="F61" s="418">
        <v>4.3786350637674297E-2</v>
      </c>
      <c r="G61" s="418">
        <v>0</v>
      </c>
      <c r="H61" s="418">
        <v>9.9500967189669592E-3</v>
      </c>
      <c r="I61" s="424">
        <v>2.0869615077972399</v>
      </c>
      <c r="J61" s="418">
        <v>0.76746594284323599</v>
      </c>
    </row>
    <row r="62" spans="1:10" x14ac:dyDescent="0.2">
      <c r="A62" s="2" t="s">
        <v>68</v>
      </c>
      <c r="B62" s="421">
        <v>119</v>
      </c>
      <c r="C62" s="418">
        <v>0.14942705631256101</v>
      </c>
      <c r="D62" s="418">
        <v>0.61178880929946899</v>
      </c>
      <c r="E62" s="418">
        <v>0.18796929717063901</v>
      </c>
      <c r="F62" s="418">
        <v>5.0814833492040599E-2</v>
      </c>
      <c r="G62" s="418">
        <v>0</v>
      </c>
      <c r="H62" s="418">
        <v>0</v>
      </c>
      <c r="I62" s="424">
        <v>2.1401720046997101</v>
      </c>
      <c r="J62" s="418">
        <v>0.76121586844778</v>
      </c>
    </row>
    <row r="63" spans="1:10" x14ac:dyDescent="0.2">
      <c r="A63" s="2" t="s">
        <v>69</v>
      </c>
      <c r="B63" s="421">
        <v>88</v>
      </c>
      <c r="C63" s="418">
        <v>0.204127877950668</v>
      </c>
      <c r="D63" s="418">
        <v>0.54157352447509799</v>
      </c>
      <c r="E63" s="418">
        <v>0.18729567527770999</v>
      </c>
      <c r="F63" s="418">
        <v>4.9149483442306498E-2</v>
      </c>
      <c r="G63" s="418">
        <v>1.7853427678346599E-2</v>
      </c>
      <c r="H63" s="418">
        <v>0</v>
      </c>
      <c r="I63" s="424">
        <v>2.1350269317627002</v>
      </c>
      <c r="J63" s="418">
        <v>0.74570141075962904</v>
      </c>
    </row>
    <row r="64" spans="1:10" x14ac:dyDescent="0.2">
      <c r="A64" s="2" t="s">
        <v>70</v>
      </c>
      <c r="B64" s="421">
        <v>96</v>
      </c>
      <c r="C64" s="418">
        <v>0.17746405303478199</v>
      </c>
      <c r="D64" s="418">
        <v>0.48280015587806702</v>
      </c>
      <c r="E64" s="418">
        <v>0.26741930842399603</v>
      </c>
      <c r="F64" s="418">
        <v>5.4819997400045402E-2</v>
      </c>
      <c r="G64" s="418">
        <v>9.8675591871142405E-3</v>
      </c>
      <c r="H64" s="418">
        <v>7.6289386488497301E-3</v>
      </c>
      <c r="I64" s="424">
        <v>2.2597136497497599</v>
      </c>
      <c r="J64" s="418">
        <v>0.66026420061144397</v>
      </c>
    </row>
    <row r="65" spans="1:10" x14ac:dyDescent="0.2">
      <c r="A65" s="2" t="s">
        <v>71</v>
      </c>
      <c r="B65" s="421">
        <v>83</v>
      </c>
      <c r="C65" s="418">
        <v>9.5619052648544298E-2</v>
      </c>
      <c r="D65" s="418">
        <v>0.42444565892219499</v>
      </c>
      <c r="E65" s="418">
        <v>0.370060354471207</v>
      </c>
      <c r="F65" s="418">
        <v>8.7136834859847995E-2</v>
      </c>
      <c r="G65" s="418">
        <v>2.2738093510270101E-2</v>
      </c>
      <c r="H65" s="418">
        <v>0</v>
      </c>
      <c r="I65" s="424">
        <v>2.51692914962769</v>
      </c>
      <c r="J65" s="418">
        <v>0.52006471447682801</v>
      </c>
    </row>
    <row r="66" spans="1:10" x14ac:dyDescent="0.2">
      <c r="A66" s="2" t="s">
        <v>72</v>
      </c>
      <c r="B66" s="421">
        <v>94</v>
      </c>
      <c r="C66" s="418">
        <v>0.25218689441680903</v>
      </c>
      <c r="D66" s="418">
        <v>0.47672304511070301</v>
      </c>
      <c r="E66" s="418">
        <v>0.18989202380180401</v>
      </c>
      <c r="F66" s="418">
        <v>4.4435821473598501E-2</v>
      </c>
      <c r="G66" s="418">
        <v>1.79402865469456E-2</v>
      </c>
      <c r="H66" s="418">
        <v>1.88219286501408E-2</v>
      </c>
      <c r="I66" s="424">
        <v>2.1556854248046902</v>
      </c>
      <c r="J66" s="418">
        <v>0.72890993952751204</v>
      </c>
    </row>
    <row r="67" spans="1:10" x14ac:dyDescent="0.2">
      <c r="A67" s="2" t="s">
        <v>73</v>
      </c>
      <c r="B67" s="421">
        <v>102</v>
      </c>
      <c r="C67" s="418">
        <v>0.15906353294849401</v>
      </c>
      <c r="D67" s="418">
        <v>0.54125469923019398</v>
      </c>
      <c r="E67" s="418">
        <v>0.24401830136776001</v>
      </c>
      <c r="F67" s="418">
        <v>5.5663451552391101E-2</v>
      </c>
      <c r="G67" s="418">
        <v>0</v>
      </c>
      <c r="H67" s="418">
        <v>0</v>
      </c>
      <c r="I67" s="424">
        <v>2.1962816715240501</v>
      </c>
      <c r="J67" s="418">
        <v>0.70031824261424303</v>
      </c>
    </row>
    <row r="68" spans="1:10" x14ac:dyDescent="0.2">
      <c r="A68" s="2" t="s">
        <v>74</v>
      </c>
      <c r="B68" s="421">
        <v>90</v>
      </c>
      <c r="C68" s="418">
        <v>0.160614594817162</v>
      </c>
      <c r="D68" s="418">
        <v>0.55031728744506803</v>
      </c>
      <c r="E68" s="418">
        <v>0.20482964813709301</v>
      </c>
      <c r="F68" s="418">
        <v>7.4927031993865995E-2</v>
      </c>
      <c r="G68" s="418">
        <v>9.3114338815212198E-3</v>
      </c>
      <c r="H68" s="418">
        <v>0</v>
      </c>
      <c r="I68" s="424">
        <v>2.2220034599304199</v>
      </c>
      <c r="J68" s="418">
        <v>0.71093188491065795</v>
      </c>
    </row>
    <row r="69" spans="1:10" x14ac:dyDescent="0.2">
      <c r="A69" s="2" t="s">
        <v>75</v>
      </c>
      <c r="B69" s="421">
        <v>109</v>
      </c>
      <c r="C69" s="418">
        <v>0.210024699568748</v>
      </c>
      <c r="D69" s="418">
        <v>0.55307191610336304</v>
      </c>
      <c r="E69" s="418">
        <v>0.16353739798069</v>
      </c>
      <c r="F69" s="418">
        <v>5.9557810425758403E-2</v>
      </c>
      <c r="G69" s="418">
        <v>5.9943040832877202E-3</v>
      </c>
      <c r="H69" s="418">
        <v>7.8138858079910296E-3</v>
      </c>
      <c r="I69" s="424">
        <v>2.1218667030334499</v>
      </c>
      <c r="J69" s="418">
        <v>0.76309660501177501</v>
      </c>
    </row>
    <row r="70" spans="1:10" x14ac:dyDescent="0.2">
      <c r="A70" s="2" t="s">
        <v>76</v>
      </c>
      <c r="B70" s="421">
        <v>99</v>
      </c>
      <c r="C70" s="418">
        <v>0.15327955782413499</v>
      </c>
      <c r="D70" s="418">
        <v>0.57777041196823098</v>
      </c>
      <c r="E70" s="418">
        <v>0.21155235171318101</v>
      </c>
      <c r="F70" s="418">
        <v>5.7397689670324298E-2</v>
      </c>
      <c r="G70" s="418">
        <v>0</v>
      </c>
      <c r="H70" s="418">
        <v>0</v>
      </c>
      <c r="I70" s="424">
        <v>2.1730682849884002</v>
      </c>
      <c r="J70" s="418">
        <v>0.731049961622246</v>
      </c>
    </row>
    <row r="71" spans="1:10" x14ac:dyDescent="0.2">
      <c r="A71" s="3" t="s">
        <v>77</v>
      </c>
      <c r="B71" s="422">
        <v>78</v>
      </c>
      <c r="C71" s="419">
        <v>0.230343163013458</v>
      </c>
      <c r="D71" s="419">
        <v>0.57918584346771196</v>
      </c>
      <c r="E71" s="419">
        <v>0.13235232234001201</v>
      </c>
      <c r="F71" s="419">
        <v>5.8118648827076E-2</v>
      </c>
      <c r="G71" s="419">
        <v>0</v>
      </c>
      <c r="H71" s="419">
        <v>0</v>
      </c>
      <c r="I71" s="425">
        <v>2.0182464122772199</v>
      </c>
      <c r="J71" s="419">
        <v>0.80952902457555398</v>
      </c>
    </row>
    <row r="73" spans="1:10" x14ac:dyDescent="0.2">
      <c r="A73" t="s">
        <v>97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291</v>
      </c>
    </row>
    <row r="4" spans="1:10" x14ac:dyDescent="0.2">
      <c r="A4" t="s">
        <v>3</v>
      </c>
    </row>
    <row r="5" spans="1:10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429" t="s">
        <v>1</v>
      </c>
      <c r="C6" s="426" t="s">
        <v>1</v>
      </c>
      <c r="D6" s="426" t="s">
        <v>1</v>
      </c>
      <c r="E6" s="426" t="s">
        <v>1</v>
      </c>
      <c r="F6" s="426" t="s">
        <v>1</v>
      </c>
      <c r="G6" s="426" t="s">
        <v>1</v>
      </c>
      <c r="H6" s="426" t="s">
        <v>1</v>
      </c>
      <c r="I6" s="432" t="s">
        <v>1</v>
      </c>
      <c r="J6" s="426" t="s">
        <v>1</v>
      </c>
    </row>
    <row r="7" spans="1:10" x14ac:dyDescent="0.2">
      <c r="A7" s="2" t="s">
        <v>13</v>
      </c>
      <c r="B7" s="430">
        <v>6076</v>
      </c>
      <c r="C7" s="427">
        <v>0.123182125389576</v>
      </c>
      <c r="D7" s="427">
        <v>0.50741147994995095</v>
      </c>
      <c r="E7" s="427">
        <v>0.298529952764511</v>
      </c>
      <c r="F7" s="427">
        <v>5.4823581129312501E-2</v>
      </c>
      <c r="G7" s="427">
        <v>1.01533215492964E-2</v>
      </c>
      <c r="H7" s="427">
        <v>5.8994968421757204E-3</v>
      </c>
      <c r="I7" s="433">
        <v>2.3173270225524898</v>
      </c>
      <c r="J7" s="427">
        <v>0.63433589482803998</v>
      </c>
    </row>
    <row r="8" spans="1:10" x14ac:dyDescent="0.2">
      <c r="A8" s="5" t="s">
        <v>14</v>
      </c>
      <c r="B8" s="429" t="s">
        <v>1</v>
      </c>
      <c r="C8" s="426" t="s">
        <v>1</v>
      </c>
      <c r="D8" s="426" t="s">
        <v>1</v>
      </c>
      <c r="E8" s="426" t="s">
        <v>1</v>
      </c>
      <c r="F8" s="426" t="s">
        <v>1</v>
      </c>
      <c r="G8" s="426" t="s">
        <v>1</v>
      </c>
      <c r="H8" s="426" t="s">
        <v>1</v>
      </c>
      <c r="I8" s="432" t="s">
        <v>1</v>
      </c>
      <c r="J8" s="426" t="s">
        <v>1</v>
      </c>
    </row>
    <row r="9" spans="1:10" x14ac:dyDescent="0.2">
      <c r="A9" s="2" t="s">
        <v>15</v>
      </c>
      <c r="B9" s="430">
        <v>103</v>
      </c>
      <c r="C9" s="427">
        <v>0.24563485383987399</v>
      </c>
      <c r="D9" s="427">
        <v>0.437254577875137</v>
      </c>
      <c r="E9" s="427">
        <v>0.301363945007324</v>
      </c>
      <c r="F9" s="427">
        <v>7.8733107075095194E-3</v>
      </c>
      <c r="G9" s="427">
        <v>7.8733107075095194E-3</v>
      </c>
      <c r="H9" s="427">
        <v>0</v>
      </c>
      <c r="I9" s="433">
        <v>2.0950956344604501</v>
      </c>
      <c r="J9" s="427">
        <v>0.68288943298699201</v>
      </c>
    </row>
    <row r="10" spans="1:10" x14ac:dyDescent="0.2">
      <c r="A10" s="2" t="s">
        <v>16</v>
      </c>
      <c r="B10" s="430">
        <v>106</v>
      </c>
      <c r="C10" s="427">
        <v>0.202346190810204</v>
      </c>
      <c r="D10" s="427">
        <v>0.63326525688171398</v>
      </c>
      <c r="E10" s="427">
        <v>0.136923402547836</v>
      </c>
      <c r="F10" s="427">
        <v>2.7465179562568699E-2</v>
      </c>
      <c r="G10" s="427">
        <v>0</v>
      </c>
      <c r="H10" s="427">
        <v>0</v>
      </c>
      <c r="I10" s="433">
        <v>1.98950755596161</v>
      </c>
      <c r="J10" s="427">
        <v>0.835611422788756</v>
      </c>
    </row>
    <row r="11" spans="1:10" x14ac:dyDescent="0.2">
      <c r="A11" s="2" t="s">
        <v>17</v>
      </c>
      <c r="B11" s="430">
        <v>125</v>
      </c>
      <c r="C11" s="427">
        <v>0.22314506769180301</v>
      </c>
      <c r="D11" s="427">
        <v>0.50318884849548295</v>
      </c>
      <c r="E11" s="427">
        <v>0.23664076626300801</v>
      </c>
      <c r="F11" s="427">
        <v>3.7025306373834603E-2</v>
      </c>
      <c r="G11" s="427">
        <v>0</v>
      </c>
      <c r="H11" s="427">
        <v>0</v>
      </c>
      <c r="I11" s="433">
        <v>2.08754634857178</v>
      </c>
      <c r="J11" s="427">
        <v>0.72633392430470101</v>
      </c>
    </row>
    <row r="12" spans="1:10" x14ac:dyDescent="0.2">
      <c r="A12" s="2" t="s">
        <v>18</v>
      </c>
      <c r="B12" s="430">
        <v>110</v>
      </c>
      <c r="C12" s="427">
        <v>0.179092347621918</v>
      </c>
      <c r="D12" s="427">
        <v>0.51472198963165305</v>
      </c>
      <c r="E12" s="427">
        <v>0.24743759632110601</v>
      </c>
      <c r="F12" s="427">
        <v>3.8723185658454902E-2</v>
      </c>
      <c r="G12" s="427">
        <v>8.65711458027363E-3</v>
      </c>
      <c r="H12" s="427">
        <v>1.13677605986595E-2</v>
      </c>
      <c r="I12" s="433">
        <v>2.2172338962554901</v>
      </c>
      <c r="J12" s="427">
        <v>0.69381434113055995</v>
      </c>
    </row>
    <row r="13" spans="1:10" x14ac:dyDescent="0.2">
      <c r="A13" s="2" t="s">
        <v>19</v>
      </c>
      <c r="B13" s="430">
        <v>107</v>
      </c>
      <c r="C13" s="427">
        <v>0.26654106378555298</v>
      </c>
      <c r="D13" s="427">
        <v>0.53995418548583995</v>
      </c>
      <c r="E13" s="427">
        <v>0.177330106496811</v>
      </c>
      <c r="F13" s="427">
        <v>1.6174621880054502E-2</v>
      </c>
      <c r="G13" s="427">
        <v>0</v>
      </c>
      <c r="H13" s="427">
        <v>0</v>
      </c>
      <c r="I13" s="433">
        <v>1.94313824176788</v>
      </c>
      <c r="J13" s="427">
        <v>0.80649526729796694</v>
      </c>
    </row>
    <row r="14" spans="1:10" x14ac:dyDescent="0.2">
      <c r="A14" s="2" t="s">
        <v>20</v>
      </c>
      <c r="B14" s="430">
        <v>97</v>
      </c>
      <c r="C14" s="427">
        <v>0.30320268869400002</v>
      </c>
      <c r="D14" s="427">
        <v>0.48746538162231401</v>
      </c>
      <c r="E14" s="427">
        <v>0.180961683392525</v>
      </c>
      <c r="F14" s="427">
        <v>1.54016921296716E-2</v>
      </c>
      <c r="G14" s="427">
        <v>1.2968580238521101E-2</v>
      </c>
      <c r="H14" s="427">
        <v>0</v>
      </c>
      <c r="I14" s="433">
        <v>1.9474681615829501</v>
      </c>
      <c r="J14" s="427">
        <v>0.79066804969803905</v>
      </c>
    </row>
    <row r="15" spans="1:10" x14ac:dyDescent="0.2">
      <c r="A15" s="2" t="s">
        <v>21</v>
      </c>
      <c r="B15" s="430">
        <v>94</v>
      </c>
      <c r="C15" s="427">
        <v>0.191435471177101</v>
      </c>
      <c r="D15" s="427">
        <v>0.58221399784088101</v>
      </c>
      <c r="E15" s="427">
        <v>0.20090508460998499</v>
      </c>
      <c r="F15" s="427">
        <v>2.5445455685257901E-2</v>
      </c>
      <c r="G15" s="427">
        <v>0</v>
      </c>
      <c r="H15" s="427">
        <v>0</v>
      </c>
      <c r="I15" s="433">
        <v>2.0603604316711399</v>
      </c>
      <c r="J15" s="427">
        <v>0.77364946181281002</v>
      </c>
    </row>
    <row r="16" spans="1:10" x14ac:dyDescent="0.2">
      <c r="A16" s="2" t="s">
        <v>22</v>
      </c>
      <c r="B16" s="430">
        <v>105</v>
      </c>
      <c r="C16" s="427">
        <v>0.106837220489979</v>
      </c>
      <c r="D16" s="427">
        <v>0.49891352653503401</v>
      </c>
      <c r="E16" s="427">
        <v>0.35610294342040999</v>
      </c>
      <c r="F16" s="427">
        <v>3.81463132798672E-2</v>
      </c>
      <c r="G16" s="427">
        <v>0</v>
      </c>
      <c r="H16" s="427">
        <v>0</v>
      </c>
      <c r="I16" s="433">
        <v>2.3255584239959699</v>
      </c>
      <c r="J16" s="427">
        <v>0.60575074476841595</v>
      </c>
    </row>
    <row r="17" spans="1:10" x14ac:dyDescent="0.2">
      <c r="A17" s="2" t="s">
        <v>23</v>
      </c>
      <c r="B17" s="430">
        <v>75</v>
      </c>
      <c r="C17" s="427">
        <v>0.117375589907169</v>
      </c>
      <c r="D17" s="427">
        <v>0.36966335773468001</v>
      </c>
      <c r="E17" s="427">
        <v>0.40669128298759499</v>
      </c>
      <c r="F17" s="427">
        <v>8.06080996990204E-2</v>
      </c>
      <c r="G17" s="427">
        <v>2.5661662220954898E-2</v>
      </c>
      <c r="H17" s="427">
        <v>0</v>
      </c>
      <c r="I17" s="433">
        <v>2.52751684188843</v>
      </c>
      <c r="J17" s="427">
        <v>0.48703895127057201</v>
      </c>
    </row>
    <row r="18" spans="1:10" x14ac:dyDescent="0.2">
      <c r="A18" s="2" t="s">
        <v>24</v>
      </c>
      <c r="B18" s="430">
        <v>81</v>
      </c>
      <c r="C18" s="427">
        <v>0.13400699198245999</v>
      </c>
      <c r="D18" s="427">
        <v>0.51482284069061302</v>
      </c>
      <c r="E18" s="427">
        <v>0.27541884779930098</v>
      </c>
      <c r="F18" s="427">
        <v>4.7666333615779898E-2</v>
      </c>
      <c r="G18" s="427">
        <v>2.8084943071007701E-2</v>
      </c>
      <c r="H18" s="427">
        <v>0</v>
      </c>
      <c r="I18" s="433">
        <v>2.3209993839263898</v>
      </c>
      <c r="J18" s="427">
        <v>0.64882986046948798</v>
      </c>
    </row>
    <row r="19" spans="1:10" x14ac:dyDescent="0.2">
      <c r="A19" s="2" t="s">
        <v>25</v>
      </c>
      <c r="B19" s="430">
        <v>99</v>
      </c>
      <c r="C19" s="427">
        <v>0.108561106026173</v>
      </c>
      <c r="D19" s="427">
        <v>0.553242087364197</v>
      </c>
      <c r="E19" s="427">
        <v>0.23703883588314101</v>
      </c>
      <c r="F19" s="427">
        <v>6.9394677877426106E-2</v>
      </c>
      <c r="G19" s="427">
        <v>2.57407296448946E-2</v>
      </c>
      <c r="H19" s="427">
        <v>6.0225524939596696E-3</v>
      </c>
      <c r="I19" s="433">
        <v>2.36857938766479</v>
      </c>
      <c r="J19" s="427">
        <v>0.66180320047842001</v>
      </c>
    </row>
    <row r="20" spans="1:10" x14ac:dyDescent="0.2">
      <c r="A20" s="2" t="s">
        <v>26</v>
      </c>
      <c r="B20" s="430">
        <v>100</v>
      </c>
      <c r="C20" s="427">
        <v>7.9685598611831707E-2</v>
      </c>
      <c r="D20" s="427">
        <v>0.43352675437927202</v>
      </c>
      <c r="E20" s="427">
        <v>0.36954361200332603</v>
      </c>
      <c r="F20" s="427">
        <v>9.8077259957790403E-2</v>
      </c>
      <c r="G20" s="427">
        <v>0</v>
      </c>
      <c r="H20" s="427">
        <v>1.91667806357145E-2</v>
      </c>
      <c r="I20" s="433">
        <v>2.5626797676086399</v>
      </c>
      <c r="J20" s="427">
        <v>0.51321235012330702</v>
      </c>
    </row>
    <row r="21" spans="1:10" x14ac:dyDescent="0.2">
      <c r="A21" s="2" t="s">
        <v>27</v>
      </c>
      <c r="B21" s="430">
        <v>79</v>
      </c>
      <c r="C21" s="427">
        <v>0.10791453719139101</v>
      </c>
      <c r="D21" s="427">
        <v>0.56868338584899902</v>
      </c>
      <c r="E21" s="427">
        <v>0.26107949018478399</v>
      </c>
      <c r="F21" s="427">
        <v>3.4254204481840099E-2</v>
      </c>
      <c r="G21" s="427">
        <v>6.1858044937252998E-3</v>
      </c>
      <c r="H21" s="427">
        <v>2.1882595494389499E-2</v>
      </c>
      <c r="I21" s="433">
        <v>2.3277611732482901</v>
      </c>
      <c r="J21" s="427">
        <v>0.67659791106790301</v>
      </c>
    </row>
    <row r="22" spans="1:10" x14ac:dyDescent="0.2">
      <c r="A22" s="2" t="s">
        <v>28</v>
      </c>
      <c r="B22" s="430">
        <v>103</v>
      </c>
      <c r="C22" s="427">
        <v>0.17270846664905501</v>
      </c>
      <c r="D22" s="427">
        <v>0.52527642250061002</v>
      </c>
      <c r="E22" s="427">
        <v>0.26043587923049899</v>
      </c>
      <c r="F22" s="427">
        <v>3.0375963076949099E-2</v>
      </c>
      <c r="G22" s="427">
        <v>1.12032722681761E-2</v>
      </c>
      <c r="H22" s="427">
        <v>0</v>
      </c>
      <c r="I22" s="433">
        <v>2.18208909034729</v>
      </c>
      <c r="J22" s="427">
        <v>0.69798488654947</v>
      </c>
    </row>
    <row r="23" spans="1:10" x14ac:dyDescent="0.2">
      <c r="A23" s="2" t="s">
        <v>29</v>
      </c>
      <c r="B23" s="430">
        <v>103</v>
      </c>
      <c r="C23" s="427">
        <v>0.14199703931808499</v>
      </c>
      <c r="D23" s="427">
        <v>0.52344763278961204</v>
      </c>
      <c r="E23" s="427">
        <v>0.26381406188011203</v>
      </c>
      <c r="F23" s="427">
        <v>6.3659347593784305E-2</v>
      </c>
      <c r="G23" s="427">
        <v>7.0819300599396203E-3</v>
      </c>
      <c r="H23" s="427">
        <v>0</v>
      </c>
      <c r="I23" s="433">
        <v>2.2703814506530802</v>
      </c>
      <c r="J23" s="427">
        <v>0.66544466436090099</v>
      </c>
    </row>
    <row r="24" spans="1:10" x14ac:dyDescent="0.2">
      <c r="A24" s="2" t="s">
        <v>30</v>
      </c>
      <c r="B24" s="430">
        <v>100</v>
      </c>
      <c r="C24" s="427">
        <v>0.160233333706856</v>
      </c>
      <c r="D24" s="427">
        <v>0.50389742851257302</v>
      </c>
      <c r="E24" s="427">
        <v>0.27634483575820901</v>
      </c>
      <c r="F24" s="427">
        <v>3.7277296185493497E-2</v>
      </c>
      <c r="G24" s="427">
        <v>1.16958310827613E-2</v>
      </c>
      <c r="H24" s="427">
        <v>1.05512579903007E-2</v>
      </c>
      <c r="I24" s="433">
        <v>2.2679586410522501</v>
      </c>
      <c r="J24" s="427">
        <v>0.66413077335278903</v>
      </c>
    </row>
    <row r="25" spans="1:10" x14ac:dyDescent="0.2">
      <c r="A25" s="2" t="s">
        <v>31</v>
      </c>
      <c r="B25" s="430">
        <v>102</v>
      </c>
      <c r="C25" s="427">
        <v>0.11755210906267199</v>
      </c>
      <c r="D25" s="427">
        <v>0.51510089635848999</v>
      </c>
      <c r="E25" s="427">
        <v>0.29956549406051602</v>
      </c>
      <c r="F25" s="427">
        <v>6.1148602515459102E-2</v>
      </c>
      <c r="G25" s="427">
        <v>0</v>
      </c>
      <c r="H25" s="427">
        <v>6.63290917873383E-3</v>
      </c>
      <c r="I25" s="433">
        <v>2.3308422565460201</v>
      </c>
      <c r="J25" s="427">
        <v>0.63265299835071298</v>
      </c>
    </row>
    <row r="26" spans="1:10" x14ac:dyDescent="0.2">
      <c r="A26" s="2" t="s">
        <v>32</v>
      </c>
      <c r="B26" s="430">
        <v>98</v>
      </c>
      <c r="C26" s="427">
        <v>9.4993196427822099E-2</v>
      </c>
      <c r="D26" s="427">
        <v>0.45412418246269198</v>
      </c>
      <c r="E26" s="427">
        <v>0.33475518226623502</v>
      </c>
      <c r="F26" s="427">
        <v>6.4541861414909404E-2</v>
      </c>
      <c r="G26" s="427">
        <v>1.9228206947445901E-2</v>
      </c>
      <c r="H26" s="427">
        <v>3.2357387244701399E-2</v>
      </c>
      <c r="I26" s="433">
        <v>2.5559599399566699</v>
      </c>
      <c r="J26" s="427">
        <v>0.54911736968521696</v>
      </c>
    </row>
    <row r="27" spans="1:10" x14ac:dyDescent="0.2">
      <c r="A27" s="2" t="s">
        <v>33</v>
      </c>
      <c r="B27" s="430">
        <v>92</v>
      </c>
      <c r="C27" s="427">
        <v>7.8327938914298997E-2</v>
      </c>
      <c r="D27" s="427">
        <v>0.52118796110153198</v>
      </c>
      <c r="E27" s="427">
        <v>0.33736011385917702</v>
      </c>
      <c r="F27" s="427">
        <v>4.0906690061092398E-2</v>
      </c>
      <c r="G27" s="427">
        <v>1.0834455490112299E-2</v>
      </c>
      <c r="H27" s="427">
        <v>1.13828778266907E-2</v>
      </c>
      <c r="I27" s="433">
        <v>2.4188804626464799</v>
      </c>
      <c r="J27" s="427">
        <v>0.599515877682124</v>
      </c>
    </row>
    <row r="28" spans="1:10" x14ac:dyDescent="0.2">
      <c r="A28" s="2" t="s">
        <v>34</v>
      </c>
      <c r="B28" s="430">
        <v>104</v>
      </c>
      <c r="C28" s="427">
        <v>0.12988996505737299</v>
      </c>
      <c r="D28" s="427">
        <v>0.49660789966583302</v>
      </c>
      <c r="E28" s="427">
        <v>0.33342286944389299</v>
      </c>
      <c r="F28" s="427">
        <v>4.0079254657030099E-2</v>
      </c>
      <c r="G28" s="427">
        <v>0</v>
      </c>
      <c r="H28" s="427">
        <v>0</v>
      </c>
      <c r="I28" s="433">
        <v>2.28369140625</v>
      </c>
      <c r="J28" s="427">
        <v>0.62649787172486504</v>
      </c>
    </row>
    <row r="29" spans="1:10" x14ac:dyDescent="0.2">
      <c r="A29" s="2" t="s">
        <v>35</v>
      </c>
      <c r="B29" s="430">
        <v>100</v>
      </c>
      <c r="C29" s="427">
        <v>0.112649343907833</v>
      </c>
      <c r="D29" s="427">
        <v>0.57555824518203702</v>
      </c>
      <c r="E29" s="427">
        <v>0.24409036338329301</v>
      </c>
      <c r="F29" s="427">
        <v>5.8854456990957302E-2</v>
      </c>
      <c r="G29" s="427">
        <v>8.8475709781050699E-3</v>
      </c>
      <c r="H29" s="427">
        <v>0</v>
      </c>
      <c r="I29" s="433">
        <v>2.2756927013397199</v>
      </c>
      <c r="J29" s="427">
        <v>0.68820760254967905</v>
      </c>
    </row>
    <row r="30" spans="1:10" x14ac:dyDescent="0.2">
      <c r="A30" s="2" t="s">
        <v>36</v>
      </c>
      <c r="B30" s="430">
        <v>90</v>
      </c>
      <c r="C30" s="427">
        <v>0.140715837478638</v>
      </c>
      <c r="D30" s="427">
        <v>0.642564177513123</v>
      </c>
      <c r="E30" s="427">
        <v>0.168955683708191</v>
      </c>
      <c r="F30" s="427">
        <v>1.7646050080656998E-2</v>
      </c>
      <c r="G30" s="427">
        <v>1.0039427317678901E-2</v>
      </c>
      <c r="H30" s="427">
        <v>2.0078854635357898E-2</v>
      </c>
      <c r="I30" s="433">
        <v>2.1739656925201398</v>
      </c>
      <c r="J30" s="427">
        <v>0.78327999091871103</v>
      </c>
    </row>
    <row r="31" spans="1:10" x14ac:dyDescent="0.2">
      <c r="A31" s="2" t="s">
        <v>37</v>
      </c>
      <c r="B31" s="430">
        <v>81</v>
      </c>
      <c r="C31" s="427">
        <v>8.6732111871242495E-2</v>
      </c>
      <c r="D31" s="427">
        <v>0.56507313251495395</v>
      </c>
      <c r="E31" s="427">
        <v>0.26387670636177102</v>
      </c>
      <c r="F31" s="427">
        <v>7.8868120908737196E-2</v>
      </c>
      <c r="G31" s="427">
        <v>0</v>
      </c>
      <c r="H31" s="427">
        <v>5.4499399848282302E-3</v>
      </c>
      <c r="I31" s="433">
        <v>2.3566806316375701</v>
      </c>
      <c r="J31" s="427">
        <v>0.65180523679818403</v>
      </c>
    </row>
    <row r="32" spans="1:10" x14ac:dyDescent="0.2">
      <c r="A32" s="2" t="s">
        <v>38</v>
      </c>
      <c r="B32" s="430">
        <v>106</v>
      </c>
      <c r="C32" s="427">
        <v>0.12244991213083301</v>
      </c>
      <c r="D32" s="427">
        <v>0.61741477251052901</v>
      </c>
      <c r="E32" s="427">
        <v>0.24937039613723799</v>
      </c>
      <c r="F32" s="427">
        <v>1.07649182900786E-2</v>
      </c>
      <c r="G32" s="427">
        <v>0</v>
      </c>
      <c r="H32" s="427">
        <v>0</v>
      </c>
      <c r="I32" s="433">
        <v>2.1484503746032702</v>
      </c>
      <c r="J32" s="427">
        <v>0.73986468533041405</v>
      </c>
    </row>
    <row r="33" spans="1:10" x14ac:dyDescent="0.2">
      <c r="A33" s="2" t="s">
        <v>39</v>
      </c>
      <c r="B33" s="430">
        <v>94</v>
      </c>
      <c r="C33" s="427">
        <v>0.14209108054637901</v>
      </c>
      <c r="D33" s="427">
        <v>0.55604344606399503</v>
      </c>
      <c r="E33" s="427">
        <v>0.23952089250087699</v>
      </c>
      <c r="F33" s="427">
        <v>6.2344558537006399E-2</v>
      </c>
      <c r="G33" s="427">
        <v>0</v>
      </c>
      <c r="H33" s="427">
        <v>0</v>
      </c>
      <c r="I33" s="433">
        <v>2.22211885452271</v>
      </c>
      <c r="J33" s="427">
        <v>0.69813454221489701</v>
      </c>
    </row>
    <row r="34" spans="1:10" x14ac:dyDescent="0.2">
      <c r="A34" s="2" t="s">
        <v>40</v>
      </c>
      <c r="B34" s="430">
        <v>98</v>
      </c>
      <c r="C34" s="427">
        <v>0.10885493457317399</v>
      </c>
      <c r="D34" s="427">
        <v>0.60941213369369496</v>
      </c>
      <c r="E34" s="427">
        <v>0.24595865607261699</v>
      </c>
      <c r="F34" s="427">
        <v>3.5774260759353603E-2</v>
      </c>
      <c r="G34" s="427">
        <v>0</v>
      </c>
      <c r="H34" s="427">
        <v>0</v>
      </c>
      <c r="I34" s="433">
        <v>2.2086522579193102</v>
      </c>
      <c r="J34" s="427">
        <v>0.71826707896988196</v>
      </c>
    </row>
    <row r="35" spans="1:10" x14ac:dyDescent="0.2">
      <c r="A35" s="2" t="s">
        <v>41</v>
      </c>
      <c r="B35" s="430">
        <v>103</v>
      </c>
      <c r="C35" s="427">
        <v>0.116551443934441</v>
      </c>
      <c r="D35" s="427">
        <v>0.51033687591552701</v>
      </c>
      <c r="E35" s="427">
        <v>0.26960963010788003</v>
      </c>
      <c r="F35" s="427">
        <v>5.6138083338737502E-2</v>
      </c>
      <c r="G35" s="427">
        <v>7.2955093346536203E-3</v>
      </c>
      <c r="H35" s="427">
        <v>4.0068440139293698E-2</v>
      </c>
      <c r="I35" s="433">
        <v>2.4474947452545202</v>
      </c>
      <c r="J35" s="427">
        <v>0.62688833065091998</v>
      </c>
    </row>
    <row r="36" spans="1:10" x14ac:dyDescent="0.2">
      <c r="A36" s="2" t="s">
        <v>42</v>
      </c>
      <c r="B36" s="430">
        <v>85</v>
      </c>
      <c r="C36" s="427">
        <v>0.112964399158955</v>
      </c>
      <c r="D36" s="427">
        <v>0.63320112228393599</v>
      </c>
      <c r="E36" s="427">
        <v>0.181929722428322</v>
      </c>
      <c r="F36" s="427">
        <v>6.5707430243492099E-2</v>
      </c>
      <c r="G36" s="427">
        <v>0</v>
      </c>
      <c r="H36" s="427">
        <v>6.1973449774086501E-3</v>
      </c>
      <c r="I36" s="433">
        <v>2.22516965866089</v>
      </c>
      <c r="J36" s="427">
        <v>0.74616550719701402</v>
      </c>
    </row>
    <row r="37" spans="1:10" x14ac:dyDescent="0.2">
      <c r="A37" s="2" t="s">
        <v>43</v>
      </c>
      <c r="B37" s="430">
        <v>88</v>
      </c>
      <c r="C37" s="427">
        <v>5.6651562452316298E-2</v>
      </c>
      <c r="D37" s="427">
        <v>0.59898078441619895</v>
      </c>
      <c r="E37" s="427">
        <v>0.260076284408569</v>
      </c>
      <c r="F37" s="427">
        <v>5.9873722493648501E-2</v>
      </c>
      <c r="G37" s="427">
        <v>2.44176257401705E-2</v>
      </c>
      <c r="H37" s="427">
        <v>0</v>
      </c>
      <c r="I37" s="433">
        <v>2.3964250087738002</v>
      </c>
      <c r="J37" s="427">
        <v>0.65563236030183003</v>
      </c>
    </row>
    <row r="38" spans="1:10" x14ac:dyDescent="0.2">
      <c r="A38" s="2" t="s">
        <v>44</v>
      </c>
      <c r="B38" s="430">
        <v>105</v>
      </c>
      <c r="C38" s="427">
        <v>0.15777461230754899</v>
      </c>
      <c r="D38" s="427">
        <v>0.62313622236251798</v>
      </c>
      <c r="E38" s="427">
        <v>0.198223471641541</v>
      </c>
      <c r="F38" s="427">
        <v>1.4092788100242599E-2</v>
      </c>
      <c r="G38" s="427">
        <v>0</v>
      </c>
      <c r="H38" s="427">
        <v>6.7728920839726899E-3</v>
      </c>
      <c r="I38" s="433">
        <v>2.0957260131835902</v>
      </c>
      <c r="J38" s="427">
        <v>0.78091084521562504</v>
      </c>
    </row>
    <row r="39" spans="1:10" x14ac:dyDescent="0.2">
      <c r="A39" s="2" t="s">
        <v>45</v>
      </c>
      <c r="B39" s="430">
        <v>104</v>
      </c>
      <c r="C39" s="427">
        <v>0.16083697974681899</v>
      </c>
      <c r="D39" s="427">
        <v>0.50507193803787198</v>
      </c>
      <c r="E39" s="427">
        <v>0.32017594575882002</v>
      </c>
      <c r="F39" s="427">
        <v>8.3203390240669303E-3</v>
      </c>
      <c r="G39" s="427">
        <v>0</v>
      </c>
      <c r="H39" s="427">
        <v>5.5948053486645196E-3</v>
      </c>
      <c r="I39" s="433">
        <v>2.1983587741851802</v>
      </c>
      <c r="J39" s="427">
        <v>0.66590891251319495</v>
      </c>
    </row>
    <row r="40" spans="1:10" x14ac:dyDescent="0.2">
      <c r="A40" s="2" t="s">
        <v>46</v>
      </c>
      <c r="B40" s="430">
        <v>98</v>
      </c>
      <c r="C40" s="427">
        <v>0.134100541472435</v>
      </c>
      <c r="D40" s="427">
        <v>0.46584889292717002</v>
      </c>
      <c r="E40" s="427">
        <v>0.34561797976493802</v>
      </c>
      <c r="F40" s="427">
        <v>4.64834980666637E-2</v>
      </c>
      <c r="G40" s="427">
        <v>7.9490942880511301E-3</v>
      </c>
      <c r="H40" s="427">
        <v>0</v>
      </c>
      <c r="I40" s="433">
        <v>2.3283317089080802</v>
      </c>
      <c r="J40" s="427">
        <v>0.59994943048838001</v>
      </c>
    </row>
    <row r="41" spans="1:10" x14ac:dyDescent="0.2">
      <c r="A41" s="2" t="s">
        <v>47</v>
      </c>
      <c r="B41" s="430">
        <v>96</v>
      </c>
      <c r="C41" s="427">
        <v>0.16555207967758201</v>
      </c>
      <c r="D41" s="427">
        <v>0.45590135455131497</v>
      </c>
      <c r="E41" s="427">
        <v>0.31437897682189903</v>
      </c>
      <c r="F41" s="427">
        <v>4.6483479440212201E-2</v>
      </c>
      <c r="G41" s="427">
        <v>1.76841095089912E-2</v>
      </c>
      <c r="H41" s="427">
        <v>0</v>
      </c>
      <c r="I41" s="433">
        <v>2.2948462963104199</v>
      </c>
      <c r="J41" s="427">
        <v>0.62145343422889698</v>
      </c>
    </row>
    <row r="42" spans="1:10" x14ac:dyDescent="0.2">
      <c r="A42" s="2" t="s">
        <v>48</v>
      </c>
      <c r="B42" s="430">
        <v>103</v>
      </c>
      <c r="C42" s="427">
        <v>0.159076407551765</v>
      </c>
      <c r="D42" s="427">
        <v>0.50546723604202304</v>
      </c>
      <c r="E42" s="427">
        <v>0.28850227594375599</v>
      </c>
      <c r="F42" s="427">
        <v>3.7279214709997198E-2</v>
      </c>
      <c r="G42" s="427">
        <v>9.6748890355229395E-3</v>
      </c>
      <c r="H42" s="427">
        <v>0</v>
      </c>
      <c r="I42" s="433">
        <v>2.2330088615417498</v>
      </c>
      <c r="J42" s="427">
        <v>0.66454362812117596</v>
      </c>
    </row>
    <row r="43" spans="1:10" x14ac:dyDescent="0.2">
      <c r="A43" s="2" t="s">
        <v>49</v>
      </c>
      <c r="B43" s="430">
        <v>91</v>
      </c>
      <c r="C43" s="427">
        <v>0.12859608232975001</v>
      </c>
      <c r="D43" s="427">
        <v>0.63403731584548995</v>
      </c>
      <c r="E43" s="427">
        <v>0.16278265416622201</v>
      </c>
      <c r="F43" s="427">
        <v>7.4583932757377597E-2</v>
      </c>
      <c r="G43" s="427">
        <v>0</v>
      </c>
      <c r="H43" s="427">
        <v>0</v>
      </c>
      <c r="I43" s="433">
        <v>2.1833543777465798</v>
      </c>
      <c r="J43" s="427">
        <v>0.76263340953936298</v>
      </c>
    </row>
    <row r="44" spans="1:10" x14ac:dyDescent="0.2">
      <c r="A44" s="2" t="s">
        <v>50</v>
      </c>
      <c r="B44" s="430">
        <v>95</v>
      </c>
      <c r="C44" s="427">
        <v>0.12722538411617301</v>
      </c>
      <c r="D44" s="427">
        <v>0.64820021390914895</v>
      </c>
      <c r="E44" s="427">
        <v>0.214449793100357</v>
      </c>
      <c r="F44" s="427">
        <v>1.0124607942998401E-2</v>
      </c>
      <c r="G44" s="427">
        <v>0</v>
      </c>
      <c r="H44" s="427">
        <v>0</v>
      </c>
      <c r="I44" s="433">
        <v>2.1074736118316699</v>
      </c>
      <c r="J44" s="427">
        <v>0.77542559874749295</v>
      </c>
    </row>
    <row r="45" spans="1:10" x14ac:dyDescent="0.2">
      <c r="A45" s="2" t="s">
        <v>51</v>
      </c>
      <c r="B45" s="430">
        <v>98</v>
      </c>
      <c r="C45" s="427">
        <v>0.156776294112206</v>
      </c>
      <c r="D45" s="427">
        <v>0.47296613454818698</v>
      </c>
      <c r="E45" s="427">
        <v>0.27528434991836498</v>
      </c>
      <c r="F45" s="427">
        <v>7.0596307516097995E-2</v>
      </c>
      <c r="G45" s="427">
        <v>2.4376908317208301E-2</v>
      </c>
      <c r="H45" s="427">
        <v>0</v>
      </c>
      <c r="I45" s="433">
        <v>2.33283138275146</v>
      </c>
      <c r="J45" s="427">
        <v>0.629742432179353</v>
      </c>
    </row>
    <row r="46" spans="1:10" x14ac:dyDescent="0.2">
      <c r="A46" s="2" t="s">
        <v>52</v>
      </c>
      <c r="B46" s="430">
        <v>102</v>
      </c>
      <c r="C46" s="427">
        <v>0.11970883607864399</v>
      </c>
      <c r="D46" s="427">
        <v>0.49962455034255998</v>
      </c>
      <c r="E46" s="427">
        <v>0.30625686049461398</v>
      </c>
      <c r="F46" s="427">
        <v>6.5782308578491197E-2</v>
      </c>
      <c r="G46" s="427">
        <v>8.6274500936269795E-3</v>
      </c>
      <c r="H46" s="427">
        <v>0</v>
      </c>
      <c r="I46" s="433">
        <v>2.34399509429932</v>
      </c>
      <c r="J46" s="427">
        <v>0.61933338296040896</v>
      </c>
    </row>
    <row r="47" spans="1:10" x14ac:dyDescent="0.2">
      <c r="A47" s="2" t="s">
        <v>53</v>
      </c>
      <c r="B47" s="430">
        <v>104</v>
      </c>
      <c r="C47" s="427">
        <v>7.6649054884910597E-2</v>
      </c>
      <c r="D47" s="427">
        <v>0.62010115385055498</v>
      </c>
      <c r="E47" s="427">
        <v>0.234655901789665</v>
      </c>
      <c r="F47" s="427">
        <v>6.0041900724172599E-2</v>
      </c>
      <c r="G47" s="427">
        <v>8.5519934073090605E-3</v>
      </c>
      <c r="H47" s="427">
        <v>0</v>
      </c>
      <c r="I47" s="433">
        <v>2.3037467002868701</v>
      </c>
      <c r="J47" s="427">
        <v>0.69675020549097</v>
      </c>
    </row>
    <row r="48" spans="1:10" x14ac:dyDescent="0.2">
      <c r="A48" s="2" t="s">
        <v>54</v>
      </c>
      <c r="B48" s="430">
        <v>88</v>
      </c>
      <c r="C48" s="427">
        <v>0.111143536865711</v>
      </c>
      <c r="D48" s="427">
        <v>0.56089532375335704</v>
      </c>
      <c r="E48" s="427">
        <v>0.29726532101631198</v>
      </c>
      <c r="F48" s="427">
        <v>1.7942871898412701E-2</v>
      </c>
      <c r="G48" s="427">
        <v>1.27529315650463E-2</v>
      </c>
      <c r="H48" s="427">
        <v>0</v>
      </c>
      <c r="I48" s="433">
        <v>2.2602663040161102</v>
      </c>
      <c r="J48" s="427">
        <v>0.67203887063322798</v>
      </c>
    </row>
    <row r="49" spans="1:10" x14ac:dyDescent="0.2">
      <c r="A49" s="2" t="s">
        <v>55</v>
      </c>
      <c r="B49" s="430">
        <v>90</v>
      </c>
      <c r="C49" s="427">
        <v>7.6200410723686204E-2</v>
      </c>
      <c r="D49" s="427">
        <v>0.491315066814423</v>
      </c>
      <c r="E49" s="427">
        <v>0.34210702776908902</v>
      </c>
      <c r="F49" s="427">
        <v>6.6190436482429504E-2</v>
      </c>
      <c r="G49" s="427">
        <v>0</v>
      </c>
      <c r="H49" s="427">
        <v>2.41870433092117E-2</v>
      </c>
      <c r="I49" s="433">
        <v>2.4950356483459499</v>
      </c>
      <c r="J49" s="427">
        <v>0.56751548599474899</v>
      </c>
    </row>
    <row r="50" spans="1:10" x14ac:dyDescent="0.2">
      <c r="A50" s="2" t="s">
        <v>56</v>
      </c>
      <c r="B50" s="430">
        <v>69</v>
      </c>
      <c r="C50" s="427">
        <v>2.13020574301481E-2</v>
      </c>
      <c r="D50" s="427">
        <v>0.39241650700569197</v>
      </c>
      <c r="E50" s="427">
        <v>0.40374398231506298</v>
      </c>
      <c r="F50" s="427">
        <v>9.5346666872501401E-2</v>
      </c>
      <c r="G50" s="427">
        <v>6.1874002218246502E-2</v>
      </c>
      <c r="H50" s="427">
        <v>2.5316759943962101E-2</v>
      </c>
      <c r="I50" s="433">
        <v>2.86002421379089</v>
      </c>
      <c r="J50" s="427">
        <v>0.41371857445378102</v>
      </c>
    </row>
    <row r="51" spans="1:10" x14ac:dyDescent="0.2">
      <c r="A51" s="2" t="s">
        <v>57</v>
      </c>
      <c r="B51" s="430">
        <v>99</v>
      </c>
      <c r="C51" s="427">
        <v>8.5749544203281403E-2</v>
      </c>
      <c r="D51" s="427">
        <v>0.489801496267319</v>
      </c>
      <c r="E51" s="427">
        <v>0.36336371302604697</v>
      </c>
      <c r="F51" s="427">
        <v>6.1085231602191897E-2</v>
      </c>
      <c r="G51" s="427">
        <v>0</v>
      </c>
      <c r="H51" s="427">
        <v>0</v>
      </c>
      <c r="I51" s="433">
        <v>2.3997845649719198</v>
      </c>
      <c r="J51" s="427">
        <v>0.57555104904697896</v>
      </c>
    </row>
    <row r="52" spans="1:10" x14ac:dyDescent="0.2">
      <c r="A52" s="2" t="s">
        <v>58</v>
      </c>
      <c r="B52" s="430">
        <v>81</v>
      </c>
      <c r="C52" s="427">
        <v>7.2150290012359605E-2</v>
      </c>
      <c r="D52" s="427">
        <v>0.62442374229431197</v>
      </c>
      <c r="E52" s="427">
        <v>0.26729145646095298</v>
      </c>
      <c r="F52" s="427">
        <v>3.6134503781795502E-2</v>
      </c>
      <c r="G52" s="427">
        <v>0</v>
      </c>
      <c r="H52" s="427">
        <v>0</v>
      </c>
      <c r="I52" s="433">
        <v>2.2674102783203098</v>
      </c>
      <c r="J52" s="427">
        <v>0.696574037496552</v>
      </c>
    </row>
    <row r="53" spans="1:10" x14ac:dyDescent="0.2">
      <c r="A53" s="2" t="s">
        <v>59</v>
      </c>
      <c r="B53" s="430">
        <v>98</v>
      </c>
      <c r="C53" s="427">
        <v>7.96702206134796E-2</v>
      </c>
      <c r="D53" s="427">
        <v>0.55251502990722701</v>
      </c>
      <c r="E53" s="427">
        <v>0.20465452969074199</v>
      </c>
      <c r="F53" s="427">
        <v>0.140886470675468</v>
      </c>
      <c r="G53" s="427">
        <v>6.2365108169615303E-3</v>
      </c>
      <c r="H53" s="427">
        <v>1.6037251800298701E-2</v>
      </c>
      <c r="I53" s="433">
        <v>2.4896156787872301</v>
      </c>
      <c r="J53" s="427">
        <v>0.63218524198356496</v>
      </c>
    </row>
    <row r="54" spans="1:10" x14ac:dyDescent="0.2">
      <c r="A54" s="2" t="s">
        <v>60</v>
      </c>
      <c r="B54" s="430">
        <v>97</v>
      </c>
      <c r="C54" s="427">
        <v>8.2726404070854201E-2</v>
      </c>
      <c r="D54" s="427">
        <v>0.34854516386985801</v>
      </c>
      <c r="E54" s="427">
        <v>0.40486073493957497</v>
      </c>
      <c r="F54" s="427">
        <v>0.14071540534496299</v>
      </c>
      <c r="G54" s="427">
        <v>1.15761486813426E-2</v>
      </c>
      <c r="H54" s="427">
        <v>1.15761486813426E-2</v>
      </c>
      <c r="I54" s="433">
        <v>2.68459820747375</v>
      </c>
      <c r="J54" s="427">
        <v>0.43127156553079399</v>
      </c>
    </row>
    <row r="55" spans="1:10" x14ac:dyDescent="0.2">
      <c r="A55" s="2" t="s">
        <v>61</v>
      </c>
      <c r="B55" s="430">
        <v>96</v>
      </c>
      <c r="C55" s="427">
        <v>3.9593022316694301E-2</v>
      </c>
      <c r="D55" s="427">
        <v>0.558025002479553</v>
      </c>
      <c r="E55" s="427">
        <v>0.30236190557479897</v>
      </c>
      <c r="F55" s="427">
        <v>6.35257959365845E-2</v>
      </c>
      <c r="G55" s="427">
        <v>2.5892546400427801E-2</v>
      </c>
      <c r="H55" s="427">
        <v>1.0601716116070701E-2</v>
      </c>
      <c r="I55" s="433">
        <v>2.5099048614502002</v>
      </c>
      <c r="J55" s="427">
        <v>0.59761803147514903</v>
      </c>
    </row>
    <row r="56" spans="1:10" x14ac:dyDescent="0.2">
      <c r="A56" s="2" t="s">
        <v>62</v>
      </c>
      <c r="B56" s="430">
        <v>106</v>
      </c>
      <c r="C56" s="427">
        <v>0.14725312590599099</v>
      </c>
      <c r="D56" s="427">
        <v>0.59450590610504195</v>
      </c>
      <c r="E56" s="427">
        <v>0.224740460515022</v>
      </c>
      <c r="F56" s="427">
        <v>3.3500522375106798E-2</v>
      </c>
      <c r="G56" s="427">
        <v>0</v>
      </c>
      <c r="H56" s="427">
        <v>0</v>
      </c>
      <c r="I56" s="433">
        <v>2.1444883346557599</v>
      </c>
      <c r="J56" s="427">
        <v>0.74175902095796098</v>
      </c>
    </row>
    <row r="57" spans="1:10" x14ac:dyDescent="0.2">
      <c r="A57" s="2" t="s">
        <v>63</v>
      </c>
      <c r="B57" s="430">
        <v>96</v>
      </c>
      <c r="C57" s="427">
        <v>0.21708881855011</v>
      </c>
      <c r="D57" s="427">
        <v>0.45839679241180398</v>
      </c>
      <c r="E57" s="427">
        <v>0.28100201487541199</v>
      </c>
      <c r="F57" s="427">
        <v>1.86397843062878E-2</v>
      </c>
      <c r="G57" s="427">
        <v>1.53867732733488E-2</v>
      </c>
      <c r="H57" s="427">
        <v>9.4857970252633095E-3</v>
      </c>
      <c r="I57" s="433">
        <v>2.1852962970733598</v>
      </c>
      <c r="J57" s="427">
        <v>0.67548562417290903</v>
      </c>
    </row>
    <row r="58" spans="1:10" x14ac:dyDescent="0.2">
      <c r="A58" s="2" t="s">
        <v>64</v>
      </c>
      <c r="B58" s="430">
        <v>102</v>
      </c>
      <c r="C58" s="427">
        <v>5.3471520543098401E-2</v>
      </c>
      <c r="D58" s="427">
        <v>0.50549513101577803</v>
      </c>
      <c r="E58" s="427">
        <v>0.38584583997726402</v>
      </c>
      <c r="F58" s="427">
        <v>4.9742780625820202E-2</v>
      </c>
      <c r="G58" s="427">
        <v>0</v>
      </c>
      <c r="H58" s="427">
        <v>5.4446989670395903E-3</v>
      </c>
      <c r="I58" s="433">
        <v>2.4536387920379599</v>
      </c>
      <c r="J58" s="427">
        <v>0.55896666769680303</v>
      </c>
    </row>
    <row r="59" spans="1:10" x14ac:dyDescent="0.2">
      <c r="A59" s="2" t="s">
        <v>65</v>
      </c>
      <c r="B59" s="430">
        <v>89</v>
      </c>
      <c r="C59" s="427">
        <v>0.175018906593323</v>
      </c>
      <c r="D59" s="427">
        <v>0.51101773977279696</v>
      </c>
      <c r="E59" s="427">
        <v>0.22132293879985801</v>
      </c>
      <c r="F59" s="427">
        <v>7.0411629974842099E-2</v>
      </c>
      <c r="G59" s="427">
        <v>7.2999214753508603E-3</v>
      </c>
      <c r="H59" s="427">
        <v>1.4928851276636099E-2</v>
      </c>
      <c r="I59" s="433">
        <v>2.2687425613403298</v>
      </c>
      <c r="J59" s="427">
        <v>0.68603665467209796</v>
      </c>
    </row>
    <row r="60" spans="1:10" x14ac:dyDescent="0.2">
      <c r="A60" s="2" t="s">
        <v>66</v>
      </c>
      <c r="B60" s="430">
        <v>90</v>
      </c>
      <c r="C60" s="427">
        <v>0.12584227323532099</v>
      </c>
      <c r="D60" s="427">
        <v>0.47483345866203303</v>
      </c>
      <c r="E60" s="427">
        <v>0.357663184404373</v>
      </c>
      <c r="F60" s="427">
        <v>4.16610948741436E-2</v>
      </c>
      <c r="G60" s="427">
        <v>0</v>
      </c>
      <c r="H60" s="427">
        <v>0</v>
      </c>
      <c r="I60" s="433">
        <v>2.3151431083679199</v>
      </c>
      <c r="J60" s="427">
        <v>0.60067572518428003</v>
      </c>
    </row>
    <row r="61" spans="1:10" x14ac:dyDescent="0.2">
      <c r="A61" s="2" t="s">
        <v>67</v>
      </c>
      <c r="B61" s="430">
        <v>85</v>
      </c>
      <c r="C61" s="427">
        <v>0.17882274091243699</v>
      </c>
      <c r="D61" s="427">
        <v>0.54832220077514604</v>
      </c>
      <c r="E61" s="427">
        <v>0.18700283765792799</v>
      </c>
      <c r="F61" s="427">
        <v>7.6249264180660206E-2</v>
      </c>
      <c r="G61" s="427">
        <v>0</v>
      </c>
      <c r="H61" s="427">
        <v>9.6029555425047892E-3</v>
      </c>
      <c r="I61" s="433">
        <v>2.1990904808044398</v>
      </c>
      <c r="J61" s="427">
        <v>0.72714494236478999</v>
      </c>
    </row>
    <row r="62" spans="1:10" x14ac:dyDescent="0.2">
      <c r="A62" s="2" t="s">
        <v>68</v>
      </c>
      <c r="B62" s="430">
        <v>120</v>
      </c>
      <c r="C62" s="427">
        <v>0.134881556034088</v>
      </c>
      <c r="D62" s="427">
        <v>0.60590875148773204</v>
      </c>
      <c r="E62" s="427">
        <v>0.22984901070594799</v>
      </c>
      <c r="F62" s="427">
        <v>2.9360709711909301E-2</v>
      </c>
      <c r="G62" s="427">
        <v>0</v>
      </c>
      <c r="H62" s="427">
        <v>0</v>
      </c>
      <c r="I62" s="433">
        <v>2.1536889076232901</v>
      </c>
      <c r="J62" s="427">
        <v>0.74079028682437897</v>
      </c>
    </row>
    <row r="63" spans="1:10" x14ac:dyDescent="0.2">
      <c r="A63" s="2" t="s">
        <v>69</v>
      </c>
      <c r="B63" s="430">
        <v>88</v>
      </c>
      <c r="C63" s="427">
        <v>0.15771253407001501</v>
      </c>
      <c r="D63" s="427">
        <v>0.55414956808090199</v>
      </c>
      <c r="E63" s="427">
        <v>0.25778797268867498</v>
      </c>
      <c r="F63" s="427">
        <v>3.03499270230532E-2</v>
      </c>
      <c r="G63" s="427">
        <v>0</v>
      </c>
      <c r="H63" s="427">
        <v>0</v>
      </c>
      <c r="I63" s="433">
        <v>2.1607751846313499</v>
      </c>
      <c r="J63" s="427">
        <v>0.71186210082497103</v>
      </c>
    </row>
    <row r="64" spans="1:10" x14ac:dyDescent="0.2">
      <c r="A64" s="2" t="s">
        <v>70</v>
      </c>
      <c r="B64" s="430">
        <v>100</v>
      </c>
      <c r="C64" s="427">
        <v>0.11388584226369899</v>
      </c>
      <c r="D64" s="427">
        <v>0.52083140611648604</v>
      </c>
      <c r="E64" s="427">
        <v>0.32393658161163302</v>
      </c>
      <c r="F64" s="427">
        <v>2.4367609992623301E-2</v>
      </c>
      <c r="G64" s="427">
        <v>1.6978599131107299E-2</v>
      </c>
      <c r="H64" s="427">
        <v>0</v>
      </c>
      <c r="I64" s="433">
        <v>2.3097217082977299</v>
      </c>
      <c r="J64" s="427">
        <v>0.63471722355287197</v>
      </c>
    </row>
    <row r="65" spans="1:10" x14ac:dyDescent="0.2">
      <c r="A65" s="2" t="s">
        <v>71</v>
      </c>
      <c r="B65" s="430">
        <v>83</v>
      </c>
      <c r="C65" s="427">
        <v>4.0060054510831798E-2</v>
      </c>
      <c r="D65" s="427">
        <v>0.46713748574256903</v>
      </c>
      <c r="E65" s="427">
        <v>0.39200350642204301</v>
      </c>
      <c r="F65" s="427">
        <v>6.5418191254138905E-2</v>
      </c>
      <c r="G65" s="427">
        <v>3.5380765795707703E-2</v>
      </c>
      <c r="H65" s="427">
        <v>0</v>
      </c>
      <c r="I65" s="433">
        <v>2.5889220237731898</v>
      </c>
      <c r="J65" s="427">
        <v>0.50719753836394299</v>
      </c>
    </row>
    <row r="66" spans="1:10" x14ac:dyDescent="0.2">
      <c r="A66" s="2" t="s">
        <v>72</v>
      </c>
      <c r="B66" s="430">
        <v>94</v>
      </c>
      <c r="C66" s="427">
        <v>0.14209105074405701</v>
      </c>
      <c r="D66" s="427">
        <v>0.63230717182159402</v>
      </c>
      <c r="E66" s="427">
        <v>0.20163546502590199</v>
      </c>
      <c r="F66" s="427">
        <v>2.3966327309608501E-2</v>
      </c>
      <c r="G66" s="427">
        <v>0</v>
      </c>
      <c r="H66" s="427">
        <v>0</v>
      </c>
      <c r="I66" s="433">
        <v>2.1074769496917698</v>
      </c>
      <c r="J66" s="427">
        <v>0.77439821102621798</v>
      </c>
    </row>
    <row r="67" spans="1:10" x14ac:dyDescent="0.2">
      <c r="A67" s="2" t="s">
        <v>73</v>
      </c>
      <c r="B67" s="430">
        <v>104</v>
      </c>
      <c r="C67" s="427">
        <v>0.116856724023819</v>
      </c>
      <c r="D67" s="427">
        <v>0.57498008012771595</v>
      </c>
      <c r="E67" s="427">
        <v>0.27604013681411699</v>
      </c>
      <c r="F67" s="427">
        <v>3.21230739355087E-2</v>
      </c>
      <c r="G67" s="427">
        <v>0</v>
      </c>
      <c r="H67" s="427">
        <v>0</v>
      </c>
      <c r="I67" s="433">
        <v>2.2234294414520299</v>
      </c>
      <c r="J67" s="427">
        <v>0.69183679384236296</v>
      </c>
    </row>
    <row r="68" spans="1:10" x14ac:dyDescent="0.2">
      <c r="A68" s="2" t="s">
        <v>74</v>
      </c>
      <c r="B68" s="430">
        <v>90</v>
      </c>
      <c r="C68" s="427">
        <v>4.7421406954526901E-2</v>
      </c>
      <c r="D68" s="427">
        <v>0.57570284605026201</v>
      </c>
      <c r="E68" s="427">
        <v>0.30693355202674899</v>
      </c>
      <c r="F68" s="427">
        <v>6.0630742460489301E-2</v>
      </c>
      <c r="G68" s="427">
        <v>9.3114338815212198E-3</v>
      </c>
      <c r="H68" s="427">
        <v>0</v>
      </c>
      <c r="I68" s="433">
        <v>2.4087078571319598</v>
      </c>
      <c r="J68" s="427">
        <v>0.62312426461138304</v>
      </c>
    </row>
    <row r="69" spans="1:10" x14ac:dyDescent="0.2">
      <c r="A69" s="2" t="s">
        <v>75</v>
      </c>
      <c r="B69" s="430">
        <v>109</v>
      </c>
      <c r="C69" s="427">
        <v>0.12251398712396599</v>
      </c>
      <c r="D69" s="427">
        <v>0.58133268356323198</v>
      </c>
      <c r="E69" s="427">
        <v>0.27485197782516502</v>
      </c>
      <c r="F69" s="427">
        <v>5.9943040832877202E-3</v>
      </c>
      <c r="G69" s="427">
        <v>0</v>
      </c>
      <c r="H69" s="427">
        <v>1.53070306405425E-2</v>
      </c>
      <c r="I69" s="433">
        <v>2.2255547046661399</v>
      </c>
      <c r="J69" s="427">
        <v>0.70384668248634796</v>
      </c>
    </row>
    <row r="70" spans="1:10" x14ac:dyDescent="0.2">
      <c r="A70" s="2" t="s">
        <v>76</v>
      </c>
      <c r="B70" s="430">
        <v>100</v>
      </c>
      <c r="C70" s="427">
        <v>9.14876163005829E-2</v>
      </c>
      <c r="D70" s="427">
        <v>0.65304189920425404</v>
      </c>
      <c r="E70" s="427">
        <v>0.20986434817314101</v>
      </c>
      <c r="F70" s="427">
        <v>3.6816406995058101E-2</v>
      </c>
      <c r="G70" s="427">
        <v>8.7897097691893595E-3</v>
      </c>
      <c r="H70" s="427">
        <v>0</v>
      </c>
      <c r="I70" s="433">
        <v>2.2183787822723402</v>
      </c>
      <c r="J70" s="427">
        <v>0.74452953006617695</v>
      </c>
    </row>
    <row r="71" spans="1:10" x14ac:dyDescent="0.2">
      <c r="A71" s="3" t="s">
        <v>77</v>
      </c>
      <c r="B71" s="431">
        <v>78</v>
      </c>
      <c r="C71" s="428">
        <v>9.2468947172164903E-2</v>
      </c>
      <c r="D71" s="428">
        <v>0.69139319658279397</v>
      </c>
      <c r="E71" s="428">
        <v>0.184095114469528</v>
      </c>
      <c r="F71" s="428">
        <v>3.2042745500803001E-2</v>
      </c>
      <c r="G71" s="428">
        <v>0</v>
      </c>
      <c r="H71" s="428">
        <v>0</v>
      </c>
      <c r="I71" s="434">
        <v>2.15571165084839</v>
      </c>
      <c r="J71" s="428">
        <v>0.78386214083484496</v>
      </c>
    </row>
    <row r="73" spans="1:10" x14ac:dyDescent="0.2">
      <c r="A73" t="s">
        <v>97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1" width="12.77734375" bestFit="1" customWidth="1"/>
  </cols>
  <sheetData>
    <row r="1" spans="1:11" x14ac:dyDescent="0.2">
      <c r="A1" s="16" t="str">
        <f>HYPERLINK("#'Inhalt'!A1", "Inhalt")</f>
        <v>Inhalt</v>
      </c>
    </row>
    <row r="3" spans="1:11" x14ac:dyDescent="0.2">
      <c r="A3" s="1" t="s">
        <v>292</v>
      </c>
    </row>
    <row r="4" spans="1:11" x14ac:dyDescent="0.2">
      <c r="A4" t="s">
        <v>3</v>
      </c>
    </row>
    <row r="5" spans="1:11" ht="25.5" x14ac:dyDescent="0.2">
      <c r="A5" s="4" t="s">
        <v>4</v>
      </c>
      <c r="B5" s="4" t="s">
        <v>5</v>
      </c>
      <c r="C5" s="4" t="s">
        <v>293</v>
      </c>
      <c r="D5" s="4" t="s">
        <v>294</v>
      </c>
      <c r="E5" s="4" t="s">
        <v>295</v>
      </c>
      <c r="F5" s="4" t="s">
        <v>296</v>
      </c>
      <c r="G5" s="4" t="s">
        <v>297</v>
      </c>
      <c r="H5" s="4" t="s">
        <v>298</v>
      </c>
      <c r="I5" s="4" t="s">
        <v>299</v>
      </c>
      <c r="J5" s="4" t="s">
        <v>11</v>
      </c>
      <c r="K5" s="4" t="s">
        <v>131</v>
      </c>
    </row>
    <row r="6" spans="1:11" x14ac:dyDescent="0.2">
      <c r="A6" s="5" t="s">
        <v>13</v>
      </c>
      <c r="B6" s="441" t="s">
        <v>1</v>
      </c>
      <c r="C6" s="438" t="s">
        <v>1</v>
      </c>
      <c r="D6" s="438" t="s">
        <v>1</v>
      </c>
      <c r="E6" s="438" t="s">
        <v>1</v>
      </c>
      <c r="F6" s="438" t="s">
        <v>1</v>
      </c>
      <c r="G6" s="438" t="s">
        <v>1</v>
      </c>
      <c r="H6" s="438" t="s">
        <v>1</v>
      </c>
      <c r="I6" s="438" t="s">
        <v>1</v>
      </c>
      <c r="J6" s="444" t="s">
        <v>1</v>
      </c>
      <c r="K6" s="444" t="s">
        <v>1</v>
      </c>
    </row>
    <row r="7" spans="1:11" x14ac:dyDescent="0.2">
      <c r="A7" s="2" t="s">
        <v>13</v>
      </c>
      <c r="B7" s="442">
        <v>6019</v>
      </c>
      <c r="C7" s="439">
        <v>6.98842853307724E-3</v>
      </c>
      <c r="D7" s="439">
        <v>8.5975818336009993E-2</v>
      </c>
      <c r="E7" s="439">
        <v>0.30121487379074102</v>
      </c>
      <c r="F7" s="439">
        <v>0.34100297093391402</v>
      </c>
      <c r="G7" s="439">
        <v>0.213995382189751</v>
      </c>
      <c r="H7" s="439">
        <v>4.5807339251041398E-2</v>
      </c>
      <c r="I7" s="439">
        <v>5.0151897594332704E-3</v>
      </c>
      <c r="J7" s="445">
        <v>172.37945556640599</v>
      </c>
      <c r="K7" s="445">
        <v>172</v>
      </c>
    </row>
    <row r="8" spans="1:11" x14ac:dyDescent="0.2">
      <c r="A8" s="5" t="s">
        <v>14</v>
      </c>
      <c r="B8" s="441" t="s">
        <v>1</v>
      </c>
      <c r="C8" s="438" t="s">
        <v>1</v>
      </c>
      <c r="D8" s="438" t="s">
        <v>1</v>
      </c>
      <c r="E8" s="438" t="s">
        <v>1</v>
      </c>
      <c r="F8" s="438" t="s">
        <v>1</v>
      </c>
      <c r="G8" s="438" t="s">
        <v>1</v>
      </c>
      <c r="H8" s="438" t="s">
        <v>1</v>
      </c>
      <c r="I8" s="438" t="s">
        <v>1</v>
      </c>
      <c r="J8" s="444" t="s">
        <v>1</v>
      </c>
      <c r="K8" s="444" t="s">
        <v>1</v>
      </c>
    </row>
    <row r="9" spans="1:11" x14ac:dyDescent="0.2">
      <c r="A9" s="2" t="s">
        <v>15</v>
      </c>
      <c r="B9" s="442">
        <v>104</v>
      </c>
      <c r="C9" s="439">
        <v>8.0565325915813394E-3</v>
      </c>
      <c r="D9" s="439">
        <v>3.2698415219783797E-2</v>
      </c>
      <c r="E9" s="439">
        <v>0.20558479428291301</v>
      </c>
      <c r="F9" s="439">
        <v>0.403629541397095</v>
      </c>
      <c r="G9" s="439">
        <v>0.30989891290664701</v>
      </c>
      <c r="H9" s="439">
        <v>4.0131803601980202E-2</v>
      </c>
      <c r="I9" s="439">
        <v>0</v>
      </c>
      <c r="J9" s="445">
        <v>174.294357299805</v>
      </c>
      <c r="K9" s="445">
        <v>175</v>
      </c>
    </row>
    <row r="10" spans="1:11" x14ac:dyDescent="0.2">
      <c r="A10" s="2" t="s">
        <v>16</v>
      </c>
      <c r="B10" s="442">
        <v>105</v>
      </c>
      <c r="C10" s="439">
        <v>0</v>
      </c>
      <c r="D10" s="439">
        <v>5.14084547758102E-2</v>
      </c>
      <c r="E10" s="439">
        <v>0.25674137473106401</v>
      </c>
      <c r="F10" s="439">
        <v>0.354983121156693</v>
      </c>
      <c r="G10" s="439">
        <v>0.29073426127433799</v>
      </c>
      <c r="H10" s="439">
        <v>3.4186378121376003E-2</v>
      </c>
      <c r="I10" s="439">
        <v>1.19464071467519E-2</v>
      </c>
      <c r="J10" s="445">
        <v>173.96102905273401</v>
      </c>
      <c r="K10" s="445">
        <v>173</v>
      </c>
    </row>
    <row r="11" spans="1:11" x14ac:dyDescent="0.2">
      <c r="A11" s="2" t="s">
        <v>17</v>
      </c>
      <c r="B11" s="442">
        <v>127</v>
      </c>
      <c r="C11" s="439">
        <v>4.8685157671570804E-3</v>
      </c>
      <c r="D11" s="439">
        <v>5.6141491979360601E-2</v>
      </c>
      <c r="E11" s="439">
        <v>0.30192258954048201</v>
      </c>
      <c r="F11" s="439">
        <v>0.30498588085174599</v>
      </c>
      <c r="G11" s="439">
        <v>0.278862655162811</v>
      </c>
      <c r="H11" s="439">
        <v>5.32188639044762E-2</v>
      </c>
      <c r="I11" s="439">
        <v>0</v>
      </c>
      <c r="J11" s="445">
        <v>173.54769897460901</v>
      </c>
      <c r="K11" s="445">
        <v>173</v>
      </c>
    </row>
    <row r="12" spans="1:11" x14ac:dyDescent="0.2">
      <c r="A12" s="2" t="s">
        <v>18</v>
      </c>
      <c r="B12" s="442">
        <v>106</v>
      </c>
      <c r="C12" s="439">
        <v>0</v>
      </c>
      <c r="D12" s="439">
        <v>3.1511500477790798E-2</v>
      </c>
      <c r="E12" s="439">
        <v>0.310782670974731</v>
      </c>
      <c r="F12" s="439">
        <v>0.35319784283638</v>
      </c>
      <c r="G12" s="439">
        <v>0.251165241003036</v>
      </c>
      <c r="H12" s="439">
        <v>5.3342744708061197E-2</v>
      </c>
      <c r="I12" s="439">
        <v>0</v>
      </c>
      <c r="J12" s="445">
        <v>173.690353393555</v>
      </c>
      <c r="K12" s="445">
        <v>173</v>
      </c>
    </row>
    <row r="13" spans="1:11" x14ac:dyDescent="0.2">
      <c r="A13" s="2" t="s">
        <v>19</v>
      </c>
      <c r="B13" s="442">
        <v>105</v>
      </c>
      <c r="C13" s="439">
        <v>1.08956471085548E-2</v>
      </c>
      <c r="D13" s="439">
        <v>5.0160583108663601E-2</v>
      </c>
      <c r="E13" s="439">
        <v>0.23067525029182401</v>
      </c>
      <c r="F13" s="439">
        <v>0.32112887501716603</v>
      </c>
      <c r="G13" s="439">
        <v>0.31745645403862</v>
      </c>
      <c r="H13" s="439">
        <v>5.9032674878835699E-2</v>
      </c>
      <c r="I13" s="439">
        <v>1.06505015864968E-2</v>
      </c>
      <c r="J13" s="445">
        <v>182.281661987305</v>
      </c>
      <c r="K13" s="445">
        <v>175</v>
      </c>
    </row>
    <row r="14" spans="1:11" x14ac:dyDescent="0.2">
      <c r="A14" s="2" t="s">
        <v>20</v>
      </c>
      <c r="B14" s="442">
        <v>98</v>
      </c>
      <c r="C14" s="439">
        <v>0</v>
      </c>
      <c r="D14" s="439">
        <v>7.2599668055772799E-3</v>
      </c>
      <c r="E14" s="439">
        <v>0.20562800765037501</v>
      </c>
      <c r="F14" s="439">
        <v>0.44055297970771801</v>
      </c>
      <c r="G14" s="439">
        <v>0.25979402661323497</v>
      </c>
      <c r="H14" s="439">
        <v>7.9408355057239505E-2</v>
      </c>
      <c r="I14" s="439">
        <v>7.3566464707255398E-3</v>
      </c>
      <c r="J14" s="445">
        <v>175.27999877929699</v>
      </c>
      <c r="K14" s="445">
        <v>175</v>
      </c>
    </row>
    <row r="15" spans="1:11" x14ac:dyDescent="0.2">
      <c r="A15" s="2" t="s">
        <v>21</v>
      </c>
      <c r="B15" s="442">
        <v>93</v>
      </c>
      <c r="C15" s="439">
        <v>0</v>
      </c>
      <c r="D15" s="439">
        <v>9.27866920828819E-2</v>
      </c>
      <c r="E15" s="439">
        <v>0.24839258193969699</v>
      </c>
      <c r="F15" s="439">
        <v>0.35127383470535301</v>
      </c>
      <c r="G15" s="439">
        <v>0.233598813414574</v>
      </c>
      <c r="H15" s="439">
        <v>7.3948062956333202E-2</v>
      </c>
      <c r="I15" s="439">
        <v>0</v>
      </c>
      <c r="J15" s="445">
        <v>173.71868896484401</v>
      </c>
      <c r="K15" s="445">
        <v>173</v>
      </c>
    </row>
    <row r="16" spans="1:11" x14ac:dyDescent="0.2">
      <c r="A16" s="2" t="s">
        <v>22</v>
      </c>
      <c r="B16" s="442">
        <v>105</v>
      </c>
      <c r="C16" s="439">
        <v>2.30243355035782E-2</v>
      </c>
      <c r="D16" s="439">
        <v>0.104761622846127</v>
      </c>
      <c r="E16" s="439">
        <v>0.21426413953304299</v>
      </c>
      <c r="F16" s="439">
        <v>0.31861570477485701</v>
      </c>
      <c r="G16" s="439">
        <v>0.28202769160270702</v>
      </c>
      <c r="H16" s="439">
        <v>4.87650111317635E-2</v>
      </c>
      <c r="I16" s="439">
        <v>8.54149088263512E-3</v>
      </c>
      <c r="J16" s="445">
        <v>172.99418640136699</v>
      </c>
      <c r="K16" s="445">
        <v>174</v>
      </c>
    </row>
    <row r="17" spans="1:11" x14ac:dyDescent="0.2">
      <c r="A17" s="2" t="s">
        <v>23</v>
      </c>
      <c r="B17" s="442">
        <v>77</v>
      </c>
      <c r="C17" s="439">
        <v>0</v>
      </c>
      <c r="D17" s="439">
        <v>7.6633587479591397E-2</v>
      </c>
      <c r="E17" s="439">
        <v>0.34716415405273399</v>
      </c>
      <c r="F17" s="439">
        <v>0.30259537696838401</v>
      </c>
      <c r="G17" s="439">
        <v>0.239325687289238</v>
      </c>
      <c r="H17" s="439">
        <v>1.9675029441714301E-2</v>
      </c>
      <c r="I17" s="439">
        <v>1.4606175944209101E-2</v>
      </c>
      <c r="J17" s="445">
        <v>172.42184448242199</v>
      </c>
      <c r="K17" s="445">
        <v>170</v>
      </c>
    </row>
    <row r="18" spans="1:11" x14ac:dyDescent="0.2">
      <c r="A18" s="2" t="s">
        <v>24</v>
      </c>
      <c r="B18" s="442">
        <v>77</v>
      </c>
      <c r="C18" s="439">
        <v>2.6810435578227002E-2</v>
      </c>
      <c r="D18" s="439">
        <v>9.1137140989303603E-2</v>
      </c>
      <c r="E18" s="439">
        <v>0.20461736619472501</v>
      </c>
      <c r="F18" s="439">
        <v>0.429224133491516</v>
      </c>
      <c r="G18" s="439">
        <v>0.22355152666568801</v>
      </c>
      <c r="H18" s="439">
        <v>0</v>
      </c>
      <c r="I18" s="439">
        <v>2.4659395217895501E-2</v>
      </c>
      <c r="J18" s="445">
        <v>172.25979614257801</v>
      </c>
      <c r="K18" s="445">
        <v>174</v>
      </c>
    </row>
    <row r="19" spans="1:11" x14ac:dyDescent="0.2">
      <c r="A19" s="2" t="s">
        <v>25</v>
      </c>
      <c r="B19" s="442">
        <v>98</v>
      </c>
      <c r="C19" s="439">
        <v>1.21299987658858E-2</v>
      </c>
      <c r="D19" s="439">
        <v>7.9981550574302701E-2</v>
      </c>
      <c r="E19" s="439">
        <v>0.29101616144180298</v>
      </c>
      <c r="F19" s="439">
        <v>0.37775373458862299</v>
      </c>
      <c r="G19" s="439">
        <v>0.205539301037788</v>
      </c>
      <c r="H19" s="439">
        <v>3.3579226583242403E-2</v>
      </c>
      <c r="I19" s="439">
        <v>0</v>
      </c>
      <c r="J19" s="445">
        <v>170.92347717285199</v>
      </c>
      <c r="K19" s="445">
        <v>172</v>
      </c>
    </row>
    <row r="20" spans="1:11" x14ac:dyDescent="0.2">
      <c r="A20" s="2" t="s">
        <v>26</v>
      </c>
      <c r="B20" s="442">
        <v>100</v>
      </c>
      <c r="C20" s="439">
        <v>0</v>
      </c>
      <c r="D20" s="439">
        <v>0.101282507181168</v>
      </c>
      <c r="E20" s="439">
        <v>0.41746369004249601</v>
      </c>
      <c r="F20" s="439">
        <v>0.296580851078033</v>
      </c>
      <c r="G20" s="439">
        <v>0.184672936797142</v>
      </c>
      <c r="H20" s="439">
        <v>0</v>
      </c>
      <c r="I20" s="439">
        <v>0</v>
      </c>
      <c r="J20" s="445">
        <v>170.143798828125</v>
      </c>
      <c r="K20" s="445">
        <v>169</v>
      </c>
    </row>
    <row r="21" spans="1:11" x14ac:dyDescent="0.2">
      <c r="A21" s="2" t="s">
        <v>27</v>
      </c>
      <c r="B21" s="442">
        <v>80</v>
      </c>
      <c r="C21" s="439">
        <v>6.1968723312020302E-3</v>
      </c>
      <c r="D21" s="439">
        <v>6.79375976324081E-2</v>
      </c>
      <c r="E21" s="439">
        <v>0.175747960805893</v>
      </c>
      <c r="F21" s="439">
        <v>0.39488857984542802</v>
      </c>
      <c r="G21" s="439">
        <v>0.294637501239777</v>
      </c>
      <c r="H21" s="439">
        <v>6.0591466724872603E-2</v>
      </c>
      <c r="I21" s="439">
        <v>0</v>
      </c>
      <c r="J21" s="445">
        <v>174.02630615234401</v>
      </c>
      <c r="K21" s="445">
        <v>174</v>
      </c>
    </row>
    <row r="22" spans="1:11" x14ac:dyDescent="0.2">
      <c r="A22" s="2" t="s">
        <v>28</v>
      </c>
      <c r="B22" s="442">
        <v>103</v>
      </c>
      <c r="C22" s="439">
        <v>0</v>
      </c>
      <c r="D22" s="439">
        <v>4.7840423882007599E-2</v>
      </c>
      <c r="E22" s="439">
        <v>0.20078507065772999</v>
      </c>
      <c r="F22" s="439">
        <v>0.39525765180587802</v>
      </c>
      <c r="G22" s="439">
        <v>0.29320225119590798</v>
      </c>
      <c r="H22" s="439">
        <v>5.4297968745231601E-2</v>
      </c>
      <c r="I22" s="439">
        <v>8.6166020482778497E-3</v>
      </c>
      <c r="J22" s="445">
        <v>175.93225097656199</v>
      </c>
      <c r="K22" s="445">
        <v>175</v>
      </c>
    </row>
    <row r="23" spans="1:11" x14ac:dyDescent="0.2">
      <c r="A23" s="2" t="s">
        <v>29</v>
      </c>
      <c r="B23" s="442">
        <v>101</v>
      </c>
      <c r="C23" s="439">
        <v>0</v>
      </c>
      <c r="D23" s="439">
        <v>7.3889568448066698E-2</v>
      </c>
      <c r="E23" s="439">
        <v>0.33698153495788602</v>
      </c>
      <c r="F23" s="439">
        <v>0.364317446947098</v>
      </c>
      <c r="G23" s="439">
        <v>0.17625392973423001</v>
      </c>
      <c r="H23" s="439">
        <v>4.8557493835687603E-2</v>
      </c>
      <c r="I23" s="439">
        <v>0</v>
      </c>
      <c r="J23" s="445">
        <v>172.70082092285199</v>
      </c>
      <c r="K23" s="445">
        <v>173</v>
      </c>
    </row>
    <row r="24" spans="1:11" x14ac:dyDescent="0.2">
      <c r="A24" s="2" t="s">
        <v>30</v>
      </c>
      <c r="B24" s="442">
        <v>100</v>
      </c>
      <c r="C24" s="439">
        <v>0</v>
      </c>
      <c r="D24" s="439">
        <v>7.9308703541755704E-2</v>
      </c>
      <c r="E24" s="439">
        <v>0.270707637071609</v>
      </c>
      <c r="F24" s="439">
        <v>0.31959325075149497</v>
      </c>
      <c r="G24" s="439">
        <v>0.29317387938499501</v>
      </c>
      <c r="H24" s="439">
        <v>3.7216529250145E-2</v>
      </c>
      <c r="I24" s="439">
        <v>0</v>
      </c>
      <c r="J24" s="445">
        <v>172.93809509277301</v>
      </c>
      <c r="K24" s="445">
        <v>172</v>
      </c>
    </row>
    <row r="25" spans="1:11" x14ac:dyDescent="0.2">
      <c r="A25" s="2" t="s">
        <v>31</v>
      </c>
      <c r="B25" s="442">
        <v>100</v>
      </c>
      <c r="C25" s="439">
        <v>1.64524186402559E-2</v>
      </c>
      <c r="D25" s="439">
        <v>3.0152581632137299E-2</v>
      </c>
      <c r="E25" s="439">
        <v>0.32922166585922202</v>
      </c>
      <c r="F25" s="439">
        <v>0.37293541431427002</v>
      </c>
      <c r="G25" s="439">
        <v>0.18124434351921101</v>
      </c>
      <c r="H25" s="439">
        <v>6.9993570446968106E-2</v>
      </c>
      <c r="I25" s="439">
        <v>0</v>
      </c>
      <c r="J25" s="445">
        <v>173.383544921875</v>
      </c>
      <c r="K25" s="445">
        <v>173</v>
      </c>
    </row>
    <row r="26" spans="1:11" x14ac:dyDescent="0.2">
      <c r="A26" s="2" t="s">
        <v>32</v>
      </c>
      <c r="B26" s="442">
        <v>96</v>
      </c>
      <c r="C26" s="439">
        <v>6.3703148625791099E-3</v>
      </c>
      <c r="D26" s="439">
        <v>9.1527052223682404E-2</v>
      </c>
      <c r="E26" s="439">
        <v>0.31557774543762201</v>
      </c>
      <c r="F26" s="439">
        <v>0.35723465681076</v>
      </c>
      <c r="G26" s="439">
        <v>0.18840464949607799</v>
      </c>
      <c r="H26" s="439">
        <v>4.0885563939809799E-2</v>
      </c>
      <c r="I26" s="439">
        <v>0</v>
      </c>
      <c r="J26" s="445">
        <v>171.16253662109401</v>
      </c>
      <c r="K26" s="445">
        <v>172</v>
      </c>
    </row>
    <row r="27" spans="1:11" x14ac:dyDescent="0.2">
      <c r="A27" s="2" t="s">
        <v>33</v>
      </c>
      <c r="B27" s="442">
        <v>93</v>
      </c>
      <c r="C27" s="439">
        <v>2.9901841655373601E-2</v>
      </c>
      <c r="D27" s="439">
        <v>9.0733110904693604E-2</v>
      </c>
      <c r="E27" s="439">
        <v>0.33583310246467601</v>
      </c>
      <c r="F27" s="439">
        <v>0.36857011914253202</v>
      </c>
      <c r="G27" s="439">
        <v>0.156856998801231</v>
      </c>
      <c r="H27" s="439">
        <v>1.8104827031493201E-2</v>
      </c>
      <c r="I27" s="439">
        <v>0</v>
      </c>
      <c r="J27" s="445">
        <v>169.05926513671901</v>
      </c>
      <c r="K27" s="445">
        <v>170</v>
      </c>
    </row>
    <row r="28" spans="1:11" x14ac:dyDescent="0.2">
      <c r="A28" s="2" t="s">
        <v>34</v>
      </c>
      <c r="B28" s="442">
        <v>102</v>
      </c>
      <c r="C28" s="439">
        <v>0</v>
      </c>
      <c r="D28" s="439">
        <v>0.128698244690895</v>
      </c>
      <c r="E28" s="439">
        <v>0.232672140002251</v>
      </c>
      <c r="F28" s="439">
        <v>0.38043180108070401</v>
      </c>
      <c r="G28" s="439">
        <v>0.206809252500534</v>
      </c>
      <c r="H28" s="439">
        <v>5.1388565450906802E-2</v>
      </c>
      <c r="I28" s="439">
        <v>0</v>
      </c>
      <c r="J28" s="445">
        <v>172.45481872558599</v>
      </c>
      <c r="K28" s="445">
        <v>170</v>
      </c>
    </row>
    <row r="29" spans="1:11" x14ac:dyDescent="0.2">
      <c r="A29" s="2" t="s">
        <v>35</v>
      </c>
      <c r="B29" s="442">
        <v>95</v>
      </c>
      <c r="C29" s="439">
        <v>2.7824984863400501E-2</v>
      </c>
      <c r="D29" s="439">
        <v>8.6566813290119199E-2</v>
      </c>
      <c r="E29" s="439">
        <v>0.31927996873855602</v>
      </c>
      <c r="F29" s="439">
        <v>0.34614625573158297</v>
      </c>
      <c r="G29" s="439">
        <v>0.187029078602791</v>
      </c>
      <c r="H29" s="439">
        <v>3.3152896910905803E-2</v>
      </c>
      <c r="I29" s="439">
        <v>0</v>
      </c>
      <c r="J29" s="445">
        <v>170.27635192871099</v>
      </c>
      <c r="K29" s="445">
        <v>172</v>
      </c>
    </row>
    <row r="30" spans="1:11" x14ac:dyDescent="0.2">
      <c r="A30" s="2" t="s">
        <v>36</v>
      </c>
      <c r="B30" s="442">
        <v>90</v>
      </c>
      <c r="C30" s="439">
        <v>8.2175787538290006E-3</v>
      </c>
      <c r="D30" s="439">
        <v>8.1688523292541504E-2</v>
      </c>
      <c r="E30" s="439">
        <v>0.322849661111832</v>
      </c>
      <c r="F30" s="439">
        <v>0.26438534259796098</v>
      </c>
      <c r="G30" s="439">
        <v>0.27409607172012301</v>
      </c>
      <c r="H30" s="439">
        <v>4.87628132104874E-2</v>
      </c>
      <c r="I30" s="439">
        <v>0</v>
      </c>
      <c r="J30" s="445">
        <v>172.955078125</v>
      </c>
      <c r="K30" s="445">
        <v>173</v>
      </c>
    </row>
    <row r="31" spans="1:11" x14ac:dyDescent="0.2">
      <c r="A31" s="2" t="s">
        <v>37</v>
      </c>
      <c r="B31" s="442">
        <v>79</v>
      </c>
      <c r="C31" s="439">
        <v>8.8693639263510704E-3</v>
      </c>
      <c r="D31" s="439">
        <v>5.8666564524173702E-2</v>
      </c>
      <c r="E31" s="439">
        <v>0.33882766962051403</v>
      </c>
      <c r="F31" s="439">
        <v>0.32017454504966703</v>
      </c>
      <c r="G31" s="439">
        <v>0.20838837325573001</v>
      </c>
      <c r="H31" s="439">
        <v>6.5073482692241696E-2</v>
      </c>
      <c r="I31" s="439">
        <v>0</v>
      </c>
      <c r="J31" s="445">
        <v>172.66328430175801</v>
      </c>
      <c r="K31" s="445">
        <v>172</v>
      </c>
    </row>
    <row r="32" spans="1:11" x14ac:dyDescent="0.2">
      <c r="A32" s="2" t="s">
        <v>38</v>
      </c>
      <c r="B32" s="442">
        <v>104</v>
      </c>
      <c r="C32" s="439">
        <v>0</v>
      </c>
      <c r="D32" s="439">
        <v>5.95251619815826E-2</v>
      </c>
      <c r="E32" s="439">
        <v>0.28960162401199302</v>
      </c>
      <c r="F32" s="439">
        <v>0.34205392003059398</v>
      </c>
      <c r="G32" s="439">
        <v>0.20388965308666199</v>
      </c>
      <c r="H32" s="439">
        <v>0.10492966324091001</v>
      </c>
      <c r="I32" s="439">
        <v>0</v>
      </c>
      <c r="J32" s="445">
        <v>174.08435058593801</v>
      </c>
      <c r="K32" s="445">
        <v>173</v>
      </c>
    </row>
    <row r="33" spans="1:11" x14ac:dyDescent="0.2">
      <c r="A33" s="2" t="s">
        <v>39</v>
      </c>
      <c r="B33" s="442">
        <v>97</v>
      </c>
      <c r="C33" s="439">
        <v>0</v>
      </c>
      <c r="D33" s="439">
        <v>5.3216353058815002E-2</v>
      </c>
      <c r="E33" s="439">
        <v>0.28428310155868503</v>
      </c>
      <c r="F33" s="439">
        <v>0.358767479658127</v>
      </c>
      <c r="G33" s="439">
        <v>0.264187783002853</v>
      </c>
      <c r="H33" s="439">
        <v>3.9545275270938901E-2</v>
      </c>
      <c r="I33" s="439">
        <v>0</v>
      </c>
      <c r="J33" s="445">
        <v>173.43647766113301</v>
      </c>
      <c r="K33" s="445">
        <v>172</v>
      </c>
    </row>
    <row r="34" spans="1:11" x14ac:dyDescent="0.2">
      <c r="A34" s="2" t="s">
        <v>40</v>
      </c>
      <c r="B34" s="442">
        <v>95</v>
      </c>
      <c r="C34" s="439">
        <v>0</v>
      </c>
      <c r="D34" s="439">
        <v>7.5085274875164004E-2</v>
      </c>
      <c r="E34" s="439">
        <v>0.40202558040618902</v>
      </c>
      <c r="F34" s="439">
        <v>0.29411008954048201</v>
      </c>
      <c r="G34" s="439">
        <v>0.18442040681839</v>
      </c>
      <c r="H34" s="439">
        <v>3.5562489181757001E-2</v>
      </c>
      <c r="I34" s="439">
        <v>8.7961405515670794E-3</v>
      </c>
      <c r="J34" s="445">
        <v>171.004638671875</v>
      </c>
      <c r="K34" s="445">
        <v>170</v>
      </c>
    </row>
    <row r="35" spans="1:11" x14ac:dyDescent="0.2">
      <c r="A35" s="2" t="s">
        <v>41</v>
      </c>
      <c r="B35" s="442">
        <v>104</v>
      </c>
      <c r="C35" s="439">
        <v>7.2532473132014301E-3</v>
      </c>
      <c r="D35" s="439">
        <v>9.7555249929428101E-2</v>
      </c>
      <c r="E35" s="439">
        <v>0.29646602272987399</v>
      </c>
      <c r="F35" s="439">
        <v>0.38266095519065901</v>
      </c>
      <c r="G35" s="439">
        <v>0.16482143104076399</v>
      </c>
      <c r="H35" s="439">
        <v>5.1243089139461503E-2</v>
      </c>
      <c r="I35" s="439">
        <v>0</v>
      </c>
      <c r="J35" s="445">
        <v>171.60890197753901</v>
      </c>
      <c r="K35" s="445">
        <v>172</v>
      </c>
    </row>
    <row r="36" spans="1:11" x14ac:dyDescent="0.2">
      <c r="A36" s="2" t="s">
        <v>42</v>
      </c>
      <c r="B36" s="442">
        <v>82</v>
      </c>
      <c r="C36" s="439">
        <v>2.0006651058793099E-2</v>
      </c>
      <c r="D36" s="439">
        <v>8.3055198192596394E-2</v>
      </c>
      <c r="E36" s="439">
        <v>0.242323532700539</v>
      </c>
      <c r="F36" s="439">
        <v>0.37756469845771801</v>
      </c>
      <c r="G36" s="439">
        <v>0.200698032975197</v>
      </c>
      <c r="H36" s="439">
        <v>7.6351895928382901E-2</v>
      </c>
      <c r="I36" s="439">
        <v>0</v>
      </c>
      <c r="J36" s="445">
        <v>173.39881896972699</v>
      </c>
      <c r="K36" s="445">
        <v>174</v>
      </c>
    </row>
    <row r="37" spans="1:11" x14ac:dyDescent="0.2">
      <c r="A37" s="2" t="s">
        <v>43</v>
      </c>
      <c r="B37" s="442">
        <v>87</v>
      </c>
      <c r="C37" s="439">
        <v>0</v>
      </c>
      <c r="D37" s="439">
        <v>8.15573260188103E-2</v>
      </c>
      <c r="E37" s="439">
        <v>0.351719260215759</v>
      </c>
      <c r="F37" s="439">
        <v>0.35197633504867598</v>
      </c>
      <c r="G37" s="439">
        <v>0.17864736914634699</v>
      </c>
      <c r="H37" s="439">
        <v>3.6099720746278798E-2</v>
      </c>
      <c r="I37" s="439">
        <v>0</v>
      </c>
      <c r="J37" s="445">
        <v>171.81944274902301</v>
      </c>
      <c r="K37" s="445">
        <v>172</v>
      </c>
    </row>
    <row r="38" spans="1:11" x14ac:dyDescent="0.2">
      <c r="A38" s="2" t="s">
        <v>44</v>
      </c>
      <c r="B38" s="442">
        <v>104</v>
      </c>
      <c r="C38" s="439">
        <v>0</v>
      </c>
      <c r="D38" s="439">
        <v>8.6974591016769395E-2</v>
      </c>
      <c r="E38" s="439">
        <v>0.27360972762107799</v>
      </c>
      <c r="F38" s="439">
        <v>0.34412467479705799</v>
      </c>
      <c r="G38" s="439">
        <v>0.24428364634513899</v>
      </c>
      <c r="H38" s="439">
        <v>2.79026422649622E-2</v>
      </c>
      <c r="I38" s="439">
        <v>2.3104716092348099E-2</v>
      </c>
      <c r="J38" s="445">
        <v>173.56100463867199</v>
      </c>
      <c r="K38" s="445">
        <v>173</v>
      </c>
    </row>
    <row r="39" spans="1:11" x14ac:dyDescent="0.2">
      <c r="A39" s="2" t="s">
        <v>45</v>
      </c>
      <c r="B39" s="442">
        <v>101</v>
      </c>
      <c r="C39" s="439">
        <v>0</v>
      </c>
      <c r="D39" s="439">
        <v>6.6427648067474407E-2</v>
      </c>
      <c r="E39" s="439">
        <v>0.28131425380706798</v>
      </c>
      <c r="F39" s="439">
        <v>0.31314164400100702</v>
      </c>
      <c r="G39" s="439">
        <v>0.30493408441543601</v>
      </c>
      <c r="H39" s="439">
        <v>3.41823846101761E-2</v>
      </c>
      <c r="I39" s="439">
        <v>0</v>
      </c>
      <c r="J39" s="445">
        <v>173.91304016113301</v>
      </c>
      <c r="K39" s="445">
        <v>172</v>
      </c>
    </row>
    <row r="40" spans="1:11" x14ac:dyDescent="0.2">
      <c r="A40" s="2" t="s">
        <v>46</v>
      </c>
      <c r="B40" s="442">
        <v>99</v>
      </c>
      <c r="C40" s="439">
        <v>0</v>
      </c>
      <c r="D40" s="439">
        <v>7.5290977954864502E-2</v>
      </c>
      <c r="E40" s="439">
        <v>0.30344477295875499</v>
      </c>
      <c r="F40" s="439">
        <v>0.36179125308990501</v>
      </c>
      <c r="G40" s="439">
        <v>0.23690357804298401</v>
      </c>
      <c r="H40" s="439">
        <v>2.2569421678781499E-2</v>
      </c>
      <c r="I40" s="439">
        <v>0</v>
      </c>
      <c r="J40" s="445">
        <v>172.58183288574199</v>
      </c>
      <c r="K40" s="445">
        <v>172</v>
      </c>
    </row>
    <row r="41" spans="1:11" x14ac:dyDescent="0.2">
      <c r="A41" s="2" t="s">
        <v>47</v>
      </c>
      <c r="B41" s="442">
        <v>93</v>
      </c>
      <c r="C41" s="439">
        <v>1.97719540446997E-2</v>
      </c>
      <c r="D41" s="439">
        <v>0.12997975945472701</v>
      </c>
      <c r="E41" s="439">
        <v>0.30833536386489901</v>
      </c>
      <c r="F41" s="439">
        <v>0.29563528299331698</v>
      </c>
      <c r="G41" s="439">
        <v>0.155942812561989</v>
      </c>
      <c r="H41" s="439">
        <v>9.0334825217723805E-2</v>
      </c>
      <c r="I41" s="439">
        <v>0</v>
      </c>
      <c r="J41" s="445">
        <v>170.29507446289099</v>
      </c>
      <c r="K41" s="445">
        <v>171</v>
      </c>
    </row>
    <row r="42" spans="1:11" x14ac:dyDescent="0.2">
      <c r="A42" s="2" t="s">
        <v>48</v>
      </c>
      <c r="B42" s="442">
        <v>102</v>
      </c>
      <c r="C42" s="439">
        <v>0</v>
      </c>
      <c r="D42" s="439">
        <v>6.1838507652282701E-2</v>
      </c>
      <c r="E42" s="439">
        <v>0.34545171260833701</v>
      </c>
      <c r="F42" s="439">
        <v>0.32994019985199002</v>
      </c>
      <c r="G42" s="439">
        <v>0.21998290717601801</v>
      </c>
      <c r="H42" s="439">
        <v>4.2786668986082098E-2</v>
      </c>
      <c r="I42" s="439">
        <v>0</v>
      </c>
      <c r="J42" s="445">
        <v>172.57830810546901</v>
      </c>
      <c r="K42" s="445">
        <v>170</v>
      </c>
    </row>
    <row r="43" spans="1:11" x14ac:dyDescent="0.2">
      <c r="A43" s="2" t="s">
        <v>49</v>
      </c>
      <c r="B43" s="442">
        <v>90</v>
      </c>
      <c r="C43" s="439">
        <v>8.4195816889405303E-3</v>
      </c>
      <c r="D43" s="439">
        <v>5.9025384485721602E-2</v>
      </c>
      <c r="E43" s="439">
        <v>0.37293094396591198</v>
      </c>
      <c r="F43" s="439">
        <v>0.19305610656738301</v>
      </c>
      <c r="G43" s="439">
        <v>0.28842216730117798</v>
      </c>
      <c r="H43" s="439">
        <v>5.6741517037153202E-2</v>
      </c>
      <c r="I43" s="439">
        <v>2.14043147861958E-2</v>
      </c>
      <c r="J43" s="445">
        <v>172.79537963867199</v>
      </c>
      <c r="K43" s="445">
        <v>173</v>
      </c>
    </row>
    <row r="44" spans="1:11" x14ac:dyDescent="0.2">
      <c r="A44" s="2" t="s">
        <v>50</v>
      </c>
      <c r="B44" s="442">
        <v>94</v>
      </c>
      <c r="C44" s="439">
        <v>6.3081844709813603E-3</v>
      </c>
      <c r="D44" s="439">
        <v>5.9033241122961003E-2</v>
      </c>
      <c r="E44" s="439">
        <v>0.28695562481880199</v>
      </c>
      <c r="F44" s="439">
        <v>0.41086903214454701</v>
      </c>
      <c r="G44" s="439">
        <v>0.20749361813068401</v>
      </c>
      <c r="H44" s="439">
        <v>2.9340308159589799E-2</v>
      </c>
      <c r="I44" s="439">
        <v>0</v>
      </c>
      <c r="J44" s="445">
        <v>172.56600952148401</v>
      </c>
      <c r="K44" s="445">
        <v>172</v>
      </c>
    </row>
    <row r="45" spans="1:11" x14ac:dyDescent="0.2">
      <c r="A45" s="2" t="s">
        <v>51</v>
      </c>
      <c r="B45" s="442">
        <v>101</v>
      </c>
      <c r="C45" s="439">
        <v>8.5194706916809099E-3</v>
      </c>
      <c r="D45" s="439">
        <v>7.5637586414813995E-2</v>
      </c>
      <c r="E45" s="439">
        <v>0.30415147542953502</v>
      </c>
      <c r="F45" s="439">
        <v>0.27651053667068498</v>
      </c>
      <c r="G45" s="439">
        <v>0.250482618808746</v>
      </c>
      <c r="H45" s="439">
        <v>6.0952905565500301E-2</v>
      </c>
      <c r="I45" s="439">
        <v>2.3745438084006299E-2</v>
      </c>
      <c r="J45" s="445">
        <v>177.99520874023401</v>
      </c>
      <c r="K45" s="445">
        <v>175</v>
      </c>
    </row>
    <row r="46" spans="1:11" x14ac:dyDescent="0.2">
      <c r="A46" s="2" t="s">
        <v>52</v>
      </c>
      <c r="B46" s="442">
        <v>100</v>
      </c>
      <c r="C46" s="439">
        <v>1.6019433736801099E-2</v>
      </c>
      <c r="D46" s="439">
        <v>8.7746664881706196E-2</v>
      </c>
      <c r="E46" s="439">
        <v>0.27339580655098</v>
      </c>
      <c r="F46" s="439">
        <v>0.27989014983177202</v>
      </c>
      <c r="G46" s="439">
        <v>0.28388825058937101</v>
      </c>
      <c r="H46" s="439">
        <v>3.44811975955963E-2</v>
      </c>
      <c r="I46" s="439">
        <v>2.4578494951129001E-2</v>
      </c>
      <c r="J46" s="445">
        <v>172.71223449707</v>
      </c>
      <c r="K46" s="445">
        <v>173</v>
      </c>
    </row>
    <row r="47" spans="1:11" x14ac:dyDescent="0.2">
      <c r="A47" s="2" t="s">
        <v>53</v>
      </c>
      <c r="B47" s="442">
        <v>99</v>
      </c>
      <c r="C47" s="439">
        <v>0</v>
      </c>
      <c r="D47" s="439">
        <v>8.3945982158184093E-2</v>
      </c>
      <c r="E47" s="439">
        <v>0.253244489431381</v>
      </c>
      <c r="F47" s="439">
        <v>0.36177730560302701</v>
      </c>
      <c r="G47" s="439">
        <v>0.25092360377311701</v>
      </c>
      <c r="H47" s="439">
        <v>2.9247405007481599E-2</v>
      </c>
      <c r="I47" s="439">
        <v>2.0861204713582999E-2</v>
      </c>
      <c r="J47" s="445">
        <v>172.82583618164099</v>
      </c>
      <c r="K47" s="445">
        <v>172</v>
      </c>
    </row>
    <row r="48" spans="1:11" x14ac:dyDescent="0.2">
      <c r="A48" s="2" t="s">
        <v>54</v>
      </c>
      <c r="B48" s="442">
        <v>89</v>
      </c>
      <c r="C48" s="439">
        <v>0</v>
      </c>
      <c r="D48" s="439">
        <v>5.0679445266723598E-2</v>
      </c>
      <c r="E48" s="439">
        <v>0.32352149486541698</v>
      </c>
      <c r="F48" s="439">
        <v>0.31414860486984297</v>
      </c>
      <c r="G48" s="439">
        <v>0.27245301008224498</v>
      </c>
      <c r="H48" s="439">
        <v>3.0297046527266499E-2</v>
      </c>
      <c r="I48" s="439">
        <v>8.9003760367631895E-3</v>
      </c>
      <c r="J48" s="445">
        <v>173.58499145507801</v>
      </c>
      <c r="K48" s="445">
        <v>172</v>
      </c>
    </row>
    <row r="49" spans="1:11" x14ac:dyDescent="0.2">
      <c r="A49" s="2" t="s">
        <v>55</v>
      </c>
      <c r="B49" s="442">
        <v>88</v>
      </c>
      <c r="C49" s="439">
        <v>1.81981455534697E-2</v>
      </c>
      <c r="D49" s="439">
        <v>6.7080490291118594E-2</v>
      </c>
      <c r="E49" s="439">
        <v>0.33380609750747697</v>
      </c>
      <c r="F49" s="439">
        <v>0.31777715682983398</v>
      </c>
      <c r="G49" s="439">
        <v>0.18322710692882499</v>
      </c>
      <c r="H49" s="439">
        <v>7.9911001026630402E-2</v>
      </c>
      <c r="I49" s="439">
        <v>0</v>
      </c>
      <c r="J49" s="445">
        <v>169.89967346191401</v>
      </c>
      <c r="K49" s="445">
        <v>172</v>
      </c>
    </row>
    <row r="50" spans="1:11" x14ac:dyDescent="0.2">
      <c r="A50" s="2" t="s">
        <v>56</v>
      </c>
      <c r="B50" s="442">
        <v>68</v>
      </c>
      <c r="C50" s="439">
        <v>2.2739257663488398E-2</v>
      </c>
      <c r="D50" s="439">
        <v>8.4614999592304202E-2</v>
      </c>
      <c r="E50" s="439">
        <v>0.38247773051261902</v>
      </c>
      <c r="F50" s="439">
        <v>0.33466315269470198</v>
      </c>
      <c r="G50" s="439">
        <v>0.164135247468948</v>
      </c>
      <c r="H50" s="439">
        <v>1.1369628831744199E-2</v>
      </c>
      <c r="I50" s="439">
        <v>0</v>
      </c>
      <c r="J50" s="445">
        <v>168.71076965332</v>
      </c>
      <c r="K50" s="445">
        <v>170</v>
      </c>
    </row>
    <row r="51" spans="1:11" x14ac:dyDescent="0.2">
      <c r="A51" s="2" t="s">
        <v>57</v>
      </c>
      <c r="B51" s="442">
        <v>100</v>
      </c>
      <c r="C51" s="439">
        <v>2.5345616042614001E-2</v>
      </c>
      <c r="D51" s="439">
        <v>6.2837876379489899E-2</v>
      </c>
      <c r="E51" s="439">
        <v>0.426385998725891</v>
      </c>
      <c r="F51" s="439">
        <v>0.29870161414146401</v>
      </c>
      <c r="G51" s="439">
        <v>0.15996049344539601</v>
      </c>
      <c r="H51" s="439">
        <v>2.67683882266283E-2</v>
      </c>
      <c r="I51" s="439">
        <v>0</v>
      </c>
      <c r="J51" s="445">
        <v>168.13879394531199</v>
      </c>
      <c r="K51" s="445">
        <v>169</v>
      </c>
    </row>
    <row r="52" spans="1:11" x14ac:dyDescent="0.2">
      <c r="A52" s="2" t="s">
        <v>58</v>
      </c>
      <c r="B52" s="442">
        <v>80</v>
      </c>
      <c r="C52" s="439">
        <v>1.01304426789284E-2</v>
      </c>
      <c r="D52" s="439">
        <v>0.12704098224639901</v>
      </c>
      <c r="E52" s="439">
        <v>0.31789803504943798</v>
      </c>
      <c r="F52" s="439">
        <v>0.28339231014251698</v>
      </c>
      <c r="G52" s="439">
        <v>0.221728309988976</v>
      </c>
      <c r="H52" s="439">
        <v>3.9809923619031899E-2</v>
      </c>
      <c r="I52" s="439">
        <v>0</v>
      </c>
      <c r="J52" s="445">
        <v>171.13490295410199</v>
      </c>
      <c r="K52" s="445">
        <v>170</v>
      </c>
    </row>
    <row r="53" spans="1:11" x14ac:dyDescent="0.2">
      <c r="A53" s="2" t="s">
        <v>59</v>
      </c>
      <c r="B53" s="442">
        <v>99</v>
      </c>
      <c r="C53" s="439">
        <v>6.2657315284013696E-3</v>
      </c>
      <c r="D53" s="439">
        <v>8.8745616376399994E-2</v>
      </c>
      <c r="E53" s="439">
        <v>0.31118109822273299</v>
      </c>
      <c r="F53" s="439">
        <v>0.34741705656051602</v>
      </c>
      <c r="G53" s="439">
        <v>0.18263006210327101</v>
      </c>
      <c r="H53" s="439">
        <v>3.6992937326431302E-2</v>
      </c>
      <c r="I53" s="439">
        <v>2.6767496019601801E-2</v>
      </c>
      <c r="J53" s="445">
        <v>179.58891296386699</v>
      </c>
      <c r="K53" s="445">
        <v>170</v>
      </c>
    </row>
    <row r="54" spans="1:11" x14ac:dyDescent="0.2">
      <c r="A54" s="2" t="s">
        <v>60</v>
      </c>
      <c r="B54" s="442">
        <v>97</v>
      </c>
      <c r="C54" s="439">
        <v>5.62904169782996E-3</v>
      </c>
      <c r="D54" s="439">
        <v>3.9791006594896303E-2</v>
      </c>
      <c r="E54" s="439">
        <v>0.35446172952652</v>
      </c>
      <c r="F54" s="439">
        <v>0.38434746861457803</v>
      </c>
      <c r="G54" s="439">
        <v>0.121575020253658</v>
      </c>
      <c r="H54" s="439">
        <v>9.4195745885372203E-2</v>
      </c>
      <c r="I54" s="439">
        <v>0</v>
      </c>
      <c r="J54" s="445">
        <v>172.7294921875</v>
      </c>
      <c r="K54" s="445">
        <v>170</v>
      </c>
    </row>
    <row r="55" spans="1:11" x14ac:dyDescent="0.2">
      <c r="A55" s="2" t="s">
        <v>61</v>
      </c>
      <c r="B55" s="442">
        <v>91</v>
      </c>
      <c r="C55" s="439">
        <v>8.9197400957345997E-3</v>
      </c>
      <c r="D55" s="439">
        <v>5.7736154645681402E-2</v>
      </c>
      <c r="E55" s="439">
        <v>0.312737166881561</v>
      </c>
      <c r="F55" s="439">
        <v>0.30261877179145802</v>
      </c>
      <c r="G55" s="439">
        <v>0.245538160204887</v>
      </c>
      <c r="H55" s="439">
        <v>7.2449997067451505E-2</v>
      </c>
      <c r="I55" s="439">
        <v>0</v>
      </c>
      <c r="J55" s="445">
        <v>173.26054382324199</v>
      </c>
      <c r="K55" s="445">
        <v>173</v>
      </c>
    </row>
    <row r="56" spans="1:11" x14ac:dyDescent="0.2">
      <c r="A56" s="2" t="s">
        <v>62</v>
      </c>
      <c r="B56" s="442">
        <v>105</v>
      </c>
      <c r="C56" s="439">
        <v>3.2396417111158399E-2</v>
      </c>
      <c r="D56" s="439">
        <v>2.4228127673268301E-2</v>
      </c>
      <c r="E56" s="439">
        <v>0.29225638508796697</v>
      </c>
      <c r="F56" s="439">
        <v>0.36632311344146701</v>
      </c>
      <c r="G56" s="439">
        <v>0.240640759468079</v>
      </c>
      <c r="H56" s="439">
        <v>4.4155187904834699E-2</v>
      </c>
      <c r="I56" s="439">
        <v>0</v>
      </c>
      <c r="J56" s="445">
        <v>170.12974548339801</v>
      </c>
      <c r="K56" s="445">
        <v>173</v>
      </c>
    </row>
    <row r="57" spans="1:11" x14ac:dyDescent="0.2">
      <c r="A57" s="2" t="s">
        <v>63</v>
      </c>
      <c r="B57" s="442">
        <v>93</v>
      </c>
      <c r="C57" s="439">
        <v>0</v>
      </c>
      <c r="D57" s="439">
        <v>4.9218051135540002E-2</v>
      </c>
      <c r="E57" s="439">
        <v>0.33219242095947299</v>
      </c>
      <c r="F57" s="439">
        <v>0.29136222600936901</v>
      </c>
      <c r="G57" s="439">
        <v>0.27317285537719699</v>
      </c>
      <c r="H57" s="439">
        <v>5.4054412990808501E-2</v>
      </c>
      <c r="I57" s="439">
        <v>0</v>
      </c>
      <c r="J57" s="445">
        <v>173.57441711425801</v>
      </c>
      <c r="K57" s="445">
        <v>172</v>
      </c>
    </row>
    <row r="58" spans="1:11" x14ac:dyDescent="0.2">
      <c r="A58" s="2" t="s">
        <v>64</v>
      </c>
      <c r="B58" s="442">
        <v>99</v>
      </c>
      <c r="C58" s="439">
        <v>0</v>
      </c>
      <c r="D58" s="439">
        <v>5.55637069046497E-2</v>
      </c>
      <c r="E58" s="439">
        <v>0.30370581150054898</v>
      </c>
      <c r="F58" s="439">
        <v>0.373138427734375</v>
      </c>
      <c r="G58" s="439">
        <v>0.24670040607452401</v>
      </c>
      <c r="H58" s="439">
        <v>2.0891645923256898E-2</v>
      </c>
      <c r="I58" s="439">
        <v>0</v>
      </c>
      <c r="J58" s="445">
        <v>173.10185241699199</v>
      </c>
      <c r="K58" s="445">
        <v>173</v>
      </c>
    </row>
    <row r="59" spans="1:11" x14ac:dyDescent="0.2">
      <c r="A59" s="2" t="s">
        <v>65</v>
      </c>
      <c r="B59" s="442">
        <v>87</v>
      </c>
      <c r="C59" s="439">
        <v>0</v>
      </c>
      <c r="D59" s="439">
        <v>8.0017700791358906E-2</v>
      </c>
      <c r="E59" s="439">
        <v>0.27620559930801403</v>
      </c>
      <c r="F59" s="439">
        <v>0.42300403118133501</v>
      </c>
      <c r="G59" s="439">
        <v>0.19625416398048401</v>
      </c>
      <c r="H59" s="439">
        <v>2.4518517777323699E-2</v>
      </c>
      <c r="I59" s="439">
        <v>0</v>
      </c>
      <c r="J59" s="445">
        <v>172.14596557617199</v>
      </c>
      <c r="K59" s="445">
        <v>175</v>
      </c>
    </row>
    <row r="60" spans="1:11" x14ac:dyDescent="0.2">
      <c r="A60" s="2" t="s">
        <v>66</v>
      </c>
      <c r="B60" s="442">
        <v>87</v>
      </c>
      <c r="C60" s="439">
        <v>2.01927311718464E-2</v>
      </c>
      <c r="D60" s="439">
        <v>8.4042660892009693E-2</v>
      </c>
      <c r="E60" s="439">
        <v>0.26535350084304798</v>
      </c>
      <c r="F60" s="439">
        <v>0.35344734787941001</v>
      </c>
      <c r="G60" s="439">
        <v>0.183027788996696</v>
      </c>
      <c r="H60" s="439">
        <v>9.39359441399574E-2</v>
      </c>
      <c r="I60" s="439">
        <v>0</v>
      </c>
      <c r="J60" s="445">
        <v>172.58793640136699</v>
      </c>
      <c r="K60" s="445">
        <v>172</v>
      </c>
    </row>
    <row r="61" spans="1:11" x14ac:dyDescent="0.2">
      <c r="A61" s="2" t="s">
        <v>67</v>
      </c>
      <c r="B61" s="442">
        <v>87</v>
      </c>
      <c r="C61" s="439">
        <v>0</v>
      </c>
      <c r="D61" s="439">
        <v>6.1300016939639997E-2</v>
      </c>
      <c r="E61" s="439">
        <v>0.32703498005866999</v>
      </c>
      <c r="F61" s="439">
        <v>0.37751680612564098</v>
      </c>
      <c r="G61" s="439">
        <v>0.224433079361916</v>
      </c>
      <c r="H61" s="439">
        <v>9.7151165828108805E-3</v>
      </c>
      <c r="I61" s="439">
        <v>0</v>
      </c>
      <c r="J61" s="445">
        <v>172.62220764160199</v>
      </c>
      <c r="K61" s="445">
        <v>172</v>
      </c>
    </row>
    <row r="62" spans="1:11" x14ac:dyDescent="0.2">
      <c r="A62" s="2" t="s">
        <v>68</v>
      </c>
      <c r="B62" s="442">
        <v>118</v>
      </c>
      <c r="C62" s="439">
        <v>1.4673482626676599E-2</v>
      </c>
      <c r="D62" s="439">
        <v>7.3993593454361004E-2</v>
      </c>
      <c r="E62" s="439">
        <v>0.26534172892570501</v>
      </c>
      <c r="F62" s="439">
        <v>0.39617273211479198</v>
      </c>
      <c r="G62" s="439">
        <v>0.208161070942879</v>
      </c>
      <c r="H62" s="439">
        <v>4.1657406836748102E-2</v>
      </c>
      <c r="I62" s="439">
        <v>0</v>
      </c>
      <c r="J62" s="445">
        <v>172.07656860351599</v>
      </c>
      <c r="K62" s="445">
        <v>172</v>
      </c>
    </row>
    <row r="63" spans="1:11" x14ac:dyDescent="0.2">
      <c r="A63" s="2" t="s">
        <v>69</v>
      </c>
      <c r="B63" s="442">
        <v>89</v>
      </c>
      <c r="C63" s="439">
        <v>0</v>
      </c>
      <c r="D63" s="439">
        <v>0.105235442519188</v>
      </c>
      <c r="E63" s="439">
        <v>0.235142111778259</v>
      </c>
      <c r="F63" s="439">
        <v>0.40748748183250399</v>
      </c>
      <c r="G63" s="439">
        <v>0.19209103286266299</v>
      </c>
      <c r="H63" s="439">
        <v>6.0043934732675601E-2</v>
      </c>
      <c r="I63" s="439">
        <v>0</v>
      </c>
      <c r="J63" s="445">
        <v>172.80609130859401</v>
      </c>
      <c r="K63" s="445">
        <v>172</v>
      </c>
    </row>
    <row r="64" spans="1:11" x14ac:dyDescent="0.2">
      <c r="A64" s="2" t="s">
        <v>70</v>
      </c>
      <c r="B64" s="442">
        <v>98</v>
      </c>
      <c r="C64" s="439">
        <v>0</v>
      </c>
      <c r="D64" s="439">
        <v>8.02169069647789E-2</v>
      </c>
      <c r="E64" s="439">
        <v>0.33325567841529802</v>
      </c>
      <c r="F64" s="439">
        <v>0.32023257017135598</v>
      </c>
      <c r="G64" s="439">
        <v>0.241267710924149</v>
      </c>
      <c r="H64" s="439">
        <v>9.7756804898381199E-3</v>
      </c>
      <c r="I64" s="439">
        <v>1.5251453034579801E-2</v>
      </c>
      <c r="J64" s="445">
        <v>172.52606201171901</v>
      </c>
      <c r="K64" s="445">
        <v>173</v>
      </c>
    </row>
    <row r="65" spans="1:11" x14ac:dyDescent="0.2">
      <c r="A65" s="2" t="s">
        <v>71</v>
      </c>
      <c r="B65" s="442">
        <v>80</v>
      </c>
      <c r="C65" s="439">
        <v>0</v>
      </c>
      <c r="D65" s="439">
        <v>4.3266337364911998E-2</v>
      </c>
      <c r="E65" s="439">
        <v>0.27433940768241899</v>
      </c>
      <c r="F65" s="439">
        <v>0.47720709443092302</v>
      </c>
      <c r="G65" s="439">
        <v>0.16269977390766099</v>
      </c>
      <c r="H65" s="439">
        <v>4.2487379163503598E-2</v>
      </c>
      <c r="I65" s="439">
        <v>0</v>
      </c>
      <c r="J65" s="445">
        <v>172.26557922363301</v>
      </c>
      <c r="K65" s="445">
        <v>172</v>
      </c>
    </row>
    <row r="66" spans="1:11" x14ac:dyDescent="0.2">
      <c r="A66" s="2" t="s">
        <v>72</v>
      </c>
      <c r="B66" s="442">
        <v>94</v>
      </c>
      <c r="C66" s="439">
        <v>0</v>
      </c>
      <c r="D66" s="439">
        <v>5.5651180446147898E-2</v>
      </c>
      <c r="E66" s="439">
        <v>0.26584476232528698</v>
      </c>
      <c r="F66" s="439">
        <v>0.453543901443481</v>
      </c>
      <c r="G66" s="439">
        <v>0.194045916199684</v>
      </c>
      <c r="H66" s="439">
        <v>3.09142135083675E-2</v>
      </c>
      <c r="I66" s="439">
        <v>0</v>
      </c>
      <c r="J66" s="445">
        <v>173.16279602050801</v>
      </c>
      <c r="K66" s="445">
        <v>173</v>
      </c>
    </row>
    <row r="67" spans="1:11" x14ac:dyDescent="0.2">
      <c r="A67" s="2" t="s">
        <v>73</v>
      </c>
      <c r="B67" s="442">
        <v>105</v>
      </c>
      <c r="C67" s="439">
        <v>0</v>
      </c>
      <c r="D67" s="439">
        <v>9.1729812324047103E-2</v>
      </c>
      <c r="E67" s="439">
        <v>0.27549535036086997</v>
      </c>
      <c r="F67" s="439">
        <v>0.34135478734970098</v>
      </c>
      <c r="G67" s="439">
        <v>0.217946901917458</v>
      </c>
      <c r="H67" s="439">
        <v>6.0148224234581001E-2</v>
      </c>
      <c r="I67" s="439">
        <v>1.3324921950697901E-2</v>
      </c>
      <c r="J67" s="445">
        <v>173.59321594238301</v>
      </c>
      <c r="K67" s="445">
        <v>174</v>
      </c>
    </row>
    <row r="68" spans="1:11" x14ac:dyDescent="0.2">
      <c r="A68" s="2" t="s">
        <v>74</v>
      </c>
      <c r="B68" s="442">
        <v>91</v>
      </c>
      <c r="C68" s="439">
        <v>9.2694107443094306E-3</v>
      </c>
      <c r="D68" s="439">
        <v>9.8353765904903398E-2</v>
      </c>
      <c r="E68" s="439">
        <v>0.23040330410003701</v>
      </c>
      <c r="F68" s="439">
        <v>0.322716563940048</v>
      </c>
      <c r="G68" s="439">
        <v>0.23604828119278001</v>
      </c>
      <c r="H68" s="439">
        <v>7.5349055230617495E-2</v>
      </c>
      <c r="I68" s="439">
        <v>2.7859646826982502E-2</v>
      </c>
      <c r="J68" s="445">
        <v>173.87641906738301</v>
      </c>
      <c r="K68" s="445">
        <v>173</v>
      </c>
    </row>
    <row r="69" spans="1:11" x14ac:dyDescent="0.2">
      <c r="A69" s="2" t="s">
        <v>75</v>
      </c>
      <c r="B69" s="442">
        <v>108</v>
      </c>
      <c r="C69" s="439">
        <v>0</v>
      </c>
      <c r="D69" s="439">
        <v>8.1617556512355804E-2</v>
      </c>
      <c r="E69" s="439">
        <v>0.26482445001602201</v>
      </c>
      <c r="F69" s="439">
        <v>0.38279703259468101</v>
      </c>
      <c r="G69" s="439">
        <v>0.220506936311722</v>
      </c>
      <c r="H69" s="439">
        <v>5.0254039466381101E-2</v>
      </c>
      <c r="I69" s="439">
        <v>0</v>
      </c>
      <c r="J69" s="445">
        <v>173.12626647949199</v>
      </c>
      <c r="K69" s="445">
        <v>172</v>
      </c>
    </row>
    <row r="70" spans="1:11" x14ac:dyDescent="0.2">
      <c r="A70" s="2" t="s">
        <v>76</v>
      </c>
      <c r="B70" s="442">
        <v>101</v>
      </c>
      <c r="C70" s="439">
        <v>0</v>
      </c>
      <c r="D70" s="439">
        <v>5.4172415286302601E-2</v>
      </c>
      <c r="E70" s="439">
        <v>0.300025314092636</v>
      </c>
      <c r="F70" s="439">
        <v>0.37047389149665799</v>
      </c>
      <c r="G70" s="439">
        <v>0.19597236812114699</v>
      </c>
      <c r="H70" s="439">
        <v>7.9356022179126698E-2</v>
      </c>
      <c r="I70" s="439">
        <v>0</v>
      </c>
      <c r="J70" s="445">
        <v>173.62619018554699</v>
      </c>
      <c r="K70" s="445">
        <v>172</v>
      </c>
    </row>
    <row r="71" spans="1:11" x14ac:dyDescent="0.2">
      <c r="A71" s="3" t="s">
        <v>77</v>
      </c>
      <c r="B71" s="443">
        <v>79</v>
      </c>
      <c r="C71" s="440">
        <v>0</v>
      </c>
      <c r="D71" s="440">
        <v>6.7672021687030806E-2</v>
      </c>
      <c r="E71" s="440">
        <v>0.23946200311183899</v>
      </c>
      <c r="F71" s="440">
        <v>0.413697570562363</v>
      </c>
      <c r="G71" s="440">
        <v>0.23525346815586101</v>
      </c>
      <c r="H71" s="440">
        <v>3.2842867076396901E-2</v>
      </c>
      <c r="I71" s="440">
        <v>1.10720675438643E-2</v>
      </c>
      <c r="J71" s="446">
        <v>173.10780334472699</v>
      </c>
      <c r="K71" s="446">
        <v>172</v>
      </c>
    </row>
    <row r="73" spans="1:11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M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3" width="12.77734375" bestFit="1" customWidth="1"/>
  </cols>
  <sheetData>
    <row r="1" spans="1:13" x14ac:dyDescent="0.2">
      <c r="A1" s="16" t="str">
        <f>HYPERLINK("#'Inhalt'!A1", "Inhalt")</f>
        <v>Inhalt</v>
      </c>
    </row>
    <row r="3" spans="1:13" x14ac:dyDescent="0.2">
      <c r="A3" s="1" t="s">
        <v>292</v>
      </c>
    </row>
    <row r="4" spans="1:13" x14ac:dyDescent="0.2">
      <c r="A4" t="s">
        <v>3</v>
      </c>
    </row>
    <row r="5" spans="1:13" x14ac:dyDescent="0.2">
      <c r="A5" s="4" t="s">
        <v>4</v>
      </c>
      <c r="B5" s="4" t="s">
        <v>5</v>
      </c>
      <c r="C5" s="4" t="s">
        <v>300</v>
      </c>
      <c r="D5" s="4" t="s">
        <v>301</v>
      </c>
      <c r="E5" s="4" t="s">
        <v>302</v>
      </c>
      <c r="F5" s="4" t="s">
        <v>303</v>
      </c>
      <c r="G5" s="4" t="s">
        <v>304</v>
      </c>
      <c r="H5" s="4" t="s">
        <v>305</v>
      </c>
      <c r="I5" s="4" t="s">
        <v>306</v>
      </c>
      <c r="J5" s="4" t="s">
        <v>307</v>
      </c>
      <c r="K5" s="4" t="s">
        <v>308</v>
      </c>
      <c r="L5" s="4" t="s">
        <v>11</v>
      </c>
      <c r="M5" s="4" t="s">
        <v>131</v>
      </c>
    </row>
    <row r="6" spans="1:13" x14ac:dyDescent="0.2">
      <c r="A6" s="5" t="s">
        <v>13</v>
      </c>
      <c r="B6" s="450" t="s">
        <v>1</v>
      </c>
      <c r="C6" s="447" t="s">
        <v>1</v>
      </c>
      <c r="D6" s="447" t="s">
        <v>1</v>
      </c>
      <c r="E6" s="447" t="s">
        <v>1</v>
      </c>
      <c r="F6" s="447" t="s">
        <v>1</v>
      </c>
      <c r="G6" s="447" t="s">
        <v>1</v>
      </c>
      <c r="H6" s="447" t="s">
        <v>1</v>
      </c>
      <c r="I6" s="447" t="s">
        <v>1</v>
      </c>
      <c r="J6" s="447" t="s">
        <v>1</v>
      </c>
      <c r="K6" s="447" t="s">
        <v>1</v>
      </c>
      <c r="L6" s="453" t="s">
        <v>1</v>
      </c>
      <c r="M6" s="453" t="s">
        <v>1</v>
      </c>
    </row>
    <row r="7" spans="1:13" x14ac:dyDescent="0.2">
      <c r="A7" s="2" t="s">
        <v>13</v>
      </c>
      <c r="B7" s="451">
        <v>5910</v>
      </c>
      <c r="C7" s="448">
        <v>2.09095180034637E-2</v>
      </c>
      <c r="D7" s="448">
        <v>0.113810859620571</v>
      </c>
      <c r="E7" s="448">
        <v>0.20935384929180101</v>
      </c>
      <c r="F7" s="448">
        <v>0.24461813271045699</v>
      </c>
      <c r="G7" s="448">
        <v>0.204854190349579</v>
      </c>
      <c r="H7" s="448">
        <v>0.108774282038212</v>
      </c>
      <c r="I7" s="448">
        <v>4.8601604998111697E-2</v>
      </c>
      <c r="J7" s="448">
        <v>2.49785427004099E-2</v>
      </c>
      <c r="K7" s="448">
        <v>2.4099012836813899E-2</v>
      </c>
      <c r="L7" s="454">
        <v>76.996475219726605</v>
      </c>
      <c r="M7" s="454">
        <v>75</v>
      </c>
    </row>
    <row r="8" spans="1:13" x14ac:dyDescent="0.2">
      <c r="A8" s="5" t="s">
        <v>14</v>
      </c>
      <c r="B8" s="450" t="s">
        <v>1</v>
      </c>
      <c r="C8" s="447" t="s">
        <v>1</v>
      </c>
      <c r="D8" s="447" t="s">
        <v>1</v>
      </c>
      <c r="E8" s="447" t="s">
        <v>1</v>
      </c>
      <c r="F8" s="447" t="s">
        <v>1</v>
      </c>
      <c r="G8" s="447" t="s">
        <v>1</v>
      </c>
      <c r="H8" s="447" t="s">
        <v>1</v>
      </c>
      <c r="I8" s="447" t="s">
        <v>1</v>
      </c>
      <c r="J8" s="447" t="s">
        <v>1</v>
      </c>
      <c r="K8" s="447" t="s">
        <v>1</v>
      </c>
      <c r="L8" s="453" t="s">
        <v>1</v>
      </c>
      <c r="M8" s="453" t="s">
        <v>1</v>
      </c>
    </row>
    <row r="9" spans="1:13" x14ac:dyDescent="0.2">
      <c r="A9" s="2" t="s">
        <v>15</v>
      </c>
      <c r="B9" s="451">
        <v>104</v>
      </c>
      <c r="C9" s="448">
        <v>1.5676988288760199E-2</v>
      </c>
      <c r="D9" s="448">
        <v>9.3494862318038899E-2</v>
      </c>
      <c r="E9" s="448">
        <v>0.25040340423584001</v>
      </c>
      <c r="F9" s="448">
        <v>0.25400596857070901</v>
      </c>
      <c r="G9" s="448">
        <v>0.19268828630447399</v>
      </c>
      <c r="H9" s="448">
        <v>0.122945182025433</v>
      </c>
      <c r="I9" s="448">
        <v>1.6270862892270099E-2</v>
      </c>
      <c r="J9" s="448">
        <v>1.5180159360170401E-2</v>
      </c>
      <c r="K9" s="448">
        <v>3.9334304630756399E-2</v>
      </c>
      <c r="L9" s="454">
        <v>76.837356567382798</v>
      </c>
      <c r="M9" s="454">
        <v>75</v>
      </c>
    </row>
    <row r="10" spans="1:13" x14ac:dyDescent="0.2">
      <c r="A10" s="2" t="s">
        <v>16</v>
      </c>
      <c r="B10" s="451">
        <v>105</v>
      </c>
      <c r="C10" s="448">
        <v>3.7414211779832798E-2</v>
      </c>
      <c r="D10" s="448">
        <v>7.5480036437511402E-2</v>
      </c>
      <c r="E10" s="448">
        <v>0.26273983716964699</v>
      </c>
      <c r="F10" s="448">
        <v>0.23053060472011599</v>
      </c>
      <c r="G10" s="448">
        <v>0.24622303247451799</v>
      </c>
      <c r="H10" s="448">
        <v>0.12906256318092299</v>
      </c>
      <c r="I10" s="448">
        <v>8.3685973659157805E-3</v>
      </c>
      <c r="J10" s="448">
        <v>1.01811131462455E-2</v>
      </c>
      <c r="K10" s="448">
        <v>0</v>
      </c>
      <c r="L10" s="454">
        <v>73.806259155273395</v>
      </c>
      <c r="M10" s="454">
        <v>75</v>
      </c>
    </row>
    <row r="11" spans="1:13" x14ac:dyDescent="0.2">
      <c r="A11" s="2" t="s">
        <v>17</v>
      </c>
      <c r="B11" s="451">
        <v>126</v>
      </c>
      <c r="C11" s="448">
        <v>1.03903319686651E-2</v>
      </c>
      <c r="D11" s="448">
        <v>0.127445504069328</v>
      </c>
      <c r="E11" s="448">
        <v>0.20520532131195099</v>
      </c>
      <c r="F11" s="448">
        <v>0.34080287814140298</v>
      </c>
      <c r="G11" s="448">
        <v>0.17156614363193501</v>
      </c>
      <c r="H11" s="448">
        <v>6.3984751701354994E-2</v>
      </c>
      <c r="I11" s="448">
        <v>6.71035870909691E-2</v>
      </c>
      <c r="J11" s="448">
        <v>7.0567652583122297E-3</v>
      </c>
      <c r="K11" s="448">
        <v>6.4447163604199904E-3</v>
      </c>
      <c r="L11" s="454">
        <v>74.627395629882798</v>
      </c>
      <c r="M11" s="454">
        <v>74</v>
      </c>
    </row>
    <row r="12" spans="1:13" x14ac:dyDescent="0.2">
      <c r="A12" s="2" t="s">
        <v>18</v>
      </c>
      <c r="B12" s="451">
        <v>106</v>
      </c>
      <c r="C12" s="448">
        <v>1.5755750238895399E-2</v>
      </c>
      <c r="D12" s="448">
        <v>0.11532678455114399</v>
      </c>
      <c r="E12" s="448">
        <v>0.18231117725372301</v>
      </c>
      <c r="F12" s="448">
        <v>0.255210220813751</v>
      </c>
      <c r="G12" s="448">
        <v>0.29659369587898299</v>
      </c>
      <c r="H12" s="448">
        <v>6.2277797609567601E-2</v>
      </c>
      <c r="I12" s="448">
        <v>2.7807671576738399E-2</v>
      </c>
      <c r="J12" s="448">
        <v>2.89611537009478E-2</v>
      </c>
      <c r="K12" s="448">
        <v>1.5755750238895399E-2</v>
      </c>
      <c r="L12" s="454">
        <v>76.346763610839801</v>
      </c>
      <c r="M12" s="454">
        <v>76</v>
      </c>
    </row>
    <row r="13" spans="1:13" x14ac:dyDescent="0.2">
      <c r="A13" s="2" t="s">
        <v>19</v>
      </c>
      <c r="B13" s="451">
        <v>105</v>
      </c>
      <c r="C13" s="448">
        <v>4.4545687735080698E-2</v>
      </c>
      <c r="D13" s="448">
        <v>0.128820225596428</v>
      </c>
      <c r="E13" s="448">
        <v>0.19782482087612199</v>
      </c>
      <c r="F13" s="448">
        <v>0.20546695590019201</v>
      </c>
      <c r="G13" s="448">
        <v>0.25604590773582497</v>
      </c>
      <c r="H13" s="448">
        <v>0.119397014379501</v>
      </c>
      <c r="I13" s="448">
        <v>4.7899391502142001E-2</v>
      </c>
      <c r="J13" s="448">
        <v>0</v>
      </c>
      <c r="K13" s="448">
        <v>0</v>
      </c>
      <c r="L13" s="454">
        <v>74.104507446289105</v>
      </c>
      <c r="M13" s="454">
        <v>75</v>
      </c>
    </row>
    <row r="14" spans="1:13" x14ac:dyDescent="0.2">
      <c r="A14" s="2" t="s">
        <v>20</v>
      </c>
      <c r="B14" s="451">
        <v>97</v>
      </c>
      <c r="C14" s="448">
        <v>2.0237701013684301E-2</v>
      </c>
      <c r="D14" s="448">
        <v>0.142098098993301</v>
      </c>
      <c r="E14" s="448">
        <v>0.23833432793617201</v>
      </c>
      <c r="F14" s="448">
        <v>0.29392787814140298</v>
      </c>
      <c r="G14" s="448">
        <v>0.233152836561203</v>
      </c>
      <c r="H14" s="448">
        <v>4.2453445494174999E-2</v>
      </c>
      <c r="I14" s="448">
        <v>1.4897861517965801E-2</v>
      </c>
      <c r="J14" s="448">
        <v>0</v>
      </c>
      <c r="K14" s="448">
        <v>1.4897861517965801E-2</v>
      </c>
      <c r="L14" s="454">
        <v>72.614608764648395</v>
      </c>
      <c r="M14" s="454">
        <v>72</v>
      </c>
    </row>
    <row r="15" spans="1:13" x14ac:dyDescent="0.2">
      <c r="A15" s="2" t="s">
        <v>21</v>
      </c>
      <c r="B15" s="451">
        <v>92</v>
      </c>
      <c r="C15" s="448">
        <v>3.5682734102010699E-2</v>
      </c>
      <c r="D15" s="448">
        <v>0.13977341353893299</v>
      </c>
      <c r="E15" s="448">
        <v>0.21501672267913799</v>
      </c>
      <c r="F15" s="448">
        <v>0.20798815786838501</v>
      </c>
      <c r="G15" s="448">
        <v>0.232523009181023</v>
      </c>
      <c r="H15" s="448">
        <v>7.8352808952331501E-2</v>
      </c>
      <c r="I15" s="448">
        <v>5.9325363487005199E-2</v>
      </c>
      <c r="J15" s="448">
        <v>3.1337790191173602E-2</v>
      </c>
      <c r="K15" s="448">
        <v>0</v>
      </c>
      <c r="L15" s="454">
        <v>75.320327758789105</v>
      </c>
      <c r="M15" s="454">
        <v>75</v>
      </c>
    </row>
    <row r="16" spans="1:13" x14ac:dyDescent="0.2">
      <c r="A16" s="2" t="s">
        <v>22</v>
      </c>
      <c r="B16" s="451">
        <v>104</v>
      </c>
      <c r="C16" s="448">
        <v>3.0238196253776599E-2</v>
      </c>
      <c r="D16" s="448">
        <v>0.116251826286316</v>
      </c>
      <c r="E16" s="448">
        <v>0.232034772634506</v>
      </c>
      <c r="F16" s="448">
        <v>0.23900701105594599</v>
      </c>
      <c r="G16" s="448">
        <v>0.16749133169651001</v>
      </c>
      <c r="H16" s="448">
        <v>0.10323941707611101</v>
      </c>
      <c r="I16" s="448">
        <v>6.0154352337121998E-2</v>
      </c>
      <c r="J16" s="448">
        <v>2.5676300749182701E-2</v>
      </c>
      <c r="K16" s="448">
        <v>2.5906799361109699E-2</v>
      </c>
      <c r="L16" s="454">
        <v>76.546447753906193</v>
      </c>
      <c r="M16" s="454">
        <v>74</v>
      </c>
    </row>
    <row r="17" spans="1:13" x14ac:dyDescent="0.2">
      <c r="A17" s="2" t="s">
        <v>23</v>
      </c>
      <c r="B17" s="451">
        <v>75</v>
      </c>
      <c r="C17" s="448">
        <v>8.2474313676357304E-3</v>
      </c>
      <c r="D17" s="448">
        <v>0.11211377382278399</v>
      </c>
      <c r="E17" s="448">
        <v>0.12340353429317499</v>
      </c>
      <c r="F17" s="448">
        <v>0.37068974971771201</v>
      </c>
      <c r="G17" s="448">
        <v>0.16098900139331801</v>
      </c>
      <c r="H17" s="448">
        <v>0.100876651704311</v>
      </c>
      <c r="I17" s="448">
        <v>7.3630586266517598E-2</v>
      </c>
      <c r="J17" s="448">
        <v>5.0049267709255198E-2</v>
      </c>
      <c r="K17" s="448">
        <v>0</v>
      </c>
      <c r="L17" s="454">
        <v>78.655265808105497</v>
      </c>
      <c r="M17" s="454">
        <v>76</v>
      </c>
    </row>
    <row r="18" spans="1:13" x14ac:dyDescent="0.2">
      <c r="A18" s="2" t="s">
        <v>24</v>
      </c>
      <c r="B18" s="451">
        <v>76</v>
      </c>
      <c r="C18" s="448">
        <v>9.8848771303892101E-3</v>
      </c>
      <c r="D18" s="448">
        <v>0.14605732262134599</v>
      </c>
      <c r="E18" s="448">
        <v>0.19043491780757901</v>
      </c>
      <c r="F18" s="448">
        <v>0.26666006445884699</v>
      </c>
      <c r="G18" s="448">
        <v>0.194243088364601</v>
      </c>
      <c r="H18" s="448">
        <v>0.12986086308956099</v>
      </c>
      <c r="I18" s="448">
        <v>1.3924592174589599E-2</v>
      </c>
      <c r="J18" s="448">
        <v>4.8934273421764402E-2</v>
      </c>
      <c r="K18" s="448">
        <v>0</v>
      </c>
      <c r="L18" s="454">
        <v>75.884902954101605</v>
      </c>
      <c r="M18" s="454">
        <v>75</v>
      </c>
    </row>
    <row r="19" spans="1:13" x14ac:dyDescent="0.2">
      <c r="A19" s="2" t="s">
        <v>25</v>
      </c>
      <c r="B19" s="451">
        <v>95</v>
      </c>
      <c r="C19" s="448">
        <v>2.36229915171862E-2</v>
      </c>
      <c r="D19" s="448">
        <v>2.8428258374333399E-2</v>
      </c>
      <c r="E19" s="448">
        <v>0.191783666610718</v>
      </c>
      <c r="F19" s="448">
        <v>0.28618448972701999</v>
      </c>
      <c r="G19" s="448">
        <v>0.175258278846741</v>
      </c>
      <c r="H19" s="448">
        <v>0.120944321155548</v>
      </c>
      <c r="I19" s="448">
        <v>5.3521953523158999E-2</v>
      </c>
      <c r="J19" s="448">
        <v>0.10049764066934599</v>
      </c>
      <c r="K19" s="448">
        <v>1.9758395850658399E-2</v>
      </c>
      <c r="L19" s="454">
        <v>81.598686218261705</v>
      </c>
      <c r="M19" s="454">
        <v>78</v>
      </c>
    </row>
    <row r="20" spans="1:13" x14ac:dyDescent="0.2">
      <c r="A20" s="2" t="s">
        <v>26</v>
      </c>
      <c r="B20" s="451">
        <v>98</v>
      </c>
      <c r="C20" s="448">
        <v>1.1239050887525101E-2</v>
      </c>
      <c r="D20" s="448">
        <v>0.11784626543521901</v>
      </c>
      <c r="E20" s="448">
        <v>0.124269247055054</v>
      </c>
      <c r="F20" s="448">
        <v>0.33945626020431502</v>
      </c>
      <c r="G20" s="448">
        <v>0.23436686396598799</v>
      </c>
      <c r="H20" s="448">
        <v>6.9178029894828796E-2</v>
      </c>
      <c r="I20" s="448">
        <v>6.8872369825839996E-2</v>
      </c>
      <c r="J20" s="448">
        <v>1.7844470217824E-2</v>
      </c>
      <c r="K20" s="448">
        <v>1.6927432268858001E-2</v>
      </c>
      <c r="L20" s="454">
        <v>78.028160095214801</v>
      </c>
      <c r="M20" s="454">
        <v>78</v>
      </c>
    </row>
    <row r="21" spans="1:13" x14ac:dyDescent="0.2">
      <c r="A21" s="2" t="s">
        <v>27</v>
      </c>
      <c r="B21" s="451">
        <v>79</v>
      </c>
      <c r="C21" s="448">
        <v>0</v>
      </c>
      <c r="D21" s="448">
        <v>8.1978335976600605E-2</v>
      </c>
      <c r="E21" s="448">
        <v>0.146985217928886</v>
      </c>
      <c r="F21" s="448">
        <v>0.178164511919022</v>
      </c>
      <c r="G21" s="448">
        <v>0.21579656004905701</v>
      </c>
      <c r="H21" s="448">
        <v>0.269923776388168</v>
      </c>
      <c r="I21" s="448">
        <v>8.6770392954349504E-2</v>
      </c>
      <c r="J21" s="448">
        <v>2.0381217822432501E-2</v>
      </c>
      <c r="K21" s="448">
        <v>0</v>
      </c>
      <c r="L21" s="454">
        <v>81.375572204589801</v>
      </c>
      <c r="M21" s="454">
        <v>83</v>
      </c>
    </row>
    <row r="22" spans="1:13" x14ac:dyDescent="0.2">
      <c r="A22" s="2" t="s">
        <v>28</v>
      </c>
      <c r="B22" s="451">
        <v>101</v>
      </c>
      <c r="C22" s="448">
        <v>1.95682570338249E-2</v>
      </c>
      <c r="D22" s="448">
        <v>8.1151425838470501E-2</v>
      </c>
      <c r="E22" s="448">
        <v>0.236232370138168</v>
      </c>
      <c r="F22" s="448">
        <v>0.25014474987983698</v>
      </c>
      <c r="G22" s="448">
        <v>0.20903657376766199</v>
      </c>
      <c r="H22" s="448">
        <v>0.10479234158992801</v>
      </c>
      <c r="I22" s="448">
        <v>4.7614309936761898E-2</v>
      </c>
      <c r="J22" s="448">
        <v>4.0025539696216597E-2</v>
      </c>
      <c r="K22" s="448">
        <v>1.14344172179699E-2</v>
      </c>
      <c r="L22" s="454">
        <v>77.412338256835895</v>
      </c>
      <c r="M22" s="454">
        <v>75</v>
      </c>
    </row>
    <row r="23" spans="1:13" x14ac:dyDescent="0.2">
      <c r="A23" s="2" t="s">
        <v>29</v>
      </c>
      <c r="B23" s="451">
        <v>98</v>
      </c>
      <c r="C23" s="448">
        <v>2.5909287855029099E-2</v>
      </c>
      <c r="D23" s="448">
        <v>0.136481612920761</v>
      </c>
      <c r="E23" s="448">
        <v>0.24368271231651301</v>
      </c>
      <c r="F23" s="448">
        <v>0.23479792475700401</v>
      </c>
      <c r="G23" s="448">
        <v>0.19245317578315699</v>
      </c>
      <c r="H23" s="448">
        <v>7.6536320149898501E-2</v>
      </c>
      <c r="I23" s="448">
        <v>4.1906259953975698E-2</v>
      </c>
      <c r="J23" s="448">
        <v>2.8959533199667899E-2</v>
      </c>
      <c r="K23" s="448">
        <v>1.92731954157352E-2</v>
      </c>
      <c r="L23" s="454">
        <v>74.745414733886705</v>
      </c>
      <c r="M23" s="454">
        <v>72</v>
      </c>
    </row>
    <row r="24" spans="1:13" x14ac:dyDescent="0.2">
      <c r="A24" s="2" t="s">
        <v>30</v>
      </c>
      <c r="B24" s="451">
        <v>97</v>
      </c>
      <c r="C24" s="448">
        <v>1.6892921179533001E-2</v>
      </c>
      <c r="D24" s="448">
        <v>0.105782367289066</v>
      </c>
      <c r="E24" s="448">
        <v>0.21050658822059601</v>
      </c>
      <c r="F24" s="448">
        <v>0.20987242460250899</v>
      </c>
      <c r="G24" s="448">
        <v>0.234755083918571</v>
      </c>
      <c r="H24" s="448">
        <v>0.14213119447231301</v>
      </c>
      <c r="I24" s="448">
        <v>4.8581674695015002E-2</v>
      </c>
      <c r="J24" s="448">
        <v>0</v>
      </c>
      <c r="K24" s="448">
        <v>3.1477730721235303E-2</v>
      </c>
      <c r="L24" s="454">
        <v>76.702033996582003</v>
      </c>
      <c r="M24" s="454">
        <v>74</v>
      </c>
    </row>
    <row r="25" spans="1:13" x14ac:dyDescent="0.2">
      <c r="A25" s="2" t="s">
        <v>31</v>
      </c>
      <c r="B25" s="451">
        <v>97</v>
      </c>
      <c r="C25" s="448">
        <v>0</v>
      </c>
      <c r="D25" s="448">
        <v>0.13786064088344599</v>
      </c>
      <c r="E25" s="448">
        <v>9.6144765615463298E-2</v>
      </c>
      <c r="F25" s="448">
        <v>0.251395553350449</v>
      </c>
      <c r="G25" s="448">
        <v>0.248673111200333</v>
      </c>
      <c r="H25" s="448">
        <v>0.14810016751289401</v>
      </c>
      <c r="I25" s="448">
        <v>8.21052640676498E-2</v>
      </c>
      <c r="J25" s="448">
        <v>1.7382392659783402E-2</v>
      </c>
      <c r="K25" s="448">
        <v>1.8338114023208601E-2</v>
      </c>
      <c r="L25" s="454">
        <v>79.839942932128906</v>
      </c>
      <c r="M25" s="454">
        <v>80</v>
      </c>
    </row>
    <row r="26" spans="1:13" x14ac:dyDescent="0.2">
      <c r="A26" s="2" t="s">
        <v>32</v>
      </c>
      <c r="B26" s="451">
        <v>96</v>
      </c>
      <c r="C26" s="448">
        <v>1.9039019942283599E-2</v>
      </c>
      <c r="D26" s="448">
        <v>0.106263168156147</v>
      </c>
      <c r="E26" s="448">
        <v>0.15677969157695801</v>
      </c>
      <c r="F26" s="448">
        <v>0.27852651476860002</v>
      </c>
      <c r="G26" s="448">
        <v>0.25487387180328402</v>
      </c>
      <c r="H26" s="448">
        <v>6.7635290324687999E-2</v>
      </c>
      <c r="I26" s="448">
        <v>2.96122580766678E-2</v>
      </c>
      <c r="J26" s="448">
        <v>6.0670487582683598E-2</v>
      </c>
      <c r="K26" s="448">
        <v>2.65997014939785E-2</v>
      </c>
      <c r="L26" s="454">
        <v>78.529060363769503</v>
      </c>
      <c r="M26" s="454">
        <v>78</v>
      </c>
    </row>
    <row r="27" spans="1:13" x14ac:dyDescent="0.2">
      <c r="A27" s="2" t="s">
        <v>33</v>
      </c>
      <c r="B27" s="451">
        <v>92</v>
      </c>
      <c r="C27" s="448">
        <v>0</v>
      </c>
      <c r="D27" s="448">
        <v>0.116123951971531</v>
      </c>
      <c r="E27" s="448">
        <v>0.13753275573253601</v>
      </c>
      <c r="F27" s="448">
        <v>0.22702169418335</v>
      </c>
      <c r="G27" s="448">
        <v>0.180003106594086</v>
      </c>
      <c r="H27" s="448">
        <v>0.166569739580154</v>
      </c>
      <c r="I27" s="448">
        <v>0.104809477925301</v>
      </c>
      <c r="J27" s="448">
        <v>4.5305155217647601E-2</v>
      </c>
      <c r="K27" s="448">
        <v>2.26341299712658E-2</v>
      </c>
      <c r="L27" s="454">
        <v>89.787223815917997</v>
      </c>
      <c r="M27" s="454">
        <v>80</v>
      </c>
    </row>
    <row r="28" spans="1:13" x14ac:dyDescent="0.2">
      <c r="A28" s="2" t="s">
        <v>34</v>
      </c>
      <c r="B28" s="451">
        <v>102</v>
      </c>
      <c r="C28" s="448">
        <v>1.57402381300926E-2</v>
      </c>
      <c r="D28" s="448">
        <v>0.12147535383701299</v>
      </c>
      <c r="E28" s="448">
        <v>0.21602107584476499</v>
      </c>
      <c r="F28" s="448">
        <v>0.20686043798923501</v>
      </c>
      <c r="G28" s="448">
        <v>0.22623974084854101</v>
      </c>
      <c r="H28" s="448">
        <v>0.144701778888702</v>
      </c>
      <c r="I28" s="448">
        <v>4.0011640638113001E-2</v>
      </c>
      <c r="J28" s="448">
        <v>9.6924249082803692E-3</v>
      </c>
      <c r="K28" s="448">
        <v>1.9257301464676899E-2</v>
      </c>
      <c r="L28" s="454">
        <v>76.488433837890597</v>
      </c>
      <c r="M28" s="454">
        <v>75</v>
      </c>
    </row>
    <row r="29" spans="1:13" x14ac:dyDescent="0.2">
      <c r="A29" s="2" t="s">
        <v>35</v>
      </c>
      <c r="B29" s="451">
        <v>92</v>
      </c>
      <c r="C29" s="448">
        <v>1.0226662270724799E-2</v>
      </c>
      <c r="D29" s="448">
        <v>0.117574445903301</v>
      </c>
      <c r="E29" s="448">
        <v>0.24055509269237499</v>
      </c>
      <c r="F29" s="448">
        <v>0.23314483463764199</v>
      </c>
      <c r="G29" s="448">
        <v>0.132874950766563</v>
      </c>
      <c r="H29" s="448">
        <v>0.16114902496337899</v>
      </c>
      <c r="I29" s="448">
        <v>9.25170853734016E-2</v>
      </c>
      <c r="J29" s="448">
        <v>1.1957898736000099E-2</v>
      </c>
      <c r="K29" s="448">
        <v>0</v>
      </c>
      <c r="L29" s="454">
        <v>76.563980102539105</v>
      </c>
      <c r="M29" s="454">
        <v>73</v>
      </c>
    </row>
    <row r="30" spans="1:13" x14ac:dyDescent="0.2">
      <c r="A30" s="2" t="s">
        <v>36</v>
      </c>
      <c r="B30" s="451">
        <v>88</v>
      </c>
      <c r="C30" s="448">
        <v>2.3449560627341302E-2</v>
      </c>
      <c r="D30" s="448">
        <v>8.2317814230918898E-2</v>
      </c>
      <c r="E30" s="448">
        <v>0.27308714389800998</v>
      </c>
      <c r="F30" s="448">
        <v>0.234252989292145</v>
      </c>
      <c r="G30" s="448">
        <v>0.17296631634235399</v>
      </c>
      <c r="H30" s="448">
        <v>0.17333710193634</v>
      </c>
      <c r="I30" s="448">
        <v>1.5352158807218101E-2</v>
      </c>
      <c r="J30" s="448">
        <v>0</v>
      </c>
      <c r="K30" s="448">
        <v>2.52369213849306E-2</v>
      </c>
      <c r="L30" s="454">
        <v>75.502784729003906</v>
      </c>
      <c r="M30" s="454">
        <v>75</v>
      </c>
    </row>
    <row r="31" spans="1:13" x14ac:dyDescent="0.2">
      <c r="A31" s="2" t="s">
        <v>37</v>
      </c>
      <c r="B31" s="451">
        <v>76</v>
      </c>
      <c r="C31" s="448">
        <v>0</v>
      </c>
      <c r="D31" s="448">
        <v>0.12134044617414499</v>
      </c>
      <c r="E31" s="448">
        <v>0.17129844427108801</v>
      </c>
      <c r="F31" s="448">
        <v>0.191545784473419</v>
      </c>
      <c r="G31" s="448">
        <v>0.228702306747437</v>
      </c>
      <c r="H31" s="448">
        <v>0.19623336195945701</v>
      </c>
      <c r="I31" s="448">
        <v>4.8293188214302098E-2</v>
      </c>
      <c r="J31" s="448">
        <v>0</v>
      </c>
      <c r="K31" s="448">
        <v>4.2586460709571797E-2</v>
      </c>
      <c r="L31" s="454">
        <v>78.5802001953125</v>
      </c>
      <c r="M31" s="454">
        <v>80</v>
      </c>
    </row>
    <row r="32" spans="1:13" x14ac:dyDescent="0.2">
      <c r="A32" s="2" t="s">
        <v>38</v>
      </c>
      <c r="B32" s="451">
        <v>102</v>
      </c>
      <c r="C32" s="448">
        <v>1.12102432176471E-2</v>
      </c>
      <c r="D32" s="448">
        <v>0.106783680617809</v>
      </c>
      <c r="E32" s="448">
        <v>0.22504757344722701</v>
      </c>
      <c r="F32" s="448">
        <v>0.36947375535964999</v>
      </c>
      <c r="G32" s="448">
        <v>0.15615756809711501</v>
      </c>
      <c r="H32" s="448">
        <v>5.9773266315460198E-2</v>
      </c>
      <c r="I32" s="448">
        <v>2.0168023183941799E-2</v>
      </c>
      <c r="J32" s="448">
        <v>3.2125212252139997E-2</v>
      </c>
      <c r="K32" s="448">
        <v>1.92606747150421E-2</v>
      </c>
      <c r="L32" s="454">
        <v>74.849136352539105</v>
      </c>
      <c r="M32" s="454">
        <v>74</v>
      </c>
    </row>
    <row r="33" spans="1:13" x14ac:dyDescent="0.2">
      <c r="A33" s="2" t="s">
        <v>39</v>
      </c>
      <c r="B33" s="451">
        <v>94</v>
      </c>
      <c r="C33" s="448">
        <v>1.6961511224508299E-2</v>
      </c>
      <c r="D33" s="448">
        <v>0.111294068396091</v>
      </c>
      <c r="E33" s="448">
        <v>0.24709139764308899</v>
      </c>
      <c r="F33" s="448">
        <v>0.24381564557552299</v>
      </c>
      <c r="G33" s="448">
        <v>0.15326884388923601</v>
      </c>
      <c r="H33" s="448">
        <v>0.15424379706382799</v>
      </c>
      <c r="I33" s="448">
        <v>2.6722749695181802E-2</v>
      </c>
      <c r="J33" s="448">
        <v>2.30830516666174E-2</v>
      </c>
      <c r="K33" s="448">
        <v>2.35189385712147E-2</v>
      </c>
      <c r="L33" s="454">
        <v>76.630172729492202</v>
      </c>
      <c r="M33" s="454">
        <v>74</v>
      </c>
    </row>
    <row r="34" spans="1:13" x14ac:dyDescent="0.2">
      <c r="A34" s="2" t="s">
        <v>40</v>
      </c>
      <c r="B34" s="451">
        <v>94</v>
      </c>
      <c r="C34" s="448">
        <v>1.1251388117671001E-2</v>
      </c>
      <c r="D34" s="448">
        <v>0.12536157667636899</v>
      </c>
      <c r="E34" s="448">
        <v>0.195017024874687</v>
      </c>
      <c r="F34" s="448">
        <v>0.245674803853035</v>
      </c>
      <c r="G34" s="448">
        <v>0.26461005210876498</v>
      </c>
      <c r="H34" s="448">
        <v>5.49649074673653E-2</v>
      </c>
      <c r="I34" s="448">
        <v>7.4656404554843903E-2</v>
      </c>
      <c r="J34" s="448">
        <v>2.8463853523135199E-2</v>
      </c>
      <c r="K34" s="448">
        <v>0</v>
      </c>
      <c r="L34" s="454">
        <v>76.007568359375</v>
      </c>
      <c r="M34" s="454">
        <v>76</v>
      </c>
    </row>
    <row r="35" spans="1:13" x14ac:dyDescent="0.2">
      <c r="A35" s="2" t="s">
        <v>41</v>
      </c>
      <c r="B35" s="451">
        <v>101</v>
      </c>
      <c r="C35" s="448">
        <v>9.3003865331411396E-3</v>
      </c>
      <c r="D35" s="448">
        <v>0.16849674284458199</v>
      </c>
      <c r="E35" s="448">
        <v>0.24565152823924999</v>
      </c>
      <c r="F35" s="448">
        <v>0.11621245741844199</v>
      </c>
      <c r="G35" s="448">
        <v>0.28722527623176602</v>
      </c>
      <c r="H35" s="448">
        <v>0.108271598815918</v>
      </c>
      <c r="I35" s="448">
        <v>4.1366700083017301E-2</v>
      </c>
      <c r="J35" s="448">
        <v>7.8251054510474205E-3</v>
      </c>
      <c r="K35" s="448">
        <v>1.5650210902094799E-2</v>
      </c>
      <c r="L35" s="454">
        <v>75.982536315917997</v>
      </c>
      <c r="M35" s="454">
        <v>75</v>
      </c>
    </row>
    <row r="36" spans="1:13" x14ac:dyDescent="0.2">
      <c r="A36" s="2" t="s">
        <v>42</v>
      </c>
      <c r="B36" s="451">
        <v>79</v>
      </c>
      <c r="C36" s="448">
        <v>0</v>
      </c>
      <c r="D36" s="448">
        <v>3.0177529901266101E-2</v>
      </c>
      <c r="E36" s="448">
        <v>0.26415565609931901</v>
      </c>
      <c r="F36" s="448">
        <v>0.23381511867046401</v>
      </c>
      <c r="G36" s="448">
        <v>0.20184275507926899</v>
      </c>
      <c r="H36" s="448">
        <v>0.114469364285469</v>
      </c>
      <c r="I36" s="448">
        <v>8.2082882523536696E-2</v>
      </c>
      <c r="J36" s="448">
        <v>5.4707758128643001E-2</v>
      </c>
      <c r="K36" s="448">
        <v>1.8748948350548699E-2</v>
      </c>
      <c r="L36" s="454">
        <v>80.280685424804702</v>
      </c>
      <c r="M36" s="454">
        <v>77</v>
      </c>
    </row>
    <row r="37" spans="1:13" x14ac:dyDescent="0.2">
      <c r="A37" s="2" t="s">
        <v>43</v>
      </c>
      <c r="B37" s="451">
        <v>87</v>
      </c>
      <c r="C37" s="448">
        <v>1.39031149446964E-2</v>
      </c>
      <c r="D37" s="448">
        <v>7.1318931877613095E-2</v>
      </c>
      <c r="E37" s="448">
        <v>0.18651066720485701</v>
      </c>
      <c r="F37" s="448">
        <v>0.26069614291191101</v>
      </c>
      <c r="G37" s="448">
        <v>0.24625498056411699</v>
      </c>
      <c r="H37" s="448">
        <v>9.8047800362110096E-2</v>
      </c>
      <c r="I37" s="448">
        <v>8.2309037446975694E-2</v>
      </c>
      <c r="J37" s="448">
        <v>2.3348970338702198E-2</v>
      </c>
      <c r="K37" s="448">
        <v>1.7610354349017102E-2</v>
      </c>
      <c r="L37" s="454">
        <v>78.320785522460895</v>
      </c>
      <c r="M37" s="454">
        <v>76</v>
      </c>
    </row>
    <row r="38" spans="1:13" x14ac:dyDescent="0.2">
      <c r="A38" s="2" t="s">
        <v>44</v>
      </c>
      <c r="B38" s="451">
        <v>103</v>
      </c>
      <c r="C38" s="448">
        <v>2.9539640992879899E-2</v>
      </c>
      <c r="D38" s="448">
        <v>0.147966682910919</v>
      </c>
      <c r="E38" s="448">
        <v>0.242154896259308</v>
      </c>
      <c r="F38" s="448">
        <v>0.19076496362686199</v>
      </c>
      <c r="G38" s="448">
        <v>0.21490094065666199</v>
      </c>
      <c r="H38" s="448">
        <v>0.117214612662792</v>
      </c>
      <c r="I38" s="448">
        <v>1.55033431947231E-2</v>
      </c>
      <c r="J38" s="448">
        <v>2.8828460723161701E-2</v>
      </c>
      <c r="K38" s="448">
        <v>1.31264552474022E-2</v>
      </c>
      <c r="L38" s="454">
        <v>74.379196166992202</v>
      </c>
      <c r="M38" s="454">
        <v>74</v>
      </c>
    </row>
    <row r="39" spans="1:13" x14ac:dyDescent="0.2">
      <c r="A39" s="2" t="s">
        <v>45</v>
      </c>
      <c r="B39" s="451">
        <v>100</v>
      </c>
      <c r="C39" s="448">
        <v>1.2388165108859499E-2</v>
      </c>
      <c r="D39" s="448">
        <v>0.14554543793201399</v>
      </c>
      <c r="E39" s="448">
        <v>0.23282885551452601</v>
      </c>
      <c r="F39" s="448">
        <v>0.23452515900134999</v>
      </c>
      <c r="G39" s="448">
        <v>0.18990832567214999</v>
      </c>
      <c r="H39" s="448">
        <v>0.103537708520889</v>
      </c>
      <c r="I39" s="448">
        <v>2.7567019686102898E-2</v>
      </c>
      <c r="J39" s="448">
        <v>4.1551824659109102E-2</v>
      </c>
      <c r="K39" s="448">
        <v>1.21474862098694E-2</v>
      </c>
      <c r="L39" s="454">
        <v>75.508010864257798</v>
      </c>
      <c r="M39" s="454">
        <v>74</v>
      </c>
    </row>
    <row r="40" spans="1:13" x14ac:dyDescent="0.2">
      <c r="A40" s="2" t="s">
        <v>46</v>
      </c>
      <c r="B40" s="451">
        <v>94</v>
      </c>
      <c r="C40" s="448">
        <v>1.29081252962351E-2</v>
      </c>
      <c r="D40" s="448">
        <v>8.0163031816482502E-2</v>
      </c>
      <c r="E40" s="448">
        <v>0.18043541908264199</v>
      </c>
      <c r="F40" s="448">
        <v>0.30611684918403598</v>
      </c>
      <c r="G40" s="448">
        <v>0.28034177422523499</v>
      </c>
      <c r="H40" s="448">
        <v>8.7701961398124695E-2</v>
      </c>
      <c r="I40" s="448">
        <v>8.2055684179067594E-3</v>
      </c>
      <c r="J40" s="448">
        <v>2.0115632563829401E-2</v>
      </c>
      <c r="K40" s="448">
        <v>2.4011643603444099E-2</v>
      </c>
      <c r="L40" s="454">
        <v>76.3167724609375</v>
      </c>
      <c r="M40" s="454">
        <v>75</v>
      </c>
    </row>
    <row r="41" spans="1:13" x14ac:dyDescent="0.2">
      <c r="A41" s="2" t="s">
        <v>47</v>
      </c>
      <c r="B41" s="451">
        <v>90</v>
      </c>
      <c r="C41" s="448">
        <v>7.1801953017711596E-3</v>
      </c>
      <c r="D41" s="448">
        <v>0.131389290094376</v>
      </c>
      <c r="E41" s="448">
        <v>0.178348138928413</v>
      </c>
      <c r="F41" s="448">
        <v>0.30575522780418402</v>
      </c>
      <c r="G41" s="448">
        <v>0.12423150986433</v>
      </c>
      <c r="H41" s="448">
        <v>0.17693175375461601</v>
      </c>
      <c r="I41" s="448">
        <v>5.5637322366237599E-2</v>
      </c>
      <c r="J41" s="448">
        <v>2.0526563748717301E-2</v>
      </c>
      <c r="K41" s="448">
        <v>0</v>
      </c>
      <c r="L41" s="454">
        <v>76.0223388671875</v>
      </c>
      <c r="M41" s="454">
        <v>74</v>
      </c>
    </row>
    <row r="42" spans="1:13" x14ac:dyDescent="0.2">
      <c r="A42" s="2" t="s">
        <v>48</v>
      </c>
      <c r="B42" s="451">
        <v>101</v>
      </c>
      <c r="C42" s="448">
        <v>1.7324129119515402E-2</v>
      </c>
      <c r="D42" s="448">
        <v>0.14702440798282601</v>
      </c>
      <c r="E42" s="448">
        <v>0.232611328363419</v>
      </c>
      <c r="F42" s="448">
        <v>0.26685628294944802</v>
      </c>
      <c r="G42" s="448">
        <v>0.13577286899089799</v>
      </c>
      <c r="H42" s="448">
        <v>0.118235930800438</v>
      </c>
      <c r="I42" s="448">
        <v>8.2175023853778797E-2</v>
      </c>
      <c r="J42" s="448">
        <v>0</v>
      </c>
      <c r="K42" s="448">
        <v>0</v>
      </c>
      <c r="L42" s="454">
        <v>74.223060607910199</v>
      </c>
      <c r="M42" s="454">
        <v>71</v>
      </c>
    </row>
    <row r="43" spans="1:13" x14ac:dyDescent="0.2">
      <c r="A43" s="2" t="s">
        <v>49</v>
      </c>
      <c r="B43" s="451">
        <v>88</v>
      </c>
      <c r="C43" s="448">
        <v>8.5650766268372501E-3</v>
      </c>
      <c r="D43" s="448">
        <v>0.17882283031940499</v>
      </c>
      <c r="E43" s="448">
        <v>0.25213947892188998</v>
      </c>
      <c r="F43" s="448">
        <v>0.111717946827412</v>
      </c>
      <c r="G43" s="448">
        <v>0.226998656988144</v>
      </c>
      <c r="H43" s="448">
        <v>0.12135744839906699</v>
      </c>
      <c r="I43" s="448">
        <v>8.0062553286552401E-2</v>
      </c>
      <c r="J43" s="448">
        <v>0</v>
      </c>
      <c r="K43" s="448">
        <v>2.03360114246607E-2</v>
      </c>
      <c r="L43" s="454">
        <v>79.451194763183594</v>
      </c>
      <c r="M43" s="454">
        <v>74</v>
      </c>
    </row>
    <row r="44" spans="1:13" x14ac:dyDescent="0.2">
      <c r="A44" s="2" t="s">
        <v>50</v>
      </c>
      <c r="B44" s="451">
        <v>95</v>
      </c>
      <c r="C44" s="448">
        <v>1.2518680654466201E-2</v>
      </c>
      <c r="D44" s="448">
        <v>9.1824740171432495E-2</v>
      </c>
      <c r="E44" s="448">
        <v>0.23540940880775499</v>
      </c>
      <c r="F44" s="448">
        <v>0.37933504581451399</v>
      </c>
      <c r="G44" s="448">
        <v>0.18123242259025599</v>
      </c>
      <c r="H44" s="448">
        <v>6.7860305309295696E-2</v>
      </c>
      <c r="I44" s="448">
        <v>3.1819388270378099E-2</v>
      </c>
      <c r="J44" s="448">
        <v>0</v>
      </c>
      <c r="K44" s="448">
        <v>0</v>
      </c>
      <c r="L44" s="454">
        <v>73.620521545410199</v>
      </c>
      <c r="M44" s="454">
        <v>73</v>
      </c>
    </row>
    <row r="45" spans="1:13" x14ac:dyDescent="0.2">
      <c r="A45" s="2" t="s">
        <v>51</v>
      </c>
      <c r="B45" s="451">
        <v>97</v>
      </c>
      <c r="C45" s="448">
        <v>8.8235279545188002E-3</v>
      </c>
      <c r="D45" s="448">
        <v>0.15146720409393299</v>
      </c>
      <c r="E45" s="448">
        <v>0.19357319176197099</v>
      </c>
      <c r="F45" s="448">
        <v>0.21150651574134799</v>
      </c>
      <c r="G45" s="448">
        <v>0.22945898771286</v>
      </c>
      <c r="H45" s="448">
        <v>9.2054463922977406E-2</v>
      </c>
      <c r="I45" s="448">
        <v>6.9070428609847995E-2</v>
      </c>
      <c r="J45" s="448">
        <v>2.34391018748283E-2</v>
      </c>
      <c r="K45" s="448">
        <v>2.0606584846973398E-2</v>
      </c>
      <c r="L45" s="454">
        <v>77.107933044433594</v>
      </c>
      <c r="M45" s="454">
        <v>75</v>
      </c>
    </row>
    <row r="46" spans="1:13" x14ac:dyDescent="0.2">
      <c r="A46" s="2" t="s">
        <v>52</v>
      </c>
      <c r="B46" s="451">
        <v>100</v>
      </c>
      <c r="C46" s="448">
        <v>8.7656574323773401E-3</v>
      </c>
      <c r="D46" s="448">
        <v>0.11455170065164599</v>
      </c>
      <c r="E46" s="448">
        <v>0.23408968746662101</v>
      </c>
      <c r="F46" s="448">
        <v>0.22772681713104201</v>
      </c>
      <c r="G46" s="448">
        <v>0.17265129089355499</v>
      </c>
      <c r="H46" s="448">
        <v>0.119416207075119</v>
      </c>
      <c r="I46" s="448">
        <v>4.7567814588546802E-2</v>
      </c>
      <c r="J46" s="448">
        <v>5.54254092276096E-2</v>
      </c>
      <c r="K46" s="448">
        <v>1.98054034262896E-2</v>
      </c>
      <c r="L46" s="454">
        <v>77.816764831542997</v>
      </c>
      <c r="M46" s="454">
        <v>75</v>
      </c>
    </row>
    <row r="47" spans="1:13" x14ac:dyDescent="0.2">
      <c r="A47" s="2" t="s">
        <v>53</v>
      </c>
      <c r="B47" s="451">
        <v>98</v>
      </c>
      <c r="C47" s="448">
        <v>4.3705977499485002E-2</v>
      </c>
      <c r="D47" s="448">
        <v>7.0322334766387898E-2</v>
      </c>
      <c r="E47" s="448">
        <v>0.28862127661705</v>
      </c>
      <c r="F47" s="448">
        <v>0.211594358086586</v>
      </c>
      <c r="G47" s="448">
        <v>0.12625767290592199</v>
      </c>
      <c r="H47" s="448">
        <v>0.174566745758057</v>
      </c>
      <c r="I47" s="448">
        <v>3.5956185311078998E-2</v>
      </c>
      <c r="J47" s="448">
        <v>1.38922594487667E-2</v>
      </c>
      <c r="K47" s="448">
        <v>3.5083182156086003E-2</v>
      </c>
      <c r="L47" s="454">
        <v>76.571067810058594</v>
      </c>
      <c r="M47" s="454">
        <v>72</v>
      </c>
    </row>
    <row r="48" spans="1:13" x14ac:dyDescent="0.2">
      <c r="A48" s="2" t="s">
        <v>54</v>
      </c>
      <c r="B48" s="451">
        <v>88</v>
      </c>
      <c r="C48" s="448">
        <v>0</v>
      </c>
      <c r="D48" s="448">
        <v>9.1225691139698001E-2</v>
      </c>
      <c r="E48" s="448">
        <v>0.17466199398040799</v>
      </c>
      <c r="F48" s="448">
        <v>0.31369265913963301</v>
      </c>
      <c r="G48" s="448">
        <v>0.206362694501877</v>
      </c>
      <c r="H48" s="448">
        <v>0.14570635557174699</v>
      </c>
      <c r="I48" s="448">
        <v>2.78698783367872E-2</v>
      </c>
      <c r="J48" s="448">
        <v>2.8768885880708701E-2</v>
      </c>
      <c r="K48" s="448">
        <v>1.1711845174431801E-2</v>
      </c>
      <c r="L48" s="454">
        <v>78.433174133300795</v>
      </c>
      <c r="M48" s="454">
        <v>77</v>
      </c>
    </row>
    <row r="49" spans="1:13" x14ac:dyDescent="0.2">
      <c r="A49" s="2" t="s">
        <v>55</v>
      </c>
      <c r="B49" s="451">
        <v>84</v>
      </c>
      <c r="C49" s="448">
        <v>1.8982751294970499E-2</v>
      </c>
      <c r="D49" s="448">
        <v>3.4131601452827502E-2</v>
      </c>
      <c r="E49" s="448">
        <v>0.25885641574859602</v>
      </c>
      <c r="F49" s="448">
        <v>0.259332835674286</v>
      </c>
      <c r="G49" s="448">
        <v>0.23796613514423401</v>
      </c>
      <c r="H49" s="448">
        <v>0.12389639019966101</v>
      </c>
      <c r="I49" s="448">
        <v>1.5572459436953101E-2</v>
      </c>
      <c r="J49" s="448">
        <v>9.22382902354002E-3</v>
      </c>
      <c r="K49" s="448">
        <v>4.2037595063448001E-2</v>
      </c>
      <c r="L49" s="454">
        <v>77.481048583984403</v>
      </c>
      <c r="M49" s="454">
        <v>78</v>
      </c>
    </row>
    <row r="50" spans="1:13" x14ac:dyDescent="0.2">
      <c r="A50" s="2" t="s">
        <v>56</v>
      </c>
      <c r="B50" s="451">
        <v>65</v>
      </c>
      <c r="C50" s="448">
        <v>3.0409015715122199E-2</v>
      </c>
      <c r="D50" s="448">
        <v>9.3230297788977606E-3</v>
      </c>
      <c r="E50" s="448">
        <v>0.14477442204952201</v>
      </c>
      <c r="F50" s="448">
        <v>0.25864151120185902</v>
      </c>
      <c r="G50" s="448">
        <v>0.25916448235511802</v>
      </c>
      <c r="H50" s="448">
        <v>0.116701044142246</v>
      </c>
      <c r="I50" s="448">
        <v>0.11489175260067</v>
      </c>
      <c r="J50" s="448">
        <v>3.39405499398708E-2</v>
      </c>
      <c r="K50" s="448">
        <v>3.2154198735952398E-2</v>
      </c>
      <c r="L50" s="454">
        <v>82.509368896484403</v>
      </c>
      <c r="M50" s="454">
        <v>80</v>
      </c>
    </row>
    <row r="51" spans="1:13" x14ac:dyDescent="0.2">
      <c r="A51" s="2" t="s">
        <v>57</v>
      </c>
      <c r="B51" s="451">
        <v>101</v>
      </c>
      <c r="C51" s="448">
        <v>1.7915673553943599E-2</v>
      </c>
      <c r="D51" s="448">
        <v>6.10476657748222E-2</v>
      </c>
      <c r="E51" s="448">
        <v>0.19442708790302299</v>
      </c>
      <c r="F51" s="448">
        <v>0.23808680474758101</v>
      </c>
      <c r="G51" s="448">
        <v>0.191379934549332</v>
      </c>
      <c r="H51" s="448">
        <v>0.16335335373878501</v>
      </c>
      <c r="I51" s="448">
        <v>4.1708283126354197E-2</v>
      </c>
      <c r="J51" s="448">
        <v>5.7881027460098301E-2</v>
      </c>
      <c r="K51" s="448">
        <v>3.42001728713512E-2</v>
      </c>
      <c r="L51" s="454">
        <v>79.345993041992202</v>
      </c>
      <c r="M51" s="454">
        <v>79</v>
      </c>
    </row>
    <row r="52" spans="1:13" x14ac:dyDescent="0.2">
      <c r="A52" s="2" t="s">
        <v>58</v>
      </c>
      <c r="B52" s="451">
        <v>80</v>
      </c>
      <c r="C52" s="448">
        <v>3.0739590525627102E-2</v>
      </c>
      <c r="D52" s="448">
        <v>0.12635302543640101</v>
      </c>
      <c r="E52" s="448">
        <v>0.16309447586536399</v>
      </c>
      <c r="F52" s="448">
        <v>0.212333589792252</v>
      </c>
      <c r="G52" s="448">
        <v>0.20483314990997301</v>
      </c>
      <c r="H52" s="448">
        <v>0.15462340414524101</v>
      </c>
      <c r="I52" s="448">
        <v>7.8280463814735399E-2</v>
      </c>
      <c r="J52" s="448">
        <v>1.32699748501182E-2</v>
      </c>
      <c r="K52" s="448">
        <v>1.6472315415739999E-2</v>
      </c>
      <c r="L52" s="454">
        <v>77.328887939453097</v>
      </c>
      <c r="M52" s="454">
        <v>75</v>
      </c>
    </row>
    <row r="53" spans="1:13" x14ac:dyDescent="0.2">
      <c r="A53" s="2" t="s">
        <v>59</v>
      </c>
      <c r="B53" s="451">
        <v>94</v>
      </c>
      <c r="C53" s="448">
        <v>1.31433187052608E-2</v>
      </c>
      <c r="D53" s="448">
        <v>0.13954484462738001</v>
      </c>
      <c r="E53" s="448">
        <v>0.26365953683853099</v>
      </c>
      <c r="F53" s="448">
        <v>0.15242317318916301</v>
      </c>
      <c r="G53" s="448">
        <v>0.164118051528931</v>
      </c>
      <c r="H53" s="448">
        <v>0.136154159903526</v>
      </c>
      <c r="I53" s="448">
        <v>5.1897451281547498E-2</v>
      </c>
      <c r="J53" s="448">
        <v>1.8057510256767301E-2</v>
      </c>
      <c r="K53" s="448">
        <v>6.1001960188150399E-2</v>
      </c>
      <c r="L53" s="454">
        <v>77.844581604003906</v>
      </c>
      <c r="M53" s="454">
        <v>73</v>
      </c>
    </row>
    <row r="54" spans="1:13" x14ac:dyDescent="0.2">
      <c r="A54" s="2" t="s">
        <v>60</v>
      </c>
      <c r="B54" s="451">
        <v>90</v>
      </c>
      <c r="C54" s="448">
        <v>1.56161803752184E-2</v>
      </c>
      <c r="D54" s="448">
        <v>8.2170546054840102E-2</v>
      </c>
      <c r="E54" s="448">
        <v>0.14405290782451599</v>
      </c>
      <c r="F54" s="448">
        <v>0.26813656091690102</v>
      </c>
      <c r="G54" s="448">
        <v>0.254780113697052</v>
      </c>
      <c r="H54" s="448">
        <v>0.115606382489204</v>
      </c>
      <c r="I54" s="448">
        <v>3.1381193548440899E-2</v>
      </c>
      <c r="J54" s="448">
        <v>2.8739390894770601E-2</v>
      </c>
      <c r="K54" s="448">
        <v>5.9516739100217798E-2</v>
      </c>
      <c r="L54" s="454">
        <v>79.804130554199205</v>
      </c>
      <c r="M54" s="454">
        <v>77</v>
      </c>
    </row>
    <row r="55" spans="1:13" x14ac:dyDescent="0.2">
      <c r="A55" s="2" t="s">
        <v>61</v>
      </c>
      <c r="B55" s="451">
        <v>86</v>
      </c>
      <c r="C55" s="448">
        <v>1.8764434382319499E-2</v>
      </c>
      <c r="D55" s="448">
        <v>8.2361459732055706E-2</v>
      </c>
      <c r="E55" s="448">
        <v>0.17489653825759899</v>
      </c>
      <c r="F55" s="448">
        <v>0.24168168008327501</v>
      </c>
      <c r="G55" s="448">
        <v>0.241701349616051</v>
      </c>
      <c r="H55" s="448">
        <v>9.0907663106918293E-2</v>
      </c>
      <c r="I55" s="448">
        <v>4.17421497404575E-2</v>
      </c>
      <c r="J55" s="448">
        <v>4.6576678752899198E-2</v>
      </c>
      <c r="K55" s="448">
        <v>6.13680444657803E-2</v>
      </c>
      <c r="L55" s="454">
        <v>80.728042602539105</v>
      </c>
      <c r="M55" s="454">
        <v>79</v>
      </c>
    </row>
    <row r="56" spans="1:13" x14ac:dyDescent="0.2">
      <c r="A56" s="2" t="s">
        <v>62</v>
      </c>
      <c r="B56" s="451">
        <v>104</v>
      </c>
      <c r="C56" s="448">
        <v>3.8010902702808401E-2</v>
      </c>
      <c r="D56" s="448">
        <v>8.8551506400108296E-2</v>
      </c>
      <c r="E56" s="448">
        <v>0.299240112304688</v>
      </c>
      <c r="F56" s="448">
        <v>0.238107845187187</v>
      </c>
      <c r="G56" s="448">
        <v>0.17396558821201299</v>
      </c>
      <c r="H56" s="448">
        <v>0.105782210826874</v>
      </c>
      <c r="I56" s="448">
        <v>3.39374169707298E-2</v>
      </c>
      <c r="J56" s="448">
        <v>1.4482886530458899E-2</v>
      </c>
      <c r="K56" s="448">
        <v>7.9215262085199408E-3</v>
      </c>
      <c r="L56" s="454">
        <v>73.567642211914105</v>
      </c>
      <c r="M56" s="454">
        <v>72</v>
      </c>
    </row>
    <row r="57" spans="1:13" x14ac:dyDescent="0.2">
      <c r="A57" s="2" t="s">
        <v>63</v>
      </c>
      <c r="B57" s="451">
        <v>93</v>
      </c>
      <c r="C57" s="448">
        <v>3.5418298095464699E-2</v>
      </c>
      <c r="D57" s="448">
        <v>0.20349566638469699</v>
      </c>
      <c r="E57" s="448">
        <v>0.243420779705048</v>
      </c>
      <c r="F57" s="448">
        <v>0.11784128844738</v>
      </c>
      <c r="G57" s="448">
        <v>0.146707087755203</v>
      </c>
      <c r="H57" s="448">
        <v>0.18358923494815799</v>
      </c>
      <c r="I57" s="448">
        <v>1.4541976153850601E-2</v>
      </c>
      <c r="J57" s="448">
        <v>1.5069087967276599E-2</v>
      </c>
      <c r="K57" s="448">
        <v>3.9916604757309002E-2</v>
      </c>
      <c r="L57" s="454">
        <v>74.538902282714801</v>
      </c>
      <c r="M57" s="454">
        <v>70</v>
      </c>
    </row>
    <row r="58" spans="1:13" x14ac:dyDescent="0.2">
      <c r="A58" s="2" t="s">
        <v>64</v>
      </c>
      <c r="B58" s="451">
        <v>98</v>
      </c>
      <c r="C58" s="448">
        <v>1.0658215731382399E-2</v>
      </c>
      <c r="D58" s="448">
        <v>6.7807525396347004E-2</v>
      </c>
      <c r="E58" s="448">
        <v>0.236708328127861</v>
      </c>
      <c r="F58" s="448">
        <v>0.26307627558708202</v>
      </c>
      <c r="G58" s="448">
        <v>0.19207990169525099</v>
      </c>
      <c r="H58" s="448">
        <v>8.9796230196952806E-2</v>
      </c>
      <c r="I58" s="448">
        <v>8.8249288499355302E-2</v>
      </c>
      <c r="J58" s="448">
        <v>3.1031643971800801E-2</v>
      </c>
      <c r="K58" s="448">
        <v>2.0592590793967198E-2</v>
      </c>
      <c r="L58" s="454">
        <v>79.101776123046903</v>
      </c>
      <c r="M58" s="454">
        <v>76</v>
      </c>
    </row>
    <row r="59" spans="1:13" x14ac:dyDescent="0.2">
      <c r="A59" s="2" t="s">
        <v>65</v>
      </c>
      <c r="B59" s="451">
        <v>85</v>
      </c>
      <c r="C59" s="448">
        <v>2.0991893485188502E-2</v>
      </c>
      <c r="D59" s="448">
        <v>8.7186284363269806E-2</v>
      </c>
      <c r="E59" s="448">
        <v>0.241275429725647</v>
      </c>
      <c r="F59" s="448">
        <v>0.26192784309387201</v>
      </c>
      <c r="G59" s="448">
        <v>0.19275200366973899</v>
      </c>
      <c r="H59" s="448">
        <v>0.13794538378715501</v>
      </c>
      <c r="I59" s="448">
        <v>4.0852874517440803E-2</v>
      </c>
      <c r="J59" s="448">
        <v>0</v>
      </c>
      <c r="K59" s="448">
        <v>1.7068300396204002E-2</v>
      </c>
      <c r="L59" s="454">
        <v>75.738502502441406</v>
      </c>
      <c r="M59" s="454">
        <v>72</v>
      </c>
    </row>
    <row r="60" spans="1:13" x14ac:dyDescent="0.2">
      <c r="A60" s="2" t="s">
        <v>66</v>
      </c>
      <c r="B60" s="451">
        <v>85</v>
      </c>
      <c r="C60" s="448">
        <v>0</v>
      </c>
      <c r="D60" s="448">
        <v>9.8469197750091594E-2</v>
      </c>
      <c r="E60" s="448">
        <v>0.213076427578926</v>
      </c>
      <c r="F60" s="448">
        <v>0.156557977199554</v>
      </c>
      <c r="G60" s="448">
        <v>0.27402675151825001</v>
      </c>
      <c r="H60" s="448">
        <v>0.16398864984512301</v>
      </c>
      <c r="I60" s="448">
        <v>1.7431356012821201E-2</v>
      </c>
      <c r="J60" s="448">
        <v>5.8060776442289401E-2</v>
      </c>
      <c r="K60" s="448">
        <v>1.8388861790299402E-2</v>
      </c>
      <c r="L60" s="454">
        <v>79.966285705566406</v>
      </c>
      <c r="M60" s="454">
        <v>80</v>
      </c>
    </row>
    <row r="61" spans="1:13" x14ac:dyDescent="0.2">
      <c r="A61" s="2" t="s">
        <v>67</v>
      </c>
      <c r="B61" s="451">
        <v>85</v>
      </c>
      <c r="C61" s="448">
        <v>0</v>
      </c>
      <c r="D61" s="448">
        <v>6.2487363815307603E-2</v>
      </c>
      <c r="E61" s="448">
        <v>0.25394383072853099</v>
      </c>
      <c r="F61" s="448">
        <v>0.18237143754959101</v>
      </c>
      <c r="G61" s="448">
        <v>0.25924846529960599</v>
      </c>
      <c r="H61" s="448">
        <v>0.19874955713748901</v>
      </c>
      <c r="I61" s="448">
        <v>2.1599669009447101E-2</v>
      </c>
      <c r="J61" s="448">
        <v>9.9005736410617794E-3</v>
      </c>
      <c r="K61" s="448">
        <v>1.16990962997079E-2</v>
      </c>
      <c r="L61" s="454">
        <v>77.748588562011705</v>
      </c>
      <c r="M61" s="454">
        <v>80</v>
      </c>
    </row>
    <row r="62" spans="1:13" x14ac:dyDescent="0.2">
      <c r="A62" s="2" t="s">
        <v>68</v>
      </c>
      <c r="B62" s="451">
        <v>115</v>
      </c>
      <c r="C62" s="448">
        <v>9.8379775881767308E-3</v>
      </c>
      <c r="D62" s="448">
        <v>9.4396933913230896E-2</v>
      </c>
      <c r="E62" s="448">
        <v>0.21785268187522899</v>
      </c>
      <c r="F62" s="448">
        <v>0.29154706001281699</v>
      </c>
      <c r="G62" s="448">
        <v>0.156837537884712</v>
      </c>
      <c r="H62" s="448">
        <v>0.109086364507675</v>
      </c>
      <c r="I62" s="448">
        <v>8.6067795753479004E-2</v>
      </c>
      <c r="J62" s="448">
        <v>0</v>
      </c>
      <c r="K62" s="448">
        <v>3.4373663365840898E-2</v>
      </c>
      <c r="L62" s="454">
        <v>81.091331481933594</v>
      </c>
      <c r="M62" s="454">
        <v>75</v>
      </c>
    </row>
    <row r="63" spans="1:13" x14ac:dyDescent="0.2">
      <c r="A63" s="2" t="s">
        <v>69</v>
      </c>
      <c r="B63" s="451">
        <v>89</v>
      </c>
      <c r="C63" s="448">
        <v>0</v>
      </c>
      <c r="D63" s="448">
        <v>8.3145834505558E-2</v>
      </c>
      <c r="E63" s="448">
        <v>0.23055362701415999</v>
      </c>
      <c r="F63" s="448">
        <v>0.24611718952655801</v>
      </c>
      <c r="G63" s="448">
        <v>0.25444844365119901</v>
      </c>
      <c r="H63" s="448">
        <v>8.9554689824581105E-2</v>
      </c>
      <c r="I63" s="448">
        <v>5.3722999989986399E-2</v>
      </c>
      <c r="J63" s="448">
        <v>1.29547491669655E-2</v>
      </c>
      <c r="K63" s="448">
        <v>2.9502458870410898E-2</v>
      </c>
      <c r="L63" s="454">
        <v>77.964759826660199</v>
      </c>
      <c r="M63" s="454">
        <v>75</v>
      </c>
    </row>
    <row r="64" spans="1:13" x14ac:dyDescent="0.2">
      <c r="A64" s="2" t="s">
        <v>70</v>
      </c>
      <c r="B64" s="451">
        <v>98</v>
      </c>
      <c r="C64" s="448">
        <v>7.6229348778724696E-3</v>
      </c>
      <c r="D64" s="448">
        <v>0.125895485281944</v>
      </c>
      <c r="E64" s="448">
        <v>0.20873512327671101</v>
      </c>
      <c r="F64" s="448">
        <v>0.211363404989243</v>
      </c>
      <c r="G64" s="448">
        <v>0.16209578514099099</v>
      </c>
      <c r="H64" s="448">
        <v>0.17393258213996901</v>
      </c>
      <c r="I64" s="448">
        <v>2.5091134011745501E-2</v>
      </c>
      <c r="J64" s="448">
        <v>3.2707732170820202E-2</v>
      </c>
      <c r="K64" s="448">
        <v>5.2555825561284998E-2</v>
      </c>
      <c r="L64" s="454">
        <v>79.138572692871094</v>
      </c>
      <c r="M64" s="454">
        <v>76</v>
      </c>
    </row>
    <row r="65" spans="1:13" x14ac:dyDescent="0.2">
      <c r="A65" s="2" t="s">
        <v>71</v>
      </c>
      <c r="B65" s="451">
        <v>79</v>
      </c>
      <c r="C65" s="448">
        <v>2.71904561668634E-2</v>
      </c>
      <c r="D65" s="448">
        <v>0.12156768143177001</v>
      </c>
      <c r="E65" s="448">
        <v>0.12626679241657299</v>
      </c>
      <c r="F65" s="448">
        <v>0.24694436788558999</v>
      </c>
      <c r="G65" s="448">
        <v>0.207417532801628</v>
      </c>
      <c r="H65" s="448">
        <v>0.13471896946430201</v>
      </c>
      <c r="I65" s="448">
        <v>9.6970446407794994E-2</v>
      </c>
      <c r="J65" s="448">
        <v>2.1711511537432698E-2</v>
      </c>
      <c r="K65" s="448">
        <v>1.7212232574820501E-2</v>
      </c>
      <c r="L65" s="454">
        <v>78.755867004394503</v>
      </c>
      <c r="M65" s="454">
        <v>79</v>
      </c>
    </row>
    <row r="66" spans="1:13" x14ac:dyDescent="0.2">
      <c r="A66" s="2" t="s">
        <v>72</v>
      </c>
      <c r="B66" s="451">
        <v>92</v>
      </c>
      <c r="C66" s="448">
        <v>3.9525054395198801E-2</v>
      </c>
      <c r="D66" s="448">
        <v>0.12925679981708499</v>
      </c>
      <c r="E66" s="448">
        <v>0.209514155983925</v>
      </c>
      <c r="F66" s="448">
        <v>0.23000359535217299</v>
      </c>
      <c r="G66" s="448">
        <v>0.18490822613239299</v>
      </c>
      <c r="H66" s="448">
        <v>0.13326017558574699</v>
      </c>
      <c r="I66" s="448">
        <v>4.7933630645275102E-2</v>
      </c>
      <c r="J66" s="448">
        <v>6.66421186178923E-3</v>
      </c>
      <c r="K66" s="448">
        <v>1.8934151157736799E-2</v>
      </c>
      <c r="L66" s="454">
        <v>76.154090881347699</v>
      </c>
      <c r="M66" s="454">
        <v>75</v>
      </c>
    </row>
    <row r="67" spans="1:13" x14ac:dyDescent="0.2">
      <c r="A67" s="2" t="s">
        <v>73</v>
      </c>
      <c r="B67" s="451">
        <v>104</v>
      </c>
      <c r="C67" s="448">
        <v>8.2553979009389895E-3</v>
      </c>
      <c r="D67" s="448">
        <v>0.16281874477863301</v>
      </c>
      <c r="E67" s="448">
        <v>0.192743435502052</v>
      </c>
      <c r="F67" s="448">
        <v>0.25743433833122298</v>
      </c>
      <c r="G67" s="448">
        <v>0.142222195863724</v>
      </c>
      <c r="H67" s="448">
        <v>8.3799414336681394E-2</v>
      </c>
      <c r="I67" s="448">
        <v>7.6804384589195293E-2</v>
      </c>
      <c r="J67" s="448">
        <v>3.6681365221738801E-2</v>
      </c>
      <c r="K67" s="448">
        <v>3.9240714162588099E-2</v>
      </c>
      <c r="L67" s="454">
        <v>77.617652893066406</v>
      </c>
      <c r="M67" s="454">
        <v>75</v>
      </c>
    </row>
    <row r="68" spans="1:13" x14ac:dyDescent="0.2">
      <c r="A68" s="2" t="s">
        <v>74</v>
      </c>
      <c r="B68" s="451">
        <v>87</v>
      </c>
      <c r="C68" s="448">
        <v>3.5186242312192903E-2</v>
      </c>
      <c r="D68" s="448">
        <v>6.6281609237194103E-2</v>
      </c>
      <c r="E68" s="448">
        <v>0.15971122682094599</v>
      </c>
      <c r="F68" s="448">
        <v>0.16531129181384999</v>
      </c>
      <c r="G68" s="448">
        <v>0.242433115839958</v>
      </c>
      <c r="H68" s="448">
        <v>0.19468691945076</v>
      </c>
      <c r="I68" s="448">
        <v>7.2641879320144695E-2</v>
      </c>
      <c r="J68" s="448">
        <v>5.3011413663625703E-2</v>
      </c>
      <c r="K68" s="448">
        <v>1.07363061979413E-2</v>
      </c>
      <c r="L68" s="454">
        <v>80.866752624511705</v>
      </c>
      <c r="M68" s="454">
        <v>82</v>
      </c>
    </row>
    <row r="69" spans="1:13" x14ac:dyDescent="0.2">
      <c r="A69" s="2" t="s">
        <v>75</v>
      </c>
      <c r="B69" s="451">
        <v>108</v>
      </c>
      <c r="C69" s="448">
        <v>0</v>
      </c>
      <c r="D69" s="448">
        <v>0.18819878995418499</v>
      </c>
      <c r="E69" s="448">
        <v>0.17732879519462599</v>
      </c>
      <c r="F69" s="448">
        <v>0.194477334618568</v>
      </c>
      <c r="G69" s="448">
        <v>0.25443005561828602</v>
      </c>
      <c r="H69" s="448">
        <v>0.13029640913009599</v>
      </c>
      <c r="I69" s="448">
        <v>3.3944394439458798E-2</v>
      </c>
      <c r="J69" s="448">
        <v>6.0386746190488304E-3</v>
      </c>
      <c r="K69" s="448">
        <v>1.5285551548004201E-2</v>
      </c>
      <c r="L69" s="454">
        <v>75.956611633300795</v>
      </c>
      <c r="M69" s="454">
        <v>76</v>
      </c>
    </row>
    <row r="70" spans="1:13" x14ac:dyDescent="0.2">
      <c r="A70" s="2" t="s">
        <v>76</v>
      </c>
      <c r="B70" s="451">
        <v>100</v>
      </c>
      <c r="C70" s="448">
        <v>2.0151896402239799E-2</v>
      </c>
      <c r="D70" s="448">
        <v>7.7211707830429105E-2</v>
      </c>
      <c r="E70" s="448">
        <v>0.196067795157433</v>
      </c>
      <c r="F70" s="448">
        <v>0.22824703156948101</v>
      </c>
      <c r="G70" s="448">
        <v>0.25489509105682401</v>
      </c>
      <c r="H70" s="448">
        <v>7.8466728329658494E-2</v>
      </c>
      <c r="I70" s="448">
        <v>7.0607528090477004E-2</v>
      </c>
      <c r="J70" s="448">
        <v>2.1195063367486E-2</v>
      </c>
      <c r="K70" s="448">
        <v>5.31571768224239E-2</v>
      </c>
      <c r="L70" s="454">
        <v>79.298149108886705</v>
      </c>
      <c r="M70" s="454">
        <v>78</v>
      </c>
    </row>
    <row r="71" spans="1:13" x14ac:dyDescent="0.2">
      <c r="A71" s="3" t="s">
        <v>77</v>
      </c>
      <c r="B71" s="452">
        <v>76</v>
      </c>
      <c r="C71" s="449">
        <v>0</v>
      </c>
      <c r="D71" s="449">
        <v>0.10878250747919101</v>
      </c>
      <c r="E71" s="449">
        <v>0.18556094169616699</v>
      </c>
      <c r="F71" s="449">
        <v>0.28614899516105702</v>
      </c>
      <c r="G71" s="449">
        <v>0.197323858737946</v>
      </c>
      <c r="H71" s="449">
        <v>0.151084139943123</v>
      </c>
      <c r="I71" s="449">
        <v>3.6266539245843901E-2</v>
      </c>
      <c r="J71" s="449">
        <v>2.2929886355996101E-2</v>
      </c>
      <c r="K71" s="449">
        <v>1.19031229987741E-2</v>
      </c>
      <c r="L71" s="455">
        <v>77.170059204101605</v>
      </c>
      <c r="M71" s="455">
        <v>75</v>
      </c>
    </row>
    <row r="73" spans="1:13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H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309</v>
      </c>
    </row>
    <row r="4" spans="1:8" x14ac:dyDescent="0.2">
      <c r="A4" t="s">
        <v>3</v>
      </c>
    </row>
    <row r="5" spans="1:8" x14ac:dyDescent="0.2">
      <c r="A5" s="4" t="s">
        <v>4</v>
      </c>
      <c r="B5" s="4" t="s">
        <v>5</v>
      </c>
      <c r="C5" s="4" t="s">
        <v>310</v>
      </c>
      <c r="D5" s="4" t="s">
        <v>311</v>
      </c>
      <c r="E5" s="4" t="s">
        <v>312</v>
      </c>
      <c r="F5" s="4" t="s">
        <v>313</v>
      </c>
      <c r="G5" s="4" t="s">
        <v>11</v>
      </c>
      <c r="H5" s="4" t="s">
        <v>131</v>
      </c>
    </row>
    <row r="6" spans="1:8" x14ac:dyDescent="0.2">
      <c r="A6" s="5" t="s">
        <v>13</v>
      </c>
      <c r="B6" s="459" t="s">
        <v>1</v>
      </c>
      <c r="C6" s="456" t="s">
        <v>1</v>
      </c>
      <c r="D6" s="456" t="s">
        <v>1</v>
      </c>
      <c r="E6" s="456" t="s">
        <v>1</v>
      </c>
      <c r="F6" s="456" t="s">
        <v>1</v>
      </c>
      <c r="G6" s="462" t="s">
        <v>1</v>
      </c>
      <c r="H6" s="462" t="s">
        <v>1</v>
      </c>
    </row>
    <row r="7" spans="1:8" x14ac:dyDescent="0.2">
      <c r="A7" s="2" t="s">
        <v>13</v>
      </c>
      <c r="B7" s="460">
        <v>5875</v>
      </c>
      <c r="C7" s="457">
        <v>2.27244198322296E-2</v>
      </c>
      <c r="D7" s="457">
        <v>0.48703014850616499</v>
      </c>
      <c r="E7" s="457">
        <v>0.32567846775054898</v>
      </c>
      <c r="F7" s="457">
        <v>0.16456697881221799</v>
      </c>
      <c r="G7" s="463">
        <v>25.7697429656982</v>
      </c>
      <c r="H7" s="463">
        <v>24.913494110107401</v>
      </c>
    </row>
    <row r="8" spans="1:8" x14ac:dyDescent="0.2">
      <c r="A8" s="5" t="s">
        <v>14</v>
      </c>
      <c r="B8" s="459" t="s">
        <v>1</v>
      </c>
      <c r="C8" s="456" t="s">
        <v>1</v>
      </c>
      <c r="D8" s="456" t="s">
        <v>1</v>
      </c>
      <c r="E8" s="456" t="s">
        <v>1</v>
      </c>
      <c r="F8" s="456" t="s">
        <v>1</v>
      </c>
      <c r="G8" s="462" t="s">
        <v>1</v>
      </c>
      <c r="H8" s="462" t="s">
        <v>1</v>
      </c>
    </row>
    <row r="9" spans="1:8" x14ac:dyDescent="0.2">
      <c r="A9" s="2" t="s">
        <v>15</v>
      </c>
      <c r="B9" s="460">
        <v>103</v>
      </c>
      <c r="C9" s="457">
        <v>3.5579115152359002E-2</v>
      </c>
      <c r="D9" s="457">
        <v>0.55286180973053001</v>
      </c>
      <c r="E9" s="457">
        <v>0.30646786093711897</v>
      </c>
      <c r="F9" s="457">
        <v>0.105091221630573</v>
      </c>
      <c r="G9" s="463">
        <v>25.0386848449707</v>
      </c>
      <c r="H9" s="463">
        <v>24.034610748291001</v>
      </c>
    </row>
    <row r="10" spans="1:8" x14ac:dyDescent="0.2">
      <c r="A10" s="2" t="s">
        <v>16</v>
      </c>
      <c r="B10" s="460">
        <v>105</v>
      </c>
      <c r="C10" s="457">
        <v>2.7793288230896E-2</v>
      </c>
      <c r="D10" s="457">
        <v>0.55795717239379905</v>
      </c>
      <c r="E10" s="457">
        <v>0.36242103576660201</v>
      </c>
      <c r="F10" s="457">
        <v>5.1828507333993898E-2</v>
      </c>
      <c r="G10" s="463">
        <v>24.286182403564499</v>
      </c>
      <c r="H10" s="463">
        <v>23.6002597808838</v>
      </c>
    </row>
    <row r="11" spans="1:8" x14ac:dyDescent="0.2">
      <c r="A11" s="2" t="s">
        <v>17</v>
      </c>
      <c r="B11" s="460">
        <v>126</v>
      </c>
      <c r="C11" s="457">
        <v>0</v>
      </c>
      <c r="D11" s="457">
        <v>0.59260511398315396</v>
      </c>
      <c r="E11" s="457">
        <v>0.29607674479484603</v>
      </c>
      <c r="F11" s="457">
        <v>0.111318171024323</v>
      </c>
      <c r="G11" s="463">
        <v>24.751392364501999</v>
      </c>
      <c r="H11" s="463">
        <v>23.766410827636701</v>
      </c>
    </row>
    <row r="12" spans="1:8" x14ac:dyDescent="0.2">
      <c r="A12" s="2" t="s">
        <v>18</v>
      </c>
      <c r="B12" s="460">
        <v>105</v>
      </c>
      <c r="C12" s="457">
        <v>3.6737035959959002E-2</v>
      </c>
      <c r="D12" s="457">
        <v>0.51561367511749301</v>
      </c>
      <c r="E12" s="457">
        <v>0.319083452224731</v>
      </c>
      <c r="F12" s="457">
        <v>0.12856584787368799</v>
      </c>
      <c r="G12" s="463">
        <v>25.027528762817401</v>
      </c>
      <c r="H12" s="463">
        <v>24.609733581543001</v>
      </c>
    </row>
    <row r="13" spans="1:8" x14ac:dyDescent="0.2">
      <c r="A13" s="2" t="s">
        <v>19</v>
      </c>
      <c r="B13" s="460">
        <v>103</v>
      </c>
      <c r="C13" s="457">
        <v>2.9487583786249199E-2</v>
      </c>
      <c r="D13" s="457">
        <v>0.63220065832138095</v>
      </c>
      <c r="E13" s="457">
        <v>0.243205562233925</v>
      </c>
      <c r="F13" s="457">
        <v>9.5106177031993894E-2</v>
      </c>
      <c r="G13" s="463">
        <v>24.243366241455099</v>
      </c>
      <c r="H13" s="463">
        <v>23.938989639282202</v>
      </c>
    </row>
    <row r="14" spans="1:8" x14ac:dyDescent="0.2">
      <c r="A14" s="2" t="s">
        <v>20</v>
      </c>
      <c r="B14" s="460">
        <v>97</v>
      </c>
      <c r="C14" s="457">
        <v>2.5773324072360999E-2</v>
      </c>
      <c r="D14" s="457">
        <v>0.72429215908050504</v>
      </c>
      <c r="E14" s="457">
        <v>0.20714676380157501</v>
      </c>
      <c r="F14" s="457">
        <v>4.2787764221429797E-2</v>
      </c>
      <c r="G14" s="463">
        <v>23.589178085327099</v>
      </c>
      <c r="H14" s="463">
        <v>23.3747253417969</v>
      </c>
    </row>
    <row r="15" spans="1:8" x14ac:dyDescent="0.2">
      <c r="A15" s="2" t="s">
        <v>21</v>
      </c>
      <c r="B15" s="460">
        <v>92</v>
      </c>
      <c r="C15" s="457">
        <v>4.2737230658531203E-2</v>
      </c>
      <c r="D15" s="457">
        <v>0.48903363943099998</v>
      </c>
      <c r="E15" s="457">
        <v>0.37231805920600902</v>
      </c>
      <c r="F15" s="457">
        <v>9.5911055803299006E-2</v>
      </c>
      <c r="G15" s="463">
        <v>24.807134628295898</v>
      </c>
      <c r="H15" s="463">
        <v>24.543462753295898</v>
      </c>
    </row>
    <row r="16" spans="1:8" x14ac:dyDescent="0.2">
      <c r="A16" s="2" t="s">
        <v>22</v>
      </c>
      <c r="B16" s="460">
        <v>102</v>
      </c>
      <c r="C16" s="457">
        <v>2.5437785312533399E-2</v>
      </c>
      <c r="D16" s="457">
        <v>0.52686727046966597</v>
      </c>
      <c r="E16" s="457">
        <v>0.240479171276093</v>
      </c>
      <c r="F16" s="457">
        <v>0.207215771079063</v>
      </c>
      <c r="G16" s="463">
        <v>25.541551589965799</v>
      </c>
      <c r="H16" s="463">
        <v>23.849777221679702</v>
      </c>
    </row>
    <row r="17" spans="1:8" x14ac:dyDescent="0.2">
      <c r="A17" s="2" t="s">
        <v>23</v>
      </c>
      <c r="B17" s="460">
        <v>75</v>
      </c>
      <c r="C17" s="457">
        <v>8.2474313676357304E-3</v>
      </c>
      <c r="D17" s="457">
        <v>0.48796007037162797</v>
      </c>
      <c r="E17" s="457">
        <v>0.29896512627601601</v>
      </c>
      <c r="F17" s="457">
        <v>0.20482738316059099</v>
      </c>
      <c r="G17" s="463">
        <v>26.437501907348601</v>
      </c>
      <c r="H17" s="463">
        <v>25.148605346679702</v>
      </c>
    </row>
    <row r="18" spans="1:8" x14ac:dyDescent="0.2">
      <c r="A18" s="2" t="s">
        <v>24</v>
      </c>
      <c r="B18" s="460">
        <v>76</v>
      </c>
      <c r="C18" s="457">
        <v>1.3924592174589599E-2</v>
      </c>
      <c r="D18" s="457">
        <v>0.51678246259689298</v>
      </c>
      <c r="E18" s="457">
        <v>0.30559703707695002</v>
      </c>
      <c r="F18" s="457">
        <v>0.16369587182998699</v>
      </c>
      <c r="G18" s="463">
        <v>25.501049041748001</v>
      </c>
      <c r="H18" s="463">
        <v>24.755464553833001</v>
      </c>
    </row>
    <row r="19" spans="1:8" x14ac:dyDescent="0.2">
      <c r="A19" s="2" t="s">
        <v>25</v>
      </c>
      <c r="B19" s="460">
        <v>94</v>
      </c>
      <c r="C19" s="457">
        <v>1.63257271051407E-2</v>
      </c>
      <c r="D19" s="457">
        <v>0.339621692895889</v>
      </c>
      <c r="E19" s="457">
        <v>0.37108936905860901</v>
      </c>
      <c r="F19" s="457">
        <v>0.2729631960392</v>
      </c>
      <c r="G19" s="463">
        <v>27.686326980590799</v>
      </c>
      <c r="H19" s="463">
        <v>26.259584426879901</v>
      </c>
    </row>
    <row r="20" spans="1:8" x14ac:dyDescent="0.2">
      <c r="A20" s="2" t="s">
        <v>26</v>
      </c>
      <c r="B20" s="460">
        <v>97</v>
      </c>
      <c r="C20" s="457">
        <v>0</v>
      </c>
      <c r="D20" s="457">
        <v>0.42622235417366</v>
      </c>
      <c r="E20" s="457">
        <v>0.35830616950988797</v>
      </c>
      <c r="F20" s="457">
        <v>0.215471491217613</v>
      </c>
      <c r="G20" s="463">
        <v>26.5487670898438</v>
      </c>
      <c r="H20" s="463">
        <v>26.2188205718994</v>
      </c>
    </row>
    <row r="21" spans="1:8" x14ac:dyDescent="0.2">
      <c r="A21" s="2" t="s">
        <v>27</v>
      </c>
      <c r="B21" s="460">
        <v>78</v>
      </c>
      <c r="C21" s="457">
        <v>6.3130245544016396E-3</v>
      </c>
      <c r="D21" s="457">
        <v>0.33655953407287598</v>
      </c>
      <c r="E21" s="457">
        <v>0.48671117424964899</v>
      </c>
      <c r="F21" s="457">
        <v>0.17041626572608901</v>
      </c>
      <c r="G21" s="463">
        <v>26.521623611450199</v>
      </c>
      <c r="H21" s="463">
        <v>26.346494674682599</v>
      </c>
    </row>
    <row r="22" spans="1:8" x14ac:dyDescent="0.2">
      <c r="A22" s="2" t="s">
        <v>28</v>
      </c>
      <c r="B22" s="460">
        <v>101</v>
      </c>
      <c r="C22" s="457">
        <v>2.9352387413382499E-2</v>
      </c>
      <c r="D22" s="457">
        <v>0.59573066234588601</v>
      </c>
      <c r="E22" s="457">
        <v>0.26678538322448703</v>
      </c>
      <c r="F22" s="457">
        <v>0.10813154280185699</v>
      </c>
      <c r="G22" s="463">
        <v>24.938817977905298</v>
      </c>
      <c r="H22" s="463">
        <v>23.6712532043457</v>
      </c>
    </row>
    <row r="23" spans="1:8" x14ac:dyDescent="0.2">
      <c r="A23" s="2" t="s">
        <v>29</v>
      </c>
      <c r="B23" s="460">
        <v>97</v>
      </c>
      <c r="C23" s="457">
        <v>3.9334375411272E-2</v>
      </c>
      <c r="D23" s="457">
        <v>0.53773725032806396</v>
      </c>
      <c r="E23" s="457">
        <v>0.29685068130493197</v>
      </c>
      <c r="F23" s="457">
        <v>0.126077711582184</v>
      </c>
      <c r="G23" s="463">
        <v>24.9416694641113</v>
      </c>
      <c r="H23" s="463">
        <v>24.1415195465088</v>
      </c>
    </row>
    <row r="24" spans="1:8" x14ac:dyDescent="0.2">
      <c r="A24" s="2" t="s">
        <v>30</v>
      </c>
      <c r="B24" s="460">
        <v>97</v>
      </c>
      <c r="C24" s="457">
        <v>2.2310195490717898E-2</v>
      </c>
      <c r="D24" s="457">
        <v>0.51627868413925204</v>
      </c>
      <c r="E24" s="457">
        <v>0.35560014843940702</v>
      </c>
      <c r="F24" s="457">
        <v>0.105810977518559</v>
      </c>
      <c r="G24" s="463">
        <v>25.588768005371101</v>
      </c>
      <c r="H24" s="463">
        <v>24.543462753295898</v>
      </c>
    </row>
    <row r="25" spans="1:8" x14ac:dyDescent="0.2">
      <c r="A25" s="2" t="s">
        <v>31</v>
      </c>
      <c r="B25" s="460">
        <v>96</v>
      </c>
      <c r="C25" s="457">
        <v>0</v>
      </c>
      <c r="D25" s="457">
        <v>0.38615506887435902</v>
      </c>
      <c r="E25" s="457">
        <v>0.39389109611511203</v>
      </c>
      <c r="F25" s="457">
        <v>0.21995383501052901</v>
      </c>
      <c r="G25" s="463">
        <v>26.519422531127901</v>
      </c>
      <c r="H25" s="463">
        <v>25.925926208496101</v>
      </c>
    </row>
    <row r="26" spans="1:8" x14ac:dyDescent="0.2">
      <c r="A26" s="2" t="s">
        <v>32</v>
      </c>
      <c r="B26" s="460">
        <v>96</v>
      </c>
      <c r="C26" s="457">
        <v>6.6198888234794096E-3</v>
      </c>
      <c r="D26" s="457">
        <v>0.41582575440406799</v>
      </c>
      <c r="E26" s="457">
        <v>0.36914587020874001</v>
      </c>
      <c r="F26" s="457">
        <v>0.20840848982334101</v>
      </c>
      <c r="G26" s="463">
        <v>26.620361328125</v>
      </c>
      <c r="H26" s="463">
        <v>25.978679656982401</v>
      </c>
    </row>
    <row r="27" spans="1:8" x14ac:dyDescent="0.2">
      <c r="A27" s="2" t="s">
        <v>33</v>
      </c>
      <c r="B27" s="460">
        <v>89</v>
      </c>
      <c r="C27" s="457">
        <v>1.2231419794261501E-2</v>
      </c>
      <c r="D27" s="457">
        <v>0.33887982368469199</v>
      </c>
      <c r="E27" s="457">
        <v>0.312128305435181</v>
      </c>
      <c r="F27" s="457">
        <v>0.33676046133041398</v>
      </c>
      <c r="G27" s="463">
        <v>27.6112270355225</v>
      </c>
      <c r="H27" s="463">
        <v>27.0416450500488</v>
      </c>
    </row>
    <row r="28" spans="1:8" x14ac:dyDescent="0.2">
      <c r="A28" s="2" t="s">
        <v>34</v>
      </c>
      <c r="B28" s="460">
        <v>102</v>
      </c>
      <c r="C28" s="457">
        <v>1.41042256727815E-2</v>
      </c>
      <c r="D28" s="457">
        <v>0.42901486158370999</v>
      </c>
      <c r="E28" s="457">
        <v>0.41806343197822599</v>
      </c>
      <c r="F28" s="457">
        <v>0.138817474246025</v>
      </c>
      <c r="G28" s="463">
        <v>25.591472625732401</v>
      </c>
      <c r="H28" s="463">
        <v>25.420015335083001</v>
      </c>
    </row>
    <row r="29" spans="1:8" x14ac:dyDescent="0.2">
      <c r="A29" s="2" t="s">
        <v>35</v>
      </c>
      <c r="B29" s="460">
        <v>91</v>
      </c>
      <c r="C29" s="457">
        <v>1.0326562449336101E-2</v>
      </c>
      <c r="D29" s="457">
        <v>0.494272410869598</v>
      </c>
      <c r="E29" s="457">
        <v>0.28596791625022899</v>
      </c>
      <c r="F29" s="457">
        <v>0.209433108568192</v>
      </c>
      <c r="G29" s="463">
        <v>26.1309814453125</v>
      </c>
      <c r="H29" s="463">
        <v>24.976087570190401</v>
      </c>
    </row>
    <row r="30" spans="1:8" x14ac:dyDescent="0.2">
      <c r="A30" s="2" t="s">
        <v>36</v>
      </c>
      <c r="B30" s="460">
        <v>88</v>
      </c>
      <c r="C30" s="457">
        <v>2.3764379322528801E-2</v>
      </c>
      <c r="D30" s="457">
        <v>0.53023809194564797</v>
      </c>
      <c r="E30" s="457">
        <v>0.34803813695907598</v>
      </c>
      <c r="F30" s="457">
        <v>9.7959399223327595E-2</v>
      </c>
      <c r="G30" s="463">
        <v>25.196748733520501</v>
      </c>
      <c r="H30" s="463">
        <v>24.615209579467798</v>
      </c>
    </row>
    <row r="31" spans="1:8" x14ac:dyDescent="0.2">
      <c r="A31" s="2" t="s">
        <v>37</v>
      </c>
      <c r="B31" s="460">
        <v>76</v>
      </c>
      <c r="C31" s="457">
        <v>8.8007420301437406E-2</v>
      </c>
      <c r="D31" s="457">
        <v>0.27056071162223799</v>
      </c>
      <c r="E31" s="457">
        <v>0.48694938421249401</v>
      </c>
      <c r="F31" s="457">
        <v>0.15448248386383101</v>
      </c>
      <c r="G31" s="463">
        <v>26.1386528015137</v>
      </c>
      <c r="H31" s="463">
        <v>25.8477687835693</v>
      </c>
    </row>
    <row r="32" spans="1:8" x14ac:dyDescent="0.2">
      <c r="A32" s="2" t="s">
        <v>38</v>
      </c>
      <c r="B32" s="460">
        <v>102</v>
      </c>
      <c r="C32" s="457">
        <v>3.3630732446908999E-2</v>
      </c>
      <c r="D32" s="457">
        <v>0.60424542427062999</v>
      </c>
      <c r="E32" s="457">
        <v>0.24118159711360901</v>
      </c>
      <c r="F32" s="457">
        <v>0.120942234992981</v>
      </c>
      <c r="G32" s="463">
        <v>24.673784255981399</v>
      </c>
      <c r="H32" s="463">
        <v>23.427738189697301</v>
      </c>
    </row>
    <row r="33" spans="1:8" x14ac:dyDescent="0.2">
      <c r="A33" s="2" t="s">
        <v>39</v>
      </c>
      <c r="B33" s="460">
        <v>94</v>
      </c>
      <c r="C33" s="457">
        <v>3.4467279911041301E-2</v>
      </c>
      <c r="D33" s="457">
        <v>0.512698173522949</v>
      </c>
      <c r="E33" s="457">
        <v>0.34016594290733299</v>
      </c>
      <c r="F33" s="457">
        <v>0.11266861855983699</v>
      </c>
      <c r="G33" s="463">
        <v>25.324241638183601</v>
      </c>
      <c r="H33" s="463">
        <v>24.740938186645501</v>
      </c>
    </row>
    <row r="34" spans="1:8" x14ac:dyDescent="0.2">
      <c r="A34" s="2" t="s">
        <v>40</v>
      </c>
      <c r="B34" s="460">
        <v>94</v>
      </c>
      <c r="C34" s="457">
        <v>8.9842174202203803E-3</v>
      </c>
      <c r="D34" s="457">
        <v>0.51133471727371205</v>
      </c>
      <c r="E34" s="457">
        <v>0.28680774569511402</v>
      </c>
      <c r="F34" s="457">
        <v>0.19287329912185699</v>
      </c>
      <c r="G34" s="463">
        <v>25.845750808715799</v>
      </c>
      <c r="H34" s="463">
        <v>24.691358566284201</v>
      </c>
    </row>
    <row r="35" spans="1:8" x14ac:dyDescent="0.2">
      <c r="A35" s="2" t="s">
        <v>41</v>
      </c>
      <c r="B35" s="460">
        <v>100</v>
      </c>
      <c r="C35" s="457">
        <v>7.5078024528920703E-3</v>
      </c>
      <c r="D35" s="457">
        <v>0.52886247634887695</v>
      </c>
      <c r="E35" s="457">
        <v>0.316848635673523</v>
      </c>
      <c r="F35" s="457">
        <v>0.14678107202053101</v>
      </c>
      <c r="G35" s="463">
        <v>25.473707199096701</v>
      </c>
      <c r="H35" s="463">
        <v>24.8357639312744</v>
      </c>
    </row>
    <row r="36" spans="1:8" x14ac:dyDescent="0.2">
      <c r="A36" s="2" t="s">
        <v>42</v>
      </c>
      <c r="B36" s="460">
        <v>79</v>
      </c>
      <c r="C36" s="457">
        <v>0</v>
      </c>
      <c r="D36" s="457">
        <v>0.41577252745628401</v>
      </c>
      <c r="E36" s="457">
        <v>0.40356764197349498</v>
      </c>
      <c r="F36" s="457">
        <v>0.180659845471382</v>
      </c>
      <c r="G36" s="463">
        <v>26.600528717041001</v>
      </c>
      <c r="H36" s="463">
        <v>26.040952682495099</v>
      </c>
    </row>
    <row r="37" spans="1:8" x14ac:dyDescent="0.2">
      <c r="A37" s="2" t="s">
        <v>43</v>
      </c>
      <c r="B37" s="460">
        <v>87</v>
      </c>
      <c r="C37" s="457">
        <v>0</v>
      </c>
      <c r="D37" s="457">
        <v>0.44971507787704501</v>
      </c>
      <c r="E37" s="457">
        <v>0.36453196406364402</v>
      </c>
      <c r="F37" s="457">
        <v>0.18575294315815</v>
      </c>
      <c r="G37" s="463">
        <v>26.4239406585693</v>
      </c>
      <c r="H37" s="463">
        <v>25.344352722168001</v>
      </c>
    </row>
    <row r="38" spans="1:8" x14ac:dyDescent="0.2">
      <c r="A38" s="2" t="s">
        <v>44</v>
      </c>
      <c r="B38" s="460">
        <v>103</v>
      </c>
      <c r="C38" s="457">
        <v>6.92829955369234E-3</v>
      </c>
      <c r="D38" s="457">
        <v>0.65866965055465698</v>
      </c>
      <c r="E38" s="457">
        <v>0.22470133006572701</v>
      </c>
      <c r="F38" s="457">
        <v>0.109700739383698</v>
      </c>
      <c r="G38" s="463">
        <v>24.563116073608398</v>
      </c>
      <c r="H38" s="463">
        <v>23.6002597808838</v>
      </c>
    </row>
    <row r="39" spans="1:8" x14ac:dyDescent="0.2">
      <c r="A39" s="2" t="s">
        <v>45</v>
      </c>
      <c r="B39" s="460">
        <v>100</v>
      </c>
      <c r="C39" s="457">
        <v>8.6500803008675593E-3</v>
      </c>
      <c r="D39" s="457">
        <v>0.63095146417617798</v>
      </c>
      <c r="E39" s="457">
        <v>0.25279173254966703</v>
      </c>
      <c r="F39" s="457">
        <v>0.107606686651707</v>
      </c>
      <c r="G39" s="463">
        <v>24.805068969726602</v>
      </c>
      <c r="H39" s="463">
        <v>23.7654323577881</v>
      </c>
    </row>
    <row r="40" spans="1:8" x14ac:dyDescent="0.2">
      <c r="A40" s="2" t="s">
        <v>46</v>
      </c>
      <c r="B40" s="460">
        <v>94</v>
      </c>
      <c r="C40" s="457">
        <v>1.29081252962351E-2</v>
      </c>
      <c r="D40" s="457">
        <v>0.467974662780762</v>
      </c>
      <c r="E40" s="457">
        <v>0.42329716682434099</v>
      </c>
      <c r="F40" s="457">
        <v>9.5820046961307498E-2</v>
      </c>
      <c r="G40" s="463">
        <v>25.4677429199219</v>
      </c>
      <c r="H40" s="463">
        <v>25.2493381500244</v>
      </c>
    </row>
    <row r="41" spans="1:8" x14ac:dyDescent="0.2">
      <c r="A41" s="2" t="s">
        <v>47</v>
      </c>
      <c r="B41" s="460">
        <v>89</v>
      </c>
      <c r="C41" s="457">
        <v>2.4361738935112998E-2</v>
      </c>
      <c r="D41" s="457">
        <v>0.49230608344078097</v>
      </c>
      <c r="E41" s="457">
        <v>0.34750282764434798</v>
      </c>
      <c r="F41" s="457">
        <v>0.13582937419414501</v>
      </c>
      <c r="G41" s="463">
        <v>25.7007751464844</v>
      </c>
      <c r="H41" s="463">
        <v>24.801588058471701</v>
      </c>
    </row>
    <row r="42" spans="1:8" x14ac:dyDescent="0.2">
      <c r="A42" s="2" t="s">
        <v>48</v>
      </c>
      <c r="B42" s="460">
        <v>101</v>
      </c>
      <c r="C42" s="457">
        <v>8.6620645597577095E-3</v>
      </c>
      <c r="D42" s="457">
        <v>0.56800824403762795</v>
      </c>
      <c r="E42" s="457">
        <v>0.32480177283286998</v>
      </c>
      <c r="F42" s="457">
        <v>9.8527885973453494E-2</v>
      </c>
      <c r="G42" s="463">
        <v>24.7840175628662</v>
      </c>
      <c r="H42" s="463">
        <v>23.999458312988299</v>
      </c>
    </row>
    <row r="43" spans="1:8" x14ac:dyDescent="0.2">
      <c r="A43" s="2" t="s">
        <v>49</v>
      </c>
      <c r="B43" s="460">
        <v>86</v>
      </c>
      <c r="C43" s="457">
        <v>4.4722765684127801E-2</v>
      </c>
      <c r="D43" s="457">
        <v>0.54026395082473799</v>
      </c>
      <c r="E43" s="457">
        <v>0.32920750975608798</v>
      </c>
      <c r="F43" s="457">
        <v>8.5805758833885207E-2</v>
      </c>
      <c r="G43" s="463">
        <v>24.6648273468018</v>
      </c>
      <c r="H43" s="463">
        <v>24.485652923583999</v>
      </c>
    </row>
    <row r="44" spans="1:8" x14ac:dyDescent="0.2">
      <c r="A44" s="2" t="s">
        <v>50</v>
      </c>
      <c r="B44" s="460">
        <v>94</v>
      </c>
      <c r="C44" s="457">
        <v>0</v>
      </c>
      <c r="D44" s="457">
        <v>0.62255972623825095</v>
      </c>
      <c r="E44" s="457">
        <v>0.305719673633575</v>
      </c>
      <c r="F44" s="457">
        <v>7.1720585227012607E-2</v>
      </c>
      <c r="G44" s="463">
        <v>24.685176849365199</v>
      </c>
      <c r="H44" s="463">
        <v>24.21875</v>
      </c>
    </row>
    <row r="45" spans="1:8" x14ac:dyDescent="0.2">
      <c r="A45" s="2" t="s">
        <v>51</v>
      </c>
      <c r="B45" s="460">
        <v>95</v>
      </c>
      <c r="C45" s="457">
        <v>1.2636734172701799E-2</v>
      </c>
      <c r="D45" s="457">
        <v>0.53012943267822299</v>
      </c>
      <c r="E45" s="457">
        <v>0.31536152958869901</v>
      </c>
      <c r="F45" s="457">
        <v>0.14187230169773099</v>
      </c>
      <c r="G45" s="463">
        <v>25.3334846496582</v>
      </c>
      <c r="H45" s="463">
        <v>24.725183486938501</v>
      </c>
    </row>
    <row r="46" spans="1:8" x14ac:dyDescent="0.2">
      <c r="A46" s="2" t="s">
        <v>52</v>
      </c>
      <c r="B46" s="460">
        <v>99</v>
      </c>
      <c r="C46" s="457">
        <v>2.4758083745837201E-2</v>
      </c>
      <c r="D46" s="457">
        <v>0.485616564750671</v>
      </c>
      <c r="E46" s="457">
        <v>0.29361543059349099</v>
      </c>
      <c r="F46" s="457">
        <v>0.19600993394851701</v>
      </c>
      <c r="G46" s="463">
        <v>25.779903411865199</v>
      </c>
      <c r="H46" s="463">
        <v>24.977043151855501</v>
      </c>
    </row>
    <row r="47" spans="1:8" x14ac:dyDescent="0.2">
      <c r="A47" s="2" t="s">
        <v>53</v>
      </c>
      <c r="B47" s="460">
        <v>98</v>
      </c>
      <c r="C47" s="457">
        <v>9.22234356403351E-3</v>
      </c>
      <c r="D47" s="457">
        <v>0.52937686443328902</v>
      </c>
      <c r="E47" s="457">
        <v>0.34749048948288003</v>
      </c>
      <c r="F47" s="457">
        <v>0.113910287618637</v>
      </c>
      <c r="G47" s="463">
        <v>25.502525329589801</v>
      </c>
      <c r="H47" s="463">
        <v>24.337480545043899</v>
      </c>
    </row>
    <row r="48" spans="1:8" x14ac:dyDescent="0.2">
      <c r="A48" s="2" t="s">
        <v>54</v>
      </c>
      <c r="B48" s="460">
        <v>88</v>
      </c>
      <c r="C48" s="457">
        <v>2.2280894219875301E-2</v>
      </c>
      <c r="D48" s="457">
        <v>0.44785994291305498</v>
      </c>
      <c r="E48" s="457">
        <v>0.39681774377822898</v>
      </c>
      <c r="F48" s="457">
        <v>0.133041426539421</v>
      </c>
      <c r="G48" s="463">
        <v>26.0003471374512</v>
      </c>
      <c r="H48" s="463">
        <v>25.099500656127901</v>
      </c>
    </row>
    <row r="49" spans="1:8" x14ac:dyDescent="0.2">
      <c r="A49" s="2" t="s">
        <v>55</v>
      </c>
      <c r="B49" s="460">
        <v>83</v>
      </c>
      <c r="C49" s="457">
        <v>1.8220905214548101E-2</v>
      </c>
      <c r="D49" s="457">
        <v>0.41179504990577698</v>
      </c>
      <c r="E49" s="457">
        <v>0.406387448310852</v>
      </c>
      <c r="F49" s="457">
        <v>0.16359657049179099</v>
      </c>
      <c r="G49" s="463">
        <v>26.205448150634801</v>
      </c>
      <c r="H49" s="463">
        <v>25.510204315185501</v>
      </c>
    </row>
    <row r="50" spans="1:8" x14ac:dyDescent="0.2">
      <c r="A50" s="2" t="s">
        <v>56</v>
      </c>
      <c r="B50" s="460">
        <v>63</v>
      </c>
      <c r="C50" s="457">
        <v>3.1141651794314398E-2</v>
      </c>
      <c r="D50" s="457">
        <v>0.28132581710815402</v>
      </c>
      <c r="E50" s="457">
        <v>0.386852025985718</v>
      </c>
      <c r="F50" s="457">
        <v>0.30068051815032998</v>
      </c>
      <c r="G50" s="463">
        <v>28.254833221435501</v>
      </c>
      <c r="H50" s="463">
        <v>26.927436828613299</v>
      </c>
    </row>
    <row r="51" spans="1:8" x14ac:dyDescent="0.2">
      <c r="A51" s="2" t="s">
        <v>57</v>
      </c>
      <c r="B51" s="460">
        <v>98</v>
      </c>
      <c r="C51" s="457">
        <v>1.11508192494512E-2</v>
      </c>
      <c r="D51" s="457">
        <v>0.394178926944733</v>
      </c>
      <c r="E51" s="457">
        <v>0.33768427371978799</v>
      </c>
      <c r="F51" s="457">
        <v>0.25698599219322199</v>
      </c>
      <c r="G51" s="463">
        <v>27.916114807128899</v>
      </c>
      <c r="H51" s="463">
        <v>26.827421188354499</v>
      </c>
    </row>
    <row r="52" spans="1:8" x14ac:dyDescent="0.2">
      <c r="A52" s="2" t="s">
        <v>58</v>
      </c>
      <c r="B52" s="460">
        <v>80</v>
      </c>
      <c r="C52" s="457">
        <v>0</v>
      </c>
      <c r="D52" s="457">
        <v>0.46394506096839899</v>
      </c>
      <c r="E52" s="457">
        <v>0.37065204977989202</v>
      </c>
      <c r="F52" s="457">
        <v>0.16540288925170901</v>
      </c>
      <c r="G52" s="463">
        <v>26.22532081604</v>
      </c>
      <c r="H52" s="463">
        <v>25.458065032958999</v>
      </c>
    </row>
    <row r="53" spans="1:8" x14ac:dyDescent="0.2">
      <c r="A53" s="2" t="s">
        <v>59</v>
      </c>
      <c r="B53" s="460">
        <v>93</v>
      </c>
      <c r="C53" s="457">
        <v>2.3447908461093899E-2</v>
      </c>
      <c r="D53" s="457">
        <v>0.44357007741928101</v>
      </c>
      <c r="E53" s="457">
        <v>0.32351052761077898</v>
      </c>
      <c r="F53" s="457">
        <v>0.20947149395942699</v>
      </c>
      <c r="G53" s="463">
        <v>26.430255889892599</v>
      </c>
      <c r="H53" s="463">
        <v>26.014568328857401</v>
      </c>
    </row>
    <row r="54" spans="1:8" x14ac:dyDescent="0.2">
      <c r="A54" s="2" t="s">
        <v>60</v>
      </c>
      <c r="B54" s="460">
        <v>89</v>
      </c>
      <c r="C54" s="457">
        <v>3.9640545845031697E-2</v>
      </c>
      <c r="D54" s="457">
        <v>0.32503801584243802</v>
      </c>
      <c r="E54" s="457">
        <v>0.46303698420524603</v>
      </c>
      <c r="F54" s="457">
        <v>0.17228445410728499</v>
      </c>
      <c r="G54" s="463">
        <v>26.782363891601602</v>
      </c>
      <c r="H54" s="463">
        <v>26.2345676422119</v>
      </c>
    </row>
    <row r="55" spans="1:8" x14ac:dyDescent="0.2">
      <c r="A55" s="2" t="s">
        <v>61</v>
      </c>
      <c r="B55" s="460">
        <v>86</v>
      </c>
      <c r="C55" s="457">
        <v>9.3822171911597304E-3</v>
      </c>
      <c r="D55" s="457">
        <v>0.40842798352241499</v>
      </c>
      <c r="E55" s="457">
        <v>0.38407048583030701</v>
      </c>
      <c r="F55" s="457">
        <v>0.198119327425957</v>
      </c>
      <c r="G55" s="463">
        <v>26.808406829833999</v>
      </c>
      <c r="H55" s="463">
        <v>25.689561843872099</v>
      </c>
    </row>
    <row r="56" spans="1:8" x14ac:dyDescent="0.2">
      <c r="A56" s="2" t="s">
        <v>62</v>
      </c>
      <c r="B56" s="460">
        <v>102</v>
      </c>
      <c r="C56" s="457">
        <v>2.5408636778593102E-2</v>
      </c>
      <c r="D56" s="457">
        <v>0.580893695354462</v>
      </c>
      <c r="E56" s="457">
        <v>0.27813088893890398</v>
      </c>
      <c r="F56" s="457">
        <v>0.11556680500507401</v>
      </c>
      <c r="G56" s="463">
        <v>24.948623657226602</v>
      </c>
      <c r="H56" s="463">
        <v>23.6712532043457</v>
      </c>
    </row>
    <row r="57" spans="1:8" x14ac:dyDescent="0.2">
      <c r="A57" s="2" t="s">
        <v>63</v>
      </c>
      <c r="B57" s="460">
        <v>93</v>
      </c>
      <c r="C57" s="457">
        <v>4.0523894131183603E-2</v>
      </c>
      <c r="D57" s="457">
        <v>0.59370076656341597</v>
      </c>
      <c r="E57" s="457">
        <v>0.23985446989536299</v>
      </c>
      <c r="F57" s="457">
        <v>0.12592087686061901</v>
      </c>
      <c r="G57" s="463">
        <v>24.490951538085898</v>
      </c>
      <c r="H57" s="463">
        <v>23.507804870605501</v>
      </c>
    </row>
    <row r="58" spans="1:8" x14ac:dyDescent="0.2">
      <c r="A58" s="2" t="s">
        <v>64</v>
      </c>
      <c r="B58" s="460">
        <v>98</v>
      </c>
      <c r="C58" s="457">
        <v>8.8878963142633403E-3</v>
      </c>
      <c r="D58" s="457">
        <v>0.44294369220733598</v>
      </c>
      <c r="E58" s="457">
        <v>0.35176411271095298</v>
      </c>
      <c r="F58" s="457">
        <v>0.196404308080673</v>
      </c>
      <c r="G58" s="463">
        <v>26.340991973876999</v>
      </c>
      <c r="H58" s="463">
        <v>25.617284774780298</v>
      </c>
    </row>
    <row r="59" spans="1:8" x14ac:dyDescent="0.2">
      <c r="A59" s="2" t="s">
        <v>65</v>
      </c>
      <c r="B59" s="460">
        <v>85</v>
      </c>
      <c r="C59" s="457">
        <v>1.29282297566533E-2</v>
      </c>
      <c r="D59" s="457">
        <v>0.575051009654999</v>
      </c>
      <c r="E59" s="457">
        <v>0.26366600394249001</v>
      </c>
      <c r="F59" s="457">
        <v>0.14835476875305201</v>
      </c>
      <c r="G59" s="463">
        <v>25.4983310699463</v>
      </c>
      <c r="H59" s="463">
        <v>24.2809753417969</v>
      </c>
    </row>
    <row r="60" spans="1:8" x14ac:dyDescent="0.2">
      <c r="A60" s="2" t="s">
        <v>66</v>
      </c>
      <c r="B60" s="460">
        <v>85</v>
      </c>
      <c r="C60" s="457">
        <v>0</v>
      </c>
      <c r="D60" s="457">
        <v>0.42706668376922602</v>
      </c>
      <c r="E60" s="457">
        <v>0.36025741696357699</v>
      </c>
      <c r="F60" s="457">
        <v>0.21267589926719699</v>
      </c>
      <c r="G60" s="463">
        <v>26.7640991210938</v>
      </c>
      <c r="H60" s="463">
        <v>25.727554321289102</v>
      </c>
    </row>
    <row r="61" spans="1:8" x14ac:dyDescent="0.2">
      <c r="A61" s="2" t="s">
        <v>67</v>
      </c>
      <c r="B61" s="460">
        <v>85</v>
      </c>
      <c r="C61" s="457">
        <v>0</v>
      </c>
      <c r="D61" s="457">
        <v>0.40635040402412398</v>
      </c>
      <c r="E61" s="457">
        <v>0.48405689001083402</v>
      </c>
      <c r="F61" s="457">
        <v>0.109592728316784</v>
      </c>
      <c r="G61" s="463">
        <v>25.902666091918899</v>
      </c>
      <c r="H61" s="463">
        <v>25.617284774780298</v>
      </c>
    </row>
    <row r="62" spans="1:8" x14ac:dyDescent="0.2">
      <c r="A62" s="2" t="s">
        <v>68</v>
      </c>
      <c r="B62" s="460">
        <v>114</v>
      </c>
      <c r="C62" s="457">
        <v>9.9098226055502892E-3</v>
      </c>
      <c r="D62" s="457">
        <v>0.49760803580284102</v>
      </c>
      <c r="E62" s="457">
        <v>0.31152516603469799</v>
      </c>
      <c r="F62" s="457">
        <v>0.18095697462558699</v>
      </c>
      <c r="G62" s="463">
        <v>25.966239929199201</v>
      </c>
      <c r="H62" s="463">
        <v>24.989587783813501</v>
      </c>
    </row>
    <row r="63" spans="1:8" x14ac:dyDescent="0.2">
      <c r="A63" s="2" t="s">
        <v>69</v>
      </c>
      <c r="B63" s="460">
        <v>89</v>
      </c>
      <c r="C63" s="457">
        <v>1.77970677614212E-2</v>
      </c>
      <c r="D63" s="457">
        <v>0.50217688083648704</v>
      </c>
      <c r="E63" s="457">
        <v>0.30136129260063199</v>
      </c>
      <c r="F63" s="457">
        <v>0.17866475880145999</v>
      </c>
      <c r="G63" s="463">
        <v>26.037216186523398</v>
      </c>
      <c r="H63" s="463">
        <v>24.772096633911101</v>
      </c>
    </row>
    <row r="64" spans="1:8" x14ac:dyDescent="0.2">
      <c r="A64" s="2" t="s">
        <v>70</v>
      </c>
      <c r="B64" s="460">
        <v>97</v>
      </c>
      <c r="C64" s="457">
        <v>7.6750572770834004E-3</v>
      </c>
      <c r="D64" s="457">
        <v>0.51600003242492698</v>
      </c>
      <c r="E64" s="457">
        <v>0.25377687811851501</v>
      </c>
      <c r="F64" s="457">
        <v>0.22254803776741</v>
      </c>
      <c r="G64" s="463">
        <v>26.488710403442401</v>
      </c>
      <c r="H64" s="463">
        <v>24.816326141357401</v>
      </c>
    </row>
    <row r="65" spans="1:8" x14ac:dyDescent="0.2">
      <c r="A65" s="2" t="s">
        <v>71</v>
      </c>
      <c r="B65" s="460">
        <v>79</v>
      </c>
      <c r="C65" s="457">
        <v>3.9008226245641701E-2</v>
      </c>
      <c r="D65" s="457">
        <v>0.327018111944199</v>
      </c>
      <c r="E65" s="457">
        <v>0.45948046445846602</v>
      </c>
      <c r="F65" s="457">
        <v>0.174493208527565</v>
      </c>
      <c r="G65" s="463">
        <v>26.463615417480501</v>
      </c>
      <c r="H65" s="463">
        <v>26.040967941284201</v>
      </c>
    </row>
    <row r="66" spans="1:8" x14ac:dyDescent="0.2">
      <c r="A66" s="2" t="s">
        <v>72</v>
      </c>
      <c r="B66" s="460">
        <v>92</v>
      </c>
      <c r="C66" s="457">
        <v>1.9992634654045102E-2</v>
      </c>
      <c r="D66" s="457">
        <v>0.59225082397460904</v>
      </c>
      <c r="E66" s="457">
        <v>0.28297075629234297</v>
      </c>
      <c r="F66" s="457">
        <v>0.10478578507900201</v>
      </c>
      <c r="G66" s="463">
        <v>25.185226440429702</v>
      </c>
      <c r="H66" s="463">
        <v>24.221452713012699</v>
      </c>
    </row>
    <row r="67" spans="1:8" x14ac:dyDescent="0.2">
      <c r="A67" s="2" t="s">
        <v>73</v>
      </c>
      <c r="B67" s="460">
        <v>104</v>
      </c>
      <c r="C67" s="457">
        <v>2.8531741350889199E-2</v>
      </c>
      <c r="D67" s="457">
        <v>0.53498375415802002</v>
      </c>
      <c r="E67" s="457">
        <v>0.23595948517322499</v>
      </c>
      <c r="F67" s="457">
        <v>0.20052500069141399</v>
      </c>
      <c r="G67" s="463">
        <v>25.611068725585898</v>
      </c>
      <c r="H67" s="463">
        <v>24.444444656372099</v>
      </c>
    </row>
    <row r="68" spans="1:8" x14ac:dyDescent="0.2">
      <c r="A68" s="2" t="s">
        <v>74</v>
      </c>
      <c r="B68" s="460">
        <v>87</v>
      </c>
      <c r="C68" s="457">
        <v>0</v>
      </c>
      <c r="D68" s="457">
        <v>0.39094510674476601</v>
      </c>
      <c r="E68" s="457">
        <v>0.40329289436340299</v>
      </c>
      <c r="F68" s="457">
        <v>0.205761983990669</v>
      </c>
      <c r="G68" s="463">
        <v>26.5161647796631</v>
      </c>
      <c r="H68" s="463">
        <v>26.2345676422119</v>
      </c>
    </row>
    <row r="69" spans="1:8" x14ac:dyDescent="0.2">
      <c r="A69" s="2" t="s">
        <v>75</v>
      </c>
      <c r="B69" s="460">
        <v>108</v>
      </c>
      <c r="C69" s="457">
        <v>4.2151458561420399E-2</v>
      </c>
      <c r="D69" s="457">
        <v>0.42249563336372398</v>
      </c>
      <c r="E69" s="457">
        <v>0.404219210147858</v>
      </c>
      <c r="F69" s="457">
        <v>0.13113372027874001</v>
      </c>
      <c r="G69" s="463">
        <v>25.2672023773193</v>
      </c>
      <c r="H69" s="463">
        <v>25.458065032958999</v>
      </c>
    </row>
    <row r="70" spans="1:8" x14ac:dyDescent="0.2">
      <c r="A70" s="2" t="s">
        <v>76</v>
      </c>
      <c r="B70" s="460">
        <v>100</v>
      </c>
      <c r="C70" s="457">
        <v>2.0151896402239799E-2</v>
      </c>
      <c r="D70" s="457">
        <v>0.44887322187423701</v>
      </c>
      <c r="E70" s="457">
        <v>0.366580039262772</v>
      </c>
      <c r="F70" s="457">
        <v>0.16439485549926799</v>
      </c>
      <c r="G70" s="463">
        <v>26.182954788208001</v>
      </c>
      <c r="H70" s="463">
        <v>25.510204315185501</v>
      </c>
    </row>
    <row r="71" spans="1:8" x14ac:dyDescent="0.2">
      <c r="A71" s="3" t="s">
        <v>77</v>
      </c>
      <c r="B71" s="461">
        <v>76</v>
      </c>
      <c r="C71" s="458">
        <v>0</v>
      </c>
      <c r="D71" s="458">
        <v>0.53076517581939697</v>
      </c>
      <c r="E71" s="458">
        <v>0.32714101672172502</v>
      </c>
      <c r="F71" s="458">
        <v>0.14209379255771601</v>
      </c>
      <c r="G71" s="464">
        <v>25.557422637939499</v>
      </c>
      <c r="H71" s="464">
        <v>24.913494110107401</v>
      </c>
    </row>
    <row r="73" spans="1:8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314</v>
      </c>
    </row>
    <row r="4" spans="1:4" x14ac:dyDescent="0.2">
      <c r="A4" t="s">
        <v>3</v>
      </c>
    </row>
    <row r="5" spans="1:4" x14ac:dyDescent="0.2">
      <c r="A5" s="4" t="s">
        <v>4</v>
      </c>
      <c r="B5" s="4" t="s">
        <v>5</v>
      </c>
      <c r="C5" s="4" t="s">
        <v>133</v>
      </c>
      <c r="D5" s="4" t="s">
        <v>134</v>
      </c>
    </row>
    <row r="6" spans="1:4" x14ac:dyDescent="0.2">
      <c r="A6" s="5" t="s">
        <v>13</v>
      </c>
      <c r="B6" s="468" t="s">
        <v>1</v>
      </c>
      <c r="C6" s="465" t="s">
        <v>1</v>
      </c>
      <c r="D6" s="465" t="s">
        <v>1</v>
      </c>
    </row>
    <row r="7" spans="1:4" x14ac:dyDescent="0.2">
      <c r="A7" s="2" t="s">
        <v>13</v>
      </c>
      <c r="B7" s="469">
        <v>6104</v>
      </c>
      <c r="C7" s="466">
        <v>0.45379838347434998</v>
      </c>
      <c r="D7" s="466">
        <v>0.54620164632797197</v>
      </c>
    </row>
    <row r="8" spans="1:4" x14ac:dyDescent="0.2">
      <c r="A8" s="5" t="s">
        <v>14</v>
      </c>
      <c r="B8" s="468" t="s">
        <v>1</v>
      </c>
      <c r="C8" s="465" t="s">
        <v>1</v>
      </c>
      <c r="D8" s="465" t="s">
        <v>1</v>
      </c>
    </row>
    <row r="9" spans="1:4" x14ac:dyDescent="0.2">
      <c r="A9" s="2" t="s">
        <v>15</v>
      </c>
      <c r="B9" s="469">
        <v>104</v>
      </c>
      <c r="C9" s="466">
        <v>0.456196069717407</v>
      </c>
      <c r="D9" s="466">
        <v>0.543803930282593</v>
      </c>
    </row>
    <row r="10" spans="1:4" x14ac:dyDescent="0.2">
      <c r="A10" s="2" t="s">
        <v>16</v>
      </c>
      <c r="B10" s="469">
        <v>106</v>
      </c>
      <c r="C10" s="466">
        <v>0.57210779190063499</v>
      </c>
      <c r="D10" s="466">
        <v>0.42789220809936501</v>
      </c>
    </row>
    <row r="11" spans="1:4" x14ac:dyDescent="0.2">
      <c r="A11" s="2" t="s">
        <v>17</v>
      </c>
      <c r="B11" s="469">
        <v>128</v>
      </c>
      <c r="C11" s="466">
        <v>0.46727979183196999</v>
      </c>
      <c r="D11" s="466">
        <v>0.53272020816803001</v>
      </c>
    </row>
    <row r="12" spans="1:4" x14ac:dyDescent="0.2">
      <c r="A12" s="2" t="s">
        <v>18</v>
      </c>
      <c r="B12" s="469">
        <v>110</v>
      </c>
      <c r="C12" s="466">
        <v>0.59026151895523105</v>
      </c>
      <c r="D12" s="466">
        <v>0.40973845124244701</v>
      </c>
    </row>
    <row r="13" spans="1:4" x14ac:dyDescent="0.2">
      <c r="A13" s="2" t="s">
        <v>19</v>
      </c>
      <c r="B13" s="469">
        <v>108</v>
      </c>
      <c r="C13" s="466">
        <v>0.61022567749023404</v>
      </c>
      <c r="D13" s="466">
        <v>0.38977432250976601</v>
      </c>
    </row>
    <row r="14" spans="1:4" x14ac:dyDescent="0.2">
      <c r="A14" s="2" t="s">
        <v>20</v>
      </c>
      <c r="B14" s="469">
        <v>98</v>
      </c>
      <c r="C14" s="466">
        <v>0.72135072946548495</v>
      </c>
      <c r="D14" s="466">
        <v>0.27864924073219299</v>
      </c>
    </row>
    <row r="15" spans="1:4" x14ac:dyDescent="0.2">
      <c r="A15" s="2" t="s">
        <v>21</v>
      </c>
      <c r="B15" s="469">
        <v>94</v>
      </c>
      <c r="C15" s="466">
        <v>0.43415680527687101</v>
      </c>
      <c r="D15" s="466">
        <v>0.56584322452545199</v>
      </c>
    </row>
    <row r="16" spans="1:4" x14ac:dyDescent="0.2">
      <c r="A16" s="2" t="s">
        <v>22</v>
      </c>
      <c r="B16" s="469">
        <v>106</v>
      </c>
      <c r="C16" s="466">
        <v>0.38604220747947698</v>
      </c>
      <c r="D16" s="466">
        <v>0.61395782232284501</v>
      </c>
    </row>
    <row r="17" spans="1:4" x14ac:dyDescent="0.2">
      <c r="A17" s="2" t="s">
        <v>23</v>
      </c>
      <c r="B17" s="469">
        <v>79</v>
      </c>
      <c r="C17" s="466">
        <v>0.44678816199302701</v>
      </c>
      <c r="D17" s="466">
        <v>0.55321186780929599</v>
      </c>
    </row>
    <row r="18" spans="1:4" x14ac:dyDescent="0.2">
      <c r="A18" s="2" t="s">
        <v>24</v>
      </c>
      <c r="B18" s="469">
        <v>78</v>
      </c>
      <c r="C18" s="466">
        <v>0.43814459443092302</v>
      </c>
      <c r="D18" s="466">
        <v>0.56185537576675404</v>
      </c>
    </row>
    <row r="19" spans="1:4" x14ac:dyDescent="0.2">
      <c r="A19" s="2" t="s">
        <v>25</v>
      </c>
      <c r="B19" s="469">
        <v>97</v>
      </c>
      <c r="C19" s="466">
        <v>0.38471204042434698</v>
      </c>
      <c r="D19" s="466">
        <v>0.61528795957565297</v>
      </c>
    </row>
    <row r="20" spans="1:4" x14ac:dyDescent="0.2">
      <c r="A20" s="2" t="s">
        <v>26</v>
      </c>
      <c r="B20" s="469">
        <v>100</v>
      </c>
      <c r="C20" s="466">
        <v>0.48168087005615201</v>
      </c>
      <c r="D20" s="466">
        <v>0.51831912994384799</v>
      </c>
    </row>
    <row r="21" spans="1:4" x14ac:dyDescent="0.2">
      <c r="A21" s="2" t="s">
        <v>27</v>
      </c>
      <c r="B21" s="469">
        <v>84</v>
      </c>
      <c r="C21" s="466">
        <v>0.39183863997459401</v>
      </c>
      <c r="D21" s="466">
        <v>0.60816133022308305</v>
      </c>
    </row>
    <row r="22" spans="1:4" x14ac:dyDescent="0.2">
      <c r="A22" s="2" t="s">
        <v>28</v>
      </c>
      <c r="B22" s="469">
        <v>103</v>
      </c>
      <c r="C22" s="466">
        <v>0.45216050744056702</v>
      </c>
      <c r="D22" s="466">
        <v>0.54783946275711104</v>
      </c>
    </row>
    <row r="23" spans="1:4" x14ac:dyDescent="0.2">
      <c r="A23" s="2" t="s">
        <v>29</v>
      </c>
      <c r="B23" s="469">
        <v>104</v>
      </c>
      <c r="C23" s="466">
        <v>0.48360052704811102</v>
      </c>
      <c r="D23" s="466">
        <v>0.51639944314956698</v>
      </c>
    </row>
    <row r="24" spans="1:4" x14ac:dyDescent="0.2">
      <c r="A24" s="2" t="s">
        <v>30</v>
      </c>
      <c r="B24" s="469">
        <v>98</v>
      </c>
      <c r="C24" s="466">
        <v>0.48160523176193198</v>
      </c>
      <c r="D24" s="466">
        <v>0.51839476823806796</v>
      </c>
    </row>
    <row r="25" spans="1:4" x14ac:dyDescent="0.2">
      <c r="A25" s="2" t="s">
        <v>31</v>
      </c>
      <c r="B25" s="469">
        <v>101</v>
      </c>
      <c r="C25" s="466">
        <v>0.52043694257736195</v>
      </c>
      <c r="D25" s="466">
        <v>0.47956305742263799</v>
      </c>
    </row>
    <row r="26" spans="1:4" x14ac:dyDescent="0.2">
      <c r="A26" s="2" t="s">
        <v>32</v>
      </c>
      <c r="B26" s="469">
        <v>96</v>
      </c>
      <c r="C26" s="466">
        <v>0.39689242839813199</v>
      </c>
      <c r="D26" s="466">
        <v>0.60310757160186801</v>
      </c>
    </row>
    <row r="27" spans="1:4" x14ac:dyDescent="0.2">
      <c r="A27" s="2" t="s">
        <v>33</v>
      </c>
      <c r="B27" s="469">
        <v>92</v>
      </c>
      <c r="C27" s="466">
        <v>0.483351230621338</v>
      </c>
      <c r="D27" s="466">
        <v>0.516648769378662</v>
      </c>
    </row>
    <row r="28" spans="1:4" x14ac:dyDescent="0.2">
      <c r="A28" s="2" t="s">
        <v>34</v>
      </c>
      <c r="B28" s="469">
        <v>101</v>
      </c>
      <c r="C28" s="466">
        <v>0.493637025356293</v>
      </c>
      <c r="D28" s="466">
        <v>0.50636297464370705</v>
      </c>
    </row>
    <row r="29" spans="1:4" x14ac:dyDescent="0.2">
      <c r="A29" s="2" t="s">
        <v>35</v>
      </c>
      <c r="B29" s="469">
        <v>100</v>
      </c>
      <c r="C29" s="466">
        <v>0.47128698229789701</v>
      </c>
      <c r="D29" s="466">
        <v>0.52871298789978005</v>
      </c>
    </row>
    <row r="30" spans="1:4" x14ac:dyDescent="0.2">
      <c r="A30" s="2" t="s">
        <v>36</v>
      </c>
      <c r="B30" s="469">
        <v>90</v>
      </c>
      <c r="C30" s="466">
        <v>0.54901218414306596</v>
      </c>
      <c r="D30" s="466">
        <v>0.45098784565925598</v>
      </c>
    </row>
    <row r="31" spans="1:4" x14ac:dyDescent="0.2">
      <c r="A31" s="2" t="s">
        <v>37</v>
      </c>
      <c r="B31" s="469">
        <v>83</v>
      </c>
      <c r="C31" s="466">
        <v>0.25847080349922202</v>
      </c>
      <c r="D31" s="466">
        <v>0.74152922630310103</v>
      </c>
    </row>
    <row r="32" spans="1:4" x14ac:dyDescent="0.2">
      <c r="A32" s="2" t="s">
        <v>38</v>
      </c>
      <c r="B32" s="469">
        <v>104</v>
      </c>
      <c r="C32" s="466">
        <v>0.52830892801284801</v>
      </c>
      <c r="D32" s="466">
        <v>0.47169107198715199</v>
      </c>
    </row>
    <row r="33" spans="1:4" x14ac:dyDescent="0.2">
      <c r="A33" s="2" t="s">
        <v>39</v>
      </c>
      <c r="B33" s="469">
        <v>98</v>
      </c>
      <c r="C33" s="466">
        <v>0.53752863407134999</v>
      </c>
      <c r="D33" s="466">
        <v>0.46247136592865001</v>
      </c>
    </row>
    <row r="34" spans="1:4" x14ac:dyDescent="0.2">
      <c r="A34" s="2" t="s">
        <v>40</v>
      </c>
      <c r="B34" s="469">
        <v>97</v>
      </c>
      <c r="C34" s="466">
        <v>0.61416137218475297</v>
      </c>
      <c r="D34" s="466">
        <v>0.38583865761756903</v>
      </c>
    </row>
    <row r="35" spans="1:4" x14ac:dyDescent="0.2">
      <c r="A35" s="2" t="s">
        <v>41</v>
      </c>
      <c r="B35" s="469">
        <v>106</v>
      </c>
      <c r="C35" s="466">
        <v>0.49253600835800199</v>
      </c>
      <c r="D35" s="466">
        <v>0.50746399164199796</v>
      </c>
    </row>
    <row r="36" spans="1:4" x14ac:dyDescent="0.2">
      <c r="A36" s="2" t="s">
        <v>42</v>
      </c>
      <c r="B36" s="469">
        <v>84</v>
      </c>
      <c r="C36" s="466">
        <v>0.45044398307800299</v>
      </c>
      <c r="D36" s="466">
        <v>0.54955601692199696</v>
      </c>
    </row>
    <row r="37" spans="1:4" x14ac:dyDescent="0.2">
      <c r="A37" s="2" t="s">
        <v>43</v>
      </c>
      <c r="B37" s="469">
        <v>91</v>
      </c>
      <c r="C37" s="466">
        <v>0.48651784658432001</v>
      </c>
      <c r="D37" s="466">
        <v>0.51348215341568004</v>
      </c>
    </row>
    <row r="38" spans="1:4" x14ac:dyDescent="0.2">
      <c r="A38" s="2" t="s">
        <v>44</v>
      </c>
      <c r="B38" s="469">
        <v>106</v>
      </c>
      <c r="C38" s="466">
        <v>0.59860545396804798</v>
      </c>
      <c r="D38" s="466">
        <v>0.40139451622963002</v>
      </c>
    </row>
    <row r="39" spans="1:4" x14ac:dyDescent="0.2">
      <c r="A39" s="2" t="s">
        <v>45</v>
      </c>
      <c r="B39" s="469">
        <v>103</v>
      </c>
      <c r="C39" s="466">
        <v>0.53058528900146495</v>
      </c>
      <c r="D39" s="466">
        <v>0.46941468119621299</v>
      </c>
    </row>
    <row r="40" spans="1:4" x14ac:dyDescent="0.2">
      <c r="A40" s="2" t="s">
        <v>46</v>
      </c>
      <c r="B40" s="469">
        <v>104</v>
      </c>
      <c r="C40" s="466">
        <v>0.57336723804473899</v>
      </c>
      <c r="D40" s="466">
        <v>0.42663276195526101</v>
      </c>
    </row>
    <row r="41" spans="1:4" x14ac:dyDescent="0.2">
      <c r="A41" s="2" t="s">
        <v>47</v>
      </c>
      <c r="B41" s="469">
        <v>98</v>
      </c>
      <c r="C41" s="466">
        <v>0.390651375055313</v>
      </c>
      <c r="D41" s="466">
        <v>0.60934859514236495</v>
      </c>
    </row>
    <row r="42" spans="1:4" x14ac:dyDescent="0.2">
      <c r="A42" s="2" t="s">
        <v>48</v>
      </c>
      <c r="B42" s="469">
        <v>102</v>
      </c>
      <c r="C42" s="466">
        <v>0.49171617627143899</v>
      </c>
      <c r="D42" s="466">
        <v>0.50828379392623901</v>
      </c>
    </row>
    <row r="43" spans="1:4" x14ac:dyDescent="0.2">
      <c r="A43" s="2" t="s">
        <v>49</v>
      </c>
      <c r="B43" s="469">
        <v>89</v>
      </c>
      <c r="C43" s="466">
        <v>0.67219310998916604</v>
      </c>
      <c r="D43" s="466">
        <v>0.32780686020851102</v>
      </c>
    </row>
    <row r="44" spans="1:4" x14ac:dyDescent="0.2">
      <c r="A44" s="2" t="s">
        <v>50</v>
      </c>
      <c r="B44" s="469">
        <v>95</v>
      </c>
      <c r="C44" s="466">
        <v>0.59627789258956898</v>
      </c>
      <c r="D44" s="466">
        <v>0.40372213721275302</v>
      </c>
    </row>
    <row r="45" spans="1:4" x14ac:dyDescent="0.2">
      <c r="A45" s="2" t="s">
        <v>51</v>
      </c>
      <c r="B45" s="469">
        <v>100</v>
      </c>
      <c r="C45" s="466">
        <v>0.55377328395843495</v>
      </c>
      <c r="D45" s="466">
        <v>0.446226686239243</v>
      </c>
    </row>
    <row r="46" spans="1:4" x14ac:dyDescent="0.2">
      <c r="A46" s="2" t="s">
        <v>52</v>
      </c>
      <c r="B46" s="469">
        <v>101</v>
      </c>
      <c r="C46" s="466">
        <v>0.50435584783554099</v>
      </c>
      <c r="D46" s="466">
        <v>0.49564415216445901</v>
      </c>
    </row>
    <row r="47" spans="1:4" x14ac:dyDescent="0.2">
      <c r="A47" s="2" t="s">
        <v>53</v>
      </c>
      <c r="B47" s="469">
        <v>101</v>
      </c>
      <c r="C47" s="466">
        <v>0.56688964366912797</v>
      </c>
      <c r="D47" s="466">
        <v>0.43311032652854897</v>
      </c>
    </row>
    <row r="48" spans="1:4" x14ac:dyDescent="0.2">
      <c r="A48" s="2" t="s">
        <v>54</v>
      </c>
      <c r="B48" s="469">
        <v>89</v>
      </c>
      <c r="C48" s="466">
        <v>0.38691687583923301</v>
      </c>
      <c r="D48" s="466">
        <v>0.61308312416076705</v>
      </c>
    </row>
    <row r="49" spans="1:4" x14ac:dyDescent="0.2">
      <c r="A49" s="2" t="s">
        <v>55</v>
      </c>
      <c r="B49" s="469">
        <v>90</v>
      </c>
      <c r="C49" s="466">
        <v>0.582264184951782</v>
      </c>
      <c r="D49" s="466">
        <v>0.41773584485053999</v>
      </c>
    </row>
    <row r="50" spans="1:4" x14ac:dyDescent="0.2">
      <c r="A50" s="2" t="s">
        <v>56</v>
      </c>
      <c r="B50" s="469">
        <v>66</v>
      </c>
      <c r="C50" s="466">
        <v>0.37207779288291898</v>
      </c>
      <c r="D50" s="466">
        <v>0.62792217731475797</v>
      </c>
    </row>
    <row r="51" spans="1:4" x14ac:dyDescent="0.2">
      <c r="A51" s="2" t="s">
        <v>57</v>
      </c>
      <c r="B51" s="469">
        <v>103</v>
      </c>
      <c r="C51" s="466">
        <v>0.44841390848159801</v>
      </c>
      <c r="D51" s="466">
        <v>0.55158609151840199</v>
      </c>
    </row>
    <row r="52" spans="1:4" x14ac:dyDescent="0.2">
      <c r="A52" s="2" t="s">
        <v>58</v>
      </c>
      <c r="B52" s="469">
        <v>83</v>
      </c>
      <c r="C52" s="466">
        <v>0.49832603335380599</v>
      </c>
      <c r="D52" s="466">
        <v>0.50167399644851696</v>
      </c>
    </row>
    <row r="53" spans="1:4" x14ac:dyDescent="0.2">
      <c r="A53" s="2" t="s">
        <v>59</v>
      </c>
      <c r="B53" s="469">
        <v>98</v>
      </c>
      <c r="C53" s="466">
        <v>0.43035942316055298</v>
      </c>
      <c r="D53" s="466">
        <v>0.56964057683944702</v>
      </c>
    </row>
    <row r="54" spans="1:4" x14ac:dyDescent="0.2">
      <c r="A54" s="2" t="s">
        <v>60</v>
      </c>
      <c r="B54" s="469">
        <v>97</v>
      </c>
      <c r="C54" s="466">
        <v>0.41197296977043202</v>
      </c>
      <c r="D54" s="466">
        <v>0.58802706003189098</v>
      </c>
    </row>
    <row r="55" spans="1:4" x14ac:dyDescent="0.2">
      <c r="A55" s="2" t="s">
        <v>61</v>
      </c>
      <c r="B55" s="469">
        <v>96</v>
      </c>
      <c r="C55" s="466">
        <v>0.51289731264114402</v>
      </c>
      <c r="D55" s="466">
        <v>0.48710271716117898</v>
      </c>
    </row>
    <row r="56" spans="1:4" x14ac:dyDescent="0.2">
      <c r="A56" s="2" t="s">
        <v>62</v>
      </c>
      <c r="B56" s="469">
        <v>105</v>
      </c>
      <c r="C56" s="466">
        <v>0.590592801570892</v>
      </c>
      <c r="D56" s="466">
        <v>0.409407168626785</v>
      </c>
    </row>
    <row r="57" spans="1:4" x14ac:dyDescent="0.2">
      <c r="A57" s="2" t="s">
        <v>63</v>
      </c>
      <c r="B57" s="469">
        <v>97</v>
      </c>
      <c r="C57" s="466">
        <v>0.566081643104553</v>
      </c>
      <c r="D57" s="466">
        <v>0.433918327093124</v>
      </c>
    </row>
    <row r="58" spans="1:4" x14ac:dyDescent="0.2">
      <c r="A58" s="2" t="s">
        <v>64</v>
      </c>
      <c r="B58" s="469">
        <v>101</v>
      </c>
      <c r="C58" s="466">
        <v>0.39938250184059099</v>
      </c>
      <c r="D58" s="466">
        <v>0.60061746835708596</v>
      </c>
    </row>
    <row r="59" spans="1:4" x14ac:dyDescent="0.2">
      <c r="A59" s="2" t="s">
        <v>65</v>
      </c>
      <c r="B59" s="469">
        <v>89</v>
      </c>
      <c r="C59" s="466">
        <v>0.50192874670028698</v>
      </c>
      <c r="D59" s="466">
        <v>0.49807125329971302</v>
      </c>
    </row>
    <row r="60" spans="1:4" x14ac:dyDescent="0.2">
      <c r="A60" s="2" t="s">
        <v>66</v>
      </c>
      <c r="B60" s="469">
        <v>91</v>
      </c>
      <c r="C60" s="466">
        <v>0.50403559207916304</v>
      </c>
      <c r="D60" s="466">
        <v>0.49596440792083701</v>
      </c>
    </row>
    <row r="61" spans="1:4" x14ac:dyDescent="0.2">
      <c r="A61" s="2" t="s">
        <v>67</v>
      </c>
      <c r="B61" s="469">
        <v>89</v>
      </c>
      <c r="C61" s="466">
        <v>0.56545537710189797</v>
      </c>
      <c r="D61" s="466">
        <v>0.43454465270042397</v>
      </c>
    </row>
    <row r="62" spans="1:4" x14ac:dyDescent="0.2">
      <c r="A62" s="2" t="s">
        <v>68</v>
      </c>
      <c r="B62" s="469">
        <v>121</v>
      </c>
      <c r="C62" s="466">
        <v>0.45399540662765497</v>
      </c>
      <c r="D62" s="466">
        <v>0.54600459337234497</v>
      </c>
    </row>
    <row r="63" spans="1:4" x14ac:dyDescent="0.2">
      <c r="A63" s="2" t="s">
        <v>69</v>
      </c>
      <c r="B63" s="469">
        <v>93</v>
      </c>
      <c r="C63" s="466">
        <v>0.49127915501594499</v>
      </c>
      <c r="D63" s="466">
        <v>0.50872087478637695</v>
      </c>
    </row>
    <row r="64" spans="1:4" x14ac:dyDescent="0.2">
      <c r="A64" s="2" t="s">
        <v>70</v>
      </c>
      <c r="B64" s="469">
        <v>99</v>
      </c>
      <c r="C64" s="466">
        <v>0.48686581850051902</v>
      </c>
      <c r="D64" s="466">
        <v>0.51313418149948098</v>
      </c>
    </row>
    <row r="65" spans="1:4" x14ac:dyDescent="0.2">
      <c r="A65" s="2" t="s">
        <v>71</v>
      </c>
      <c r="B65" s="469">
        <v>83</v>
      </c>
      <c r="C65" s="466">
        <v>0.49503090977668801</v>
      </c>
      <c r="D65" s="466">
        <v>0.50496912002563499</v>
      </c>
    </row>
    <row r="66" spans="1:4" x14ac:dyDescent="0.2">
      <c r="A66" s="2" t="s">
        <v>72</v>
      </c>
      <c r="B66" s="469">
        <v>95</v>
      </c>
      <c r="C66" s="466">
        <v>0.47370803356170699</v>
      </c>
      <c r="D66" s="466">
        <v>0.52629196643829301</v>
      </c>
    </row>
    <row r="67" spans="1:4" x14ac:dyDescent="0.2">
      <c r="A67" s="2" t="s">
        <v>73</v>
      </c>
      <c r="B67" s="469">
        <v>104</v>
      </c>
      <c r="C67" s="466">
        <v>0.42602741718292197</v>
      </c>
      <c r="D67" s="466">
        <v>0.57397258281707797</v>
      </c>
    </row>
    <row r="68" spans="1:4" x14ac:dyDescent="0.2">
      <c r="A68" s="2" t="s">
        <v>74</v>
      </c>
      <c r="B68" s="469">
        <v>91</v>
      </c>
      <c r="C68" s="466">
        <v>0.47237354516982999</v>
      </c>
      <c r="D68" s="466">
        <v>0.52762645483017001</v>
      </c>
    </row>
    <row r="69" spans="1:4" x14ac:dyDescent="0.2">
      <c r="A69" s="2" t="s">
        <v>75</v>
      </c>
      <c r="B69" s="469">
        <v>108</v>
      </c>
      <c r="C69" s="466">
        <v>0.46315866708755499</v>
      </c>
      <c r="D69" s="466">
        <v>0.53684133291244496</v>
      </c>
    </row>
    <row r="70" spans="1:4" x14ac:dyDescent="0.2">
      <c r="A70" s="2" t="s">
        <v>76</v>
      </c>
      <c r="B70" s="469">
        <v>99</v>
      </c>
      <c r="C70" s="466">
        <v>0.49317181110382102</v>
      </c>
      <c r="D70" s="466">
        <v>0.50682818889617898</v>
      </c>
    </row>
    <row r="71" spans="1:4" x14ac:dyDescent="0.2">
      <c r="A71" s="3" t="s">
        <v>77</v>
      </c>
      <c r="B71" s="470">
        <v>78</v>
      </c>
      <c r="C71" s="467">
        <v>0.52735120058059703</v>
      </c>
      <c r="D71" s="467">
        <v>0.47264882922172502</v>
      </c>
    </row>
    <row r="73" spans="1: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96</v>
      </c>
    </row>
    <row r="4" spans="1:9" x14ac:dyDescent="0.2">
      <c r="A4" t="s">
        <v>3</v>
      </c>
    </row>
    <row r="5" spans="1:9" x14ac:dyDescent="0.2">
      <c r="A5" s="4" t="s">
        <v>4</v>
      </c>
      <c r="B5" s="4" t="s">
        <v>5</v>
      </c>
      <c r="C5" s="4" t="s">
        <v>89</v>
      </c>
      <c r="D5" s="4" t="s">
        <v>90</v>
      </c>
      <c r="E5" s="4" t="s">
        <v>91</v>
      </c>
      <c r="F5" s="4" t="s">
        <v>92</v>
      </c>
      <c r="G5" s="4" t="s">
        <v>93</v>
      </c>
      <c r="H5" s="4" t="s">
        <v>11</v>
      </c>
      <c r="I5" s="4" t="s">
        <v>12</v>
      </c>
    </row>
    <row r="6" spans="1:9" x14ac:dyDescent="0.2">
      <c r="A6" s="5" t="s">
        <v>13</v>
      </c>
      <c r="B6" s="38" t="s">
        <v>1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41" t="s">
        <v>1</v>
      </c>
      <c r="I6" s="35" t="s">
        <v>1</v>
      </c>
    </row>
    <row r="7" spans="1:9" x14ac:dyDescent="0.2">
      <c r="A7" s="2" t="s">
        <v>13</v>
      </c>
      <c r="B7" s="39">
        <v>9464</v>
      </c>
      <c r="C7" s="36">
        <v>1.9597694277763401E-2</v>
      </c>
      <c r="D7" s="36">
        <v>0.24346205592155501</v>
      </c>
      <c r="E7" s="36">
        <v>0.473308145999908</v>
      </c>
      <c r="F7" s="36">
        <v>0.212113246321678</v>
      </c>
      <c r="G7" s="36">
        <v>5.1518846303224598E-2</v>
      </c>
      <c r="H7" s="42">
        <v>3.0324935913085902</v>
      </c>
      <c r="I7" s="36">
        <v>0.26305975313924002</v>
      </c>
    </row>
    <row r="8" spans="1:9" x14ac:dyDescent="0.2">
      <c r="A8" s="5" t="s">
        <v>14</v>
      </c>
      <c r="B8" s="38" t="s">
        <v>1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41" t="s">
        <v>1</v>
      </c>
      <c r="I8" s="35" t="s">
        <v>1</v>
      </c>
    </row>
    <row r="9" spans="1:9" x14ac:dyDescent="0.2">
      <c r="A9" s="2" t="s">
        <v>15</v>
      </c>
      <c r="B9" s="39">
        <v>106</v>
      </c>
      <c r="C9" s="36">
        <v>5.9714592993259402E-2</v>
      </c>
      <c r="D9" s="36">
        <v>0.224186360836029</v>
      </c>
      <c r="E9" s="36">
        <v>0.554951131343842</v>
      </c>
      <c r="F9" s="36">
        <v>0.13438749313354501</v>
      </c>
      <c r="G9" s="36">
        <v>2.6760408654809002E-2</v>
      </c>
      <c r="H9" s="42">
        <v>2.84429264068604</v>
      </c>
      <c r="I9" s="36">
        <v>0.28390095753093603</v>
      </c>
    </row>
    <row r="10" spans="1:9" x14ac:dyDescent="0.2">
      <c r="A10" s="2" t="s">
        <v>16</v>
      </c>
      <c r="B10" s="39">
        <v>104</v>
      </c>
      <c r="C10" s="36">
        <v>5.8683373034000397E-2</v>
      </c>
      <c r="D10" s="36">
        <v>0.31433063745498702</v>
      </c>
      <c r="E10" s="36">
        <v>0.45444178581237799</v>
      </c>
      <c r="F10" s="36">
        <v>0.14515180885791801</v>
      </c>
      <c r="G10" s="36">
        <v>2.73924171924591E-2</v>
      </c>
      <c r="H10" s="42">
        <v>2.76823925971985</v>
      </c>
      <c r="I10" s="36">
        <v>0.37301400215147401</v>
      </c>
    </row>
    <row r="11" spans="1:9" x14ac:dyDescent="0.2">
      <c r="A11" s="2" t="s">
        <v>17</v>
      </c>
      <c r="B11" s="39">
        <v>128</v>
      </c>
      <c r="C11" s="36">
        <v>5.7545293122529997E-2</v>
      </c>
      <c r="D11" s="36">
        <v>0.32602113485336298</v>
      </c>
      <c r="E11" s="36">
        <v>0.42755979299545299</v>
      </c>
      <c r="F11" s="36">
        <v>0.153200894594193</v>
      </c>
      <c r="G11" s="36">
        <v>3.5672876983880997E-2</v>
      </c>
      <c r="H11" s="42">
        <v>2.7834348678588898</v>
      </c>
      <c r="I11" s="36">
        <v>0.38356643083368602</v>
      </c>
    </row>
    <row r="12" spans="1:9" x14ac:dyDescent="0.2">
      <c r="A12" s="2" t="s">
        <v>18</v>
      </c>
      <c r="B12" s="39">
        <v>109</v>
      </c>
      <c r="C12" s="36">
        <v>3.5422801971435498E-2</v>
      </c>
      <c r="D12" s="36">
        <v>0.28403660655021701</v>
      </c>
      <c r="E12" s="36">
        <v>0.44154512882232699</v>
      </c>
      <c r="F12" s="36">
        <v>0.21650087833404499</v>
      </c>
      <c r="G12" s="36">
        <v>2.2494591772556301E-2</v>
      </c>
      <c r="H12" s="42">
        <v>2.9066078662872301</v>
      </c>
      <c r="I12" s="36">
        <v>0.31945940614149398</v>
      </c>
    </row>
    <row r="13" spans="1:9" x14ac:dyDescent="0.2">
      <c r="A13" s="2" t="s">
        <v>19</v>
      </c>
      <c r="B13" s="39">
        <v>106</v>
      </c>
      <c r="C13" s="36">
        <v>5.3546033799648299E-2</v>
      </c>
      <c r="D13" s="36">
        <v>0.32287624478340099</v>
      </c>
      <c r="E13" s="36">
        <v>0.43055206537246699</v>
      </c>
      <c r="F13" s="36">
        <v>0.172274425625801</v>
      </c>
      <c r="G13" s="36">
        <v>2.0751241594553001E-2</v>
      </c>
      <c r="H13" s="42">
        <v>2.7838087081909202</v>
      </c>
      <c r="I13" s="36">
        <v>0.37642227437620301</v>
      </c>
    </row>
    <row r="14" spans="1:9" x14ac:dyDescent="0.2">
      <c r="A14" s="2" t="s">
        <v>20</v>
      </c>
      <c r="B14" s="39">
        <v>98</v>
      </c>
      <c r="C14" s="36">
        <v>3.9829235523939098E-2</v>
      </c>
      <c r="D14" s="36">
        <v>0.24220862984657299</v>
      </c>
      <c r="E14" s="36">
        <v>0.48390331864357</v>
      </c>
      <c r="F14" s="36">
        <v>0.18135876953601801</v>
      </c>
      <c r="G14" s="36">
        <v>5.2700038999319097E-2</v>
      </c>
      <c r="H14" s="42">
        <v>2.9648916721343999</v>
      </c>
      <c r="I14" s="36">
        <v>0.28203786747185799</v>
      </c>
    </row>
    <row r="15" spans="1:9" x14ac:dyDescent="0.2">
      <c r="A15" s="2" t="s">
        <v>21</v>
      </c>
      <c r="B15" s="39">
        <v>93</v>
      </c>
      <c r="C15" s="36">
        <v>6.0330145061016097E-2</v>
      </c>
      <c r="D15" s="36">
        <v>0.31630966067314098</v>
      </c>
      <c r="E15" s="36">
        <v>0.43885898590087902</v>
      </c>
      <c r="F15" s="36">
        <v>0.159952953457832</v>
      </c>
      <c r="G15" s="36">
        <v>2.4548266083002101E-2</v>
      </c>
      <c r="H15" s="42">
        <v>2.7720794677734402</v>
      </c>
      <c r="I15" s="36">
        <v>0.37663980152488002</v>
      </c>
    </row>
    <row r="16" spans="1:9" x14ac:dyDescent="0.2">
      <c r="A16" s="2" t="s">
        <v>22</v>
      </c>
      <c r="B16" s="39">
        <v>105</v>
      </c>
      <c r="C16" s="36">
        <v>0</v>
      </c>
      <c r="D16" s="36">
        <v>0.24531570076942399</v>
      </c>
      <c r="E16" s="36">
        <v>0.57035779953002896</v>
      </c>
      <c r="F16" s="36">
        <v>0.13192696869373299</v>
      </c>
      <c r="G16" s="36">
        <v>5.2399542182683903E-2</v>
      </c>
      <c r="H16" s="42">
        <v>2.9914102554321298</v>
      </c>
      <c r="I16" s="36">
        <v>0.245315698027808</v>
      </c>
    </row>
    <row r="17" spans="1:9" x14ac:dyDescent="0.2">
      <c r="A17" s="2" t="s">
        <v>23</v>
      </c>
      <c r="B17" s="39">
        <v>79</v>
      </c>
      <c r="C17" s="36">
        <v>1.9057134166359901E-2</v>
      </c>
      <c r="D17" s="36">
        <v>0.26615089178085299</v>
      </c>
      <c r="E17" s="36">
        <v>0.40862518548965499</v>
      </c>
      <c r="F17" s="36">
        <v>0.244583874940872</v>
      </c>
      <c r="G17" s="36">
        <v>6.1582893133163501E-2</v>
      </c>
      <c r="H17" s="42">
        <v>3.0634844303131099</v>
      </c>
      <c r="I17" s="36">
        <v>0.28520803179086801</v>
      </c>
    </row>
    <row r="18" spans="1:9" x14ac:dyDescent="0.2">
      <c r="A18" s="2" t="s">
        <v>24</v>
      </c>
      <c r="B18" s="39">
        <v>78</v>
      </c>
      <c r="C18" s="36">
        <v>4.1723333299159997E-2</v>
      </c>
      <c r="D18" s="36">
        <v>0.23918543756008101</v>
      </c>
      <c r="E18" s="36">
        <v>0.34633502364158603</v>
      </c>
      <c r="F18" s="36">
        <v>0.33948460221290599</v>
      </c>
      <c r="G18" s="36">
        <v>3.3271610736846903E-2</v>
      </c>
      <c r="H18" s="42">
        <v>3.0833957195282</v>
      </c>
      <c r="I18" s="36">
        <v>0.28090876876630799</v>
      </c>
    </row>
    <row r="19" spans="1:9" x14ac:dyDescent="0.2">
      <c r="A19" s="2" t="s">
        <v>25</v>
      </c>
      <c r="B19" s="39">
        <v>93</v>
      </c>
      <c r="C19" s="36">
        <v>4.26849387586117E-2</v>
      </c>
      <c r="D19" s="36">
        <v>0.18177063763141599</v>
      </c>
      <c r="E19" s="36">
        <v>0.41324153542518599</v>
      </c>
      <c r="F19" s="36">
        <v>0.25361105799674999</v>
      </c>
      <c r="G19" s="36">
        <v>0.108691848814487</v>
      </c>
      <c r="H19" s="42">
        <v>3.2038543224334699</v>
      </c>
      <c r="I19" s="36">
        <v>0.224455572209217</v>
      </c>
    </row>
    <row r="20" spans="1:9" x14ac:dyDescent="0.2">
      <c r="A20" s="2" t="s">
        <v>26</v>
      </c>
      <c r="B20" s="39">
        <v>98</v>
      </c>
      <c r="C20" s="36">
        <v>0</v>
      </c>
      <c r="D20" s="36">
        <v>0.22641019523143799</v>
      </c>
      <c r="E20" s="36">
        <v>0.46011090278625499</v>
      </c>
      <c r="F20" s="36">
        <v>0.245039507746696</v>
      </c>
      <c r="G20" s="36">
        <v>6.8439394235611004E-2</v>
      </c>
      <c r="H20" s="42">
        <v>3.1555080413818399</v>
      </c>
      <c r="I20" s="36">
        <v>0.22641019523143799</v>
      </c>
    </row>
    <row r="21" spans="1:9" x14ac:dyDescent="0.2">
      <c r="A21" s="2" t="s">
        <v>27</v>
      </c>
      <c r="B21" s="39">
        <v>83</v>
      </c>
      <c r="C21" s="36">
        <v>1.8814969807863201E-2</v>
      </c>
      <c r="D21" s="36">
        <v>0.25699910521507302</v>
      </c>
      <c r="E21" s="36">
        <v>0.34304967522621199</v>
      </c>
      <c r="F21" s="36">
        <v>0.300122290849686</v>
      </c>
      <c r="G21" s="36">
        <v>8.1013947725296007E-2</v>
      </c>
      <c r="H21" s="42">
        <v>3.1675212383270299</v>
      </c>
      <c r="I21" s="36">
        <v>0.27581407810539799</v>
      </c>
    </row>
    <row r="22" spans="1:9" x14ac:dyDescent="0.2">
      <c r="A22" s="2" t="s">
        <v>28</v>
      </c>
      <c r="B22" s="39">
        <v>105</v>
      </c>
      <c r="C22" s="36">
        <v>8.5019003599882109E-3</v>
      </c>
      <c r="D22" s="36">
        <v>0.17364072799682601</v>
      </c>
      <c r="E22" s="36">
        <v>0.53465616703033403</v>
      </c>
      <c r="F22" s="36">
        <v>0.263999253511429</v>
      </c>
      <c r="G22" s="36">
        <v>1.92019380629063E-2</v>
      </c>
      <c r="H22" s="42">
        <v>3.1117584705352801</v>
      </c>
      <c r="I22" s="36">
        <v>0.18214263073168399</v>
      </c>
    </row>
    <row r="23" spans="1:9" x14ac:dyDescent="0.2">
      <c r="A23" s="2" t="s">
        <v>29</v>
      </c>
      <c r="B23" s="39">
        <v>102</v>
      </c>
      <c r="C23" s="36">
        <v>0</v>
      </c>
      <c r="D23" s="36">
        <v>0.16739350557327301</v>
      </c>
      <c r="E23" s="36">
        <v>0.54670161008834794</v>
      </c>
      <c r="F23" s="36">
        <v>0.23951484262943301</v>
      </c>
      <c r="G23" s="36">
        <v>4.6390037983655902E-2</v>
      </c>
      <c r="H23" s="42">
        <v>3.1649014949798602</v>
      </c>
      <c r="I23" s="36">
        <v>0.167393506196862</v>
      </c>
    </row>
    <row r="24" spans="1:9" x14ac:dyDescent="0.2">
      <c r="A24" s="2" t="s">
        <v>30</v>
      </c>
      <c r="B24" s="39">
        <v>101</v>
      </c>
      <c r="C24" s="36">
        <v>3.1942401081323603E-2</v>
      </c>
      <c r="D24" s="36">
        <v>0.22590613365173301</v>
      </c>
      <c r="E24" s="36">
        <v>0.41227841377258301</v>
      </c>
      <c r="F24" s="36">
        <v>0.273234903812408</v>
      </c>
      <c r="G24" s="36">
        <v>5.6638158857822397E-2</v>
      </c>
      <c r="H24" s="42">
        <v>3.0967202186584499</v>
      </c>
      <c r="I24" s="36">
        <v>0.25784853185137502</v>
      </c>
    </row>
    <row r="25" spans="1:9" x14ac:dyDescent="0.2">
      <c r="A25" s="2" t="s">
        <v>31</v>
      </c>
      <c r="B25" s="39">
        <v>100</v>
      </c>
      <c r="C25" s="36">
        <v>9.2882830649614299E-3</v>
      </c>
      <c r="D25" s="36">
        <v>0.14595879614353199</v>
      </c>
      <c r="E25" s="36">
        <v>0.53523045778274503</v>
      </c>
      <c r="F25" s="36">
        <v>0.211305201053619</v>
      </c>
      <c r="G25" s="36">
        <v>9.8217286169529003E-2</v>
      </c>
      <c r="H25" s="42">
        <v>3.2432043552398699</v>
      </c>
      <c r="I25" s="36">
        <v>0.15524707544927999</v>
      </c>
    </row>
    <row r="26" spans="1:9" x14ac:dyDescent="0.2">
      <c r="A26" s="2" t="s">
        <v>32</v>
      </c>
      <c r="B26" s="39">
        <v>97</v>
      </c>
      <c r="C26" s="36">
        <v>2.2070189937949201E-2</v>
      </c>
      <c r="D26" s="36">
        <v>0.28727057576179499</v>
      </c>
      <c r="E26" s="36">
        <v>0.47931975126266502</v>
      </c>
      <c r="F26" s="36">
        <v>0.15122878551483199</v>
      </c>
      <c r="G26" s="36">
        <v>6.0110695660114302E-2</v>
      </c>
      <c r="H26" s="42">
        <v>2.9400391578674299</v>
      </c>
      <c r="I26" s="36">
        <v>0.30934076627593599</v>
      </c>
    </row>
    <row r="27" spans="1:9" x14ac:dyDescent="0.2">
      <c r="A27" s="2" t="s">
        <v>33</v>
      </c>
      <c r="B27" s="39">
        <v>94</v>
      </c>
      <c r="C27" s="36">
        <v>1.8273349851369899E-2</v>
      </c>
      <c r="D27" s="36">
        <v>0.15671640634536699</v>
      </c>
      <c r="E27" s="36">
        <v>0.50771319866180398</v>
      </c>
      <c r="F27" s="36">
        <v>0.27290406823158297</v>
      </c>
      <c r="G27" s="36">
        <v>4.43929545581341E-2</v>
      </c>
      <c r="H27" s="42">
        <v>3.1684269905090301</v>
      </c>
      <c r="I27" s="36">
        <v>0.174989760108063</v>
      </c>
    </row>
    <row r="28" spans="1:9" x14ac:dyDescent="0.2">
      <c r="A28" s="2" t="s">
        <v>34</v>
      </c>
      <c r="B28" s="39">
        <v>100</v>
      </c>
      <c r="C28" s="36">
        <v>1.97656657546759E-2</v>
      </c>
      <c r="D28" s="36">
        <v>0.136691689491272</v>
      </c>
      <c r="E28" s="36">
        <v>0.50157535076141402</v>
      </c>
      <c r="F28" s="36">
        <v>0.27420529723167397</v>
      </c>
      <c r="G28" s="36">
        <v>6.7762009799480397E-2</v>
      </c>
      <c r="H28" s="42">
        <v>3.2335062026977499</v>
      </c>
      <c r="I28" s="36">
        <v>0.15645735320597601</v>
      </c>
    </row>
    <row r="29" spans="1:9" x14ac:dyDescent="0.2">
      <c r="A29" s="2" t="s">
        <v>35</v>
      </c>
      <c r="B29" s="39">
        <v>95</v>
      </c>
      <c r="C29" s="36">
        <v>9.6351448446512205E-3</v>
      </c>
      <c r="D29" s="36">
        <v>0.13091713190078699</v>
      </c>
      <c r="E29" s="36">
        <v>0.47395449876785301</v>
      </c>
      <c r="F29" s="36">
        <v>0.30922922492027299</v>
      </c>
      <c r="G29" s="36">
        <v>7.6263993978500394E-2</v>
      </c>
      <c r="H29" s="42">
        <v>3.3115696907043501</v>
      </c>
      <c r="I29" s="36">
        <v>0.14055227753083599</v>
      </c>
    </row>
    <row r="30" spans="1:9" x14ac:dyDescent="0.2">
      <c r="A30" s="2" t="s">
        <v>36</v>
      </c>
      <c r="B30" s="39">
        <v>88</v>
      </c>
      <c r="C30" s="36">
        <v>0</v>
      </c>
      <c r="D30" s="36">
        <v>0.17049443721771201</v>
      </c>
      <c r="E30" s="36">
        <v>0.57322323322296098</v>
      </c>
      <c r="F30" s="36">
        <v>0.18978285789489699</v>
      </c>
      <c r="G30" s="36">
        <v>6.6499449312686906E-2</v>
      </c>
      <c r="H30" s="42">
        <v>3.1522872447967498</v>
      </c>
      <c r="I30" s="36">
        <v>0.17049444102856001</v>
      </c>
    </row>
    <row r="31" spans="1:9" x14ac:dyDescent="0.2">
      <c r="A31" s="2" t="s">
        <v>37</v>
      </c>
      <c r="B31" s="39">
        <v>81</v>
      </c>
      <c r="C31" s="36">
        <v>0</v>
      </c>
      <c r="D31" s="36">
        <v>0.138550475239754</v>
      </c>
      <c r="E31" s="36">
        <v>0.47512915730476402</v>
      </c>
      <c r="F31" s="36">
        <v>0.34018760919570901</v>
      </c>
      <c r="G31" s="36">
        <v>4.6132743358612102E-2</v>
      </c>
      <c r="H31" s="42">
        <v>3.2939026355743399</v>
      </c>
      <c r="I31" s="36">
        <v>0.13855047730431699</v>
      </c>
    </row>
    <row r="32" spans="1:9" x14ac:dyDescent="0.2">
      <c r="A32" s="2" t="s">
        <v>38</v>
      </c>
      <c r="B32" s="39">
        <v>107</v>
      </c>
      <c r="C32" s="36">
        <v>1.07243899255991E-2</v>
      </c>
      <c r="D32" s="36">
        <v>0.26445123553276101</v>
      </c>
      <c r="E32" s="36">
        <v>0.51262509822845503</v>
      </c>
      <c r="F32" s="36">
        <v>0.18422366678714799</v>
      </c>
      <c r="G32" s="36">
        <v>2.79755797237158E-2</v>
      </c>
      <c r="H32" s="42">
        <v>2.9542748928070099</v>
      </c>
      <c r="I32" s="36">
        <v>0.27517563365923298</v>
      </c>
    </row>
    <row r="33" spans="1:9" x14ac:dyDescent="0.2">
      <c r="A33" s="2" t="s">
        <v>39</v>
      </c>
      <c r="B33" s="39">
        <v>93</v>
      </c>
      <c r="C33" s="36">
        <v>5.7153824716806398E-2</v>
      </c>
      <c r="D33" s="36">
        <v>0.24129791557788799</v>
      </c>
      <c r="E33" s="36">
        <v>0.33100128173828097</v>
      </c>
      <c r="F33" s="36">
        <v>0.30030724406242398</v>
      </c>
      <c r="G33" s="36">
        <v>7.0239730179309803E-2</v>
      </c>
      <c r="H33" s="42">
        <v>3.0851812362670898</v>
      </c>
      <c r="I33" s="36">
        <v>0.29845174140651398</v>
      </c>
    </row>
    <row r="34" spans="1:9" x14ac:dyDescent="0.2">
      <c r="A34" s="2" t="s">
        <v>40</v>
      </c>
      <c r="B34" s="39">
        <v>98</v>
      </c>
      <c r="C34" s="36">
        <v>1.97089351713657E-2</v>
      </c>
      <c r="D34" s="36">
        <v>0.12818743288517001</v>
      </c>
      <c r="E34" s="36">
        <v>0.502380311489105</v>
      </c>
      <c r="F34" s="36">
        <v>0.313815116882324</v>
      </c>
      <c r="G34" s="36">
        <v>3.5908184945583302E-2</v>
      </c>
      <c r="H34" s="42">
        <v>3.2180261611938499</v>
      </c>
      <c r="I34" s="36">
        <v>0.14789637081132001</v>
      </c>
    </row>
    <row r="35" spans="1:9" x14ac:dyDescent="0.2">
      <c r="A35" s="2" t="s">
        <v>41</v>
      </c>
      <c r="B35" s="39">
        <v>103</v>
      </c>
      <c r="C35" s="36">
        <v>0</v>
      </c>
      <c r="D35" s="36">
        <v>0.234703838825226</v>
      </c>
      <c r="E35" s="36">
        <v>0.409864962100983</v>
      </c>
      <c r="F35" s="36">
        <v>0.29093480110168501</v>
      </c>
      <c r="G35" s="36">
        <v>6.4496405422687503E-2</v>
      </c>
      <c r="H35" s="42">
        <v>3.18522381782532</v>
      </c>
      <c r="I35" s="36">
        <v>0.23470383707654599</v>
      </c>
    </row>
    <row r="36" spans="1:9" x14ac:dyDescent="0.2">
      <c r="A36" s="2" t="s">
        <v>42</v>
      </c>
      <c r="B36" s="39">
        <v>85</v>
      </c>
      <c r="C36" s="36">
        <v>0</v>
      </c>
      <c r="D36" s="36">
        <v>0.249976441264153</v>
      </c>
      <c r="E36" s="36">
        <v>0.399310052394867</v>
      </c>
      <c r="F36" s="36">
        <v>0.27203062176704401</v>
      </c>
      <c r="G36" s="36">
        <v>7.8682892024517101E-2</v>
      </c>
      <c r="H36" s="42">
        <v>3.1794199943542498</v>
      </c>
      <c r="I36" s="36">
        <v>0.24997643940168299</v>
      </c>
    </row>
    <row r="37" spans="1:9" x14ac:dyDescent="0.2">
      <c r="A37" s="2" t="s">
        <v>43</v>
      </c>
      <c r="B37" s="39">
        <v>92</v>
      </c>
      <c r="C37" s="36">
        <v>0</v>
      </c>
      <c r="D37" s="36">
        <v>0.17094328999519301</v>
      </c>
      <c r="E37" s="36">
        <v>0.43967539072036699</v>
      </c>
      <c r="F37" s="36">
        <v>0.31467828154563898</v>
      </c>
      <c r="G37" s="36">
        <v>7.4703022837638897E-2</v>
      </c>
      <c r="H37" s="42">
        <v>3.29314112663269</v>
      </c>
      <c r="I37" s="36">
        <v>0.170943292542447</v>
      </c>
    </row>
    <row r="38" spans="1:9" x14ac:dyDescent="0.2">
      <c r="A38" s="2" t="s">
        <v>44</v>
      </c>
      <c r="B38" s="39">
        <v>106</v>
      </c>
      <c r="C38" s="36">
        <v>9.18973051011562E-3</v>
      </c>
      <c r="D38" s="36">
        <v>0.22176063060760501</v>
      </c>
      <c r="E38" s="36">
        <v>0.47360697388648998</v>
      </c>
      <c r="F38" s="36">
        <v>0.25279027223586997</v>
      </c>
      <c r="G38" s="36">
        <v>4.26523983478546E-2</v>
      </c>
      <c r="H38" s="42">
        <v>3.0979549884796098</v>
      </c>
      <c r="I38" s="36">
        <v>0.23095035982718501</v>
      </c>
    </row>
    <row r="39" spans="1:9" x14ac:dyDescent="0.2">
      <c r="A39" s="2" t="s">
        <v>45</v>
      </c>
      <c r="B39" s="39">
        <v>105</v>
      </c>
      <c r="C39" s="36">
        <v>0</v>
      </c>
      <c r="D39" s="36">
        <v>0.255319654941559</v>
      </c>
      <c r="E39" s="36">
        <v>0.54074031114578203</v>
      </c>
      <c r="F39" s="36">
        <v>0.169060528278351</v>
      </c>
      <c r="G39" s="36">
        <v>3.4879494458437001E-2</v>
      </c>
      <c r="H39" s="42">
        <v>2.9834997653961199</v>
      </c>
      <c r="I39" s="36">
        <v>0.25531965779497801</v>
      </c>
    </row>
    <row r="40" spans="1:9" x14ac:dyDescent="0.2">
      <c r="A40" s="2" t="s">
        <v>46</v>
      </c>
      <c r="B40" s="39">
        <v>100</v>
      </c>
      <c r="C40" s="36">
        <v>2.0871296525001502E-2</v>
      </c>
      <c r="D40" s="36">
        <v>0.17855605483055101</v>
      </c>
      <c r="E40" s="36">
        <v>0.50389313697814897</v>
      </c>
      <c r="F40" s="36">
        <v>0.266783386468887</v>
      </c>
      <c r="G40" s="36">
        <v>2.9896108433604199E-2</v>
      </c>
      <c r="H40" s="42">
        <v>3.1062769889831499</v>
      </c>
      <c r="I40" s="36">
        <v>0.199427354698714</v>
      </c>
    </row>
    <row r="41" spans="1:9" x14ac:dyDescent="0.2">
      <c r="A41" s="2" t="s">
        <v>47</v>
      </c>
      <c r="B41" s="39">
        <v>98</v>
      </c>
      <c r="C41" s="36">
        <v>1.20300557464361E-2</v>
      </c>
      <c r="D41" s="36">
        <v>0.24767063558101701</v>
      </c>
      <c r="E41" s="36">
        <v>0.43523177504539501</v>
      </c>
      <c r="F41" s="36">
        <v>0.23355770111084001</v>
      </c>
      <c r="G41" s="36">
        <v>7.1509830653667394E-2</v>
      </c>
      <c r="H41" s="42">
        <v>3.10484671592712</v>
      </c>
      <c r="I41" s="36">
        <v>0.25970069181118299</v>
      </c>
    </row>
    <row r="42" spans="1:9" x14ac:dyDescent="0.2">
      <c r="A42" s="2" t="s">
        <v>48</v>
      </c>
      <c r="B42" s="39">
        <v>99</v>
      </c>
      <c r="C42" s="36">
        <v>2.39339992403984E-2</v>
      </c>
      <c r="D42" s="36">
        <v>0.24375398457050301</v>
      </c>
      <c r="E42" s="36">
        <v>0.46364000439643899</v>
      </c>
      <c r="F42" s="36">
        <v>0.22275663912296301</v>
      </c>
      <c r="G42" s="36">
        <v>4.59153577685356E-2</v>
      </c>
      <c r="H42" s="42">
        <v>3.0229654312133798</v>
      </c>
      <c r="I42" s="36">
        <v>0.26768798779976299</v>
      </c>
    </row>
    <row r="43" spans="1:9" x14ac:dyDescent="0.2">
      <c r="A43" s="2" t="s">
        <v>49</v>
      </c>
      <c r="B43" s="39">
        <v>90</v>
      </c>
      <c r="C43" s="36">
        <v>1.15692364051938E-2</v>
      </c>
      <c r="D43" s="36">
        <v>0.27090543508529702</v>
      </c>
      <c r="E43" s="36">
        <v>0.50764858722686801</v>
      </c>
      <c r="F43" s="36">
        <v>0.15416696667671201</v>
      </c>
      <c r="G43" s="36">
        <v>5.5709809064865098E-2</v>
      </c>
      <c r="H43" s="42">
        <v>2.9715425968170202</v>
      </c>
      <c r="I43" s="36">
        <v>0.28247466175671399</v>
      </c>
    </row>
    <row r="44" spans="1:9" x14ac:dyDescent="0.2">
      <c r="A44" s="2" t="s">
        <v>50</v>
      </c>
      <c r="B44" s="39">
        <v>94</v>
      </c>
      <c r="C44" s="36">
        <v>8.6042573675513302E-3</v>
      </c>
      <c r="D44" s="36">
        <v>0.290227591991425</v>
      </c>
      <c r="E44" s="36">
        <v>0.52945977449417103</v>
      </c>
      <c r="F44" s="36">
        <v>0.13675570487976099</v>
      </c>
      <c r="G44" s="36">
        <v>3.495267406106E-2</v>
      </c>
      <c r="H44" s="42">
        <v>2.8992249965667698</v>
      </c>
      <c r="I44" s="36">
        <v>0.29883184852404898</v>
      </c>
    </row>
    <row r="45" spans="1:9" x14ac:dyDescent="0.2">
      <c r="A45" s="2" t="s">
        <v>51</v>
      </c>
      <c r="B45" s="39">
        <v>100</v>
      </c>
      <c r="C45" s="36">
        <v>2.03515384346247E-2</v>
      </c>
      <c r="D45" s="36">
        <v>0.20480601489543901</v>
      </c>
      <c r="E45" s="36">
        <v>0.43622452020645103</v>
      </c>
      <c r="F45" s="36">
        <v>0.27481192350387601</v>
      </c>
      <c r="G45" s="36">
        <v>6.3805997371673598E-2</v>
      </c>
      <c r="H45" s="42">
        <v>3.15691471099854</v>
      </c>
      <c r="I45" s="36">
        <v>0.22515755458823</v>
      </c>
    </row>
    <row r="46" spans="1:9" x14ac:dyDescent="0.2">
      <c r="A46" s="2" t="s">
        <v>52</v>
      </c>
      <c r="B46" s="39">
        <v>106</v>
      </c>
      <c r="C46" s="36">
        <v>6.8836286664009103E-3</v>
      </c>
      <c r="D46" s="36">
        <v>0.21695454418659199</v>
      </c>
      <c r="E46" s="36">
        <v>0.45280766487121599</v>
      </c>
      <c r="F46" s="36">
        <v>0.23070231080055201</v>
      </c>
      <c r="G46" s="36">
        <v>9.2651858925819397E-2</v>
      </c>
      <c r="H46" s="42">
        <v>3.1852841377258301</v>
      </c>
      <c r="I46" s="36">
        <v>0.223838171185269</v>
      </c>
    </row>
    <row r="47" spans="1:9" x14ac:dyDescent="0.2">
      <c r="A47" s="2" t="s">
        <v>53</v>
      </c>
      <c r="B47" s="39">
        <v>103</v>
      </c>
      <c r="C47" s="36">
        <v>6.0985521413385903E-3</v>
      </c>
      <c r="D47" s="36">
        <v>0.14957518875598899</v>
      </c>
      <c r="E47" s="36">
        <v>0.47667986154556302</v>
      </c>
      <c r="F47" s="36">
        <v>0.313354402780533</v>
      </c>
      <c r="G47" s="36">
        <v>5.4291989654302597E-2</v>
      </c>
      <c r="H47" s="42">
        <v>3.2601661682128902</v>
      </c>
      <c r="I47" s="36">
        <v>0.155673741694731</v>
      </c>
    </row>
    <row r="48" spans="1:9" x14ac:dyDescent="0.2">
      <c r="A48" s="2" t="s">
        <v>54</v>
      </c>
      <c r="B48" s="39">
        <v>90</v>
      </c>
      <c r="C48" s="36">
        <v>8.7843844667077099E-3</v>
      </c>
      <c r="D48" s="36">
        <v>0.20026572048664101</v>
      </c>
      <c r="E48" s="36">
        <v>0.395926684141159</v>
      </c>
      <c r="F48" s="36">
        <v>0.35272228717803999</v>
      </c>
      <c r="G48" s="36">
        <v>4.2300924658775302E-2</v>
      </c>
      <c r="H48" s="42">
        <v>3.2194895744323699</v>
      </c>
      <c r="I48" s="36">
        <v>0.20905010475865601</v>
      </c>
    </row>
    <row r="49" spans="1:9" x14ac:dyDescent="0.2">
      <c r="A49" s="2" t="s">
        <v>55</v>
      </c>
      <c r="B49" s="39">
        <v>89</v>
      </c>
      <c r="C49" s="36">
        <v>6.1970287933945699E-3</v>
      </c>
      <c r="D49" s="36">
        <v>0.14206153154373199</v>
      </c>
      <c r="E49" s="36">
        <v>0.47281086444854697</v>
      </c>
      <c r="F49" s="36">
        <v>0.27359387278556802</v>
      </c>
      <c r="G49" s="36">
        <v>0.105336718261242</v>
      </c>
      <c r="H49" s="42">
        <v>3.32981181144714</v>
      </c>
      <c r="I49" s="36">
        <v>0.14825855798982501</v>
      </c>
    </row>
    <row r="50" spans="1:9" x14ac:dyDescent="0.2">
      <c r="A50" s="2" t="s">
        <v>56</v>
      </c>
      <c r="B50" s="39">
        <v>68</v>
      </c>
      <c r="C50" s="36">
        <v>4.0294490754604298E-2</v>
      </c>
      <c r="D50" s="36">
        <v>0.18509514629840901</v>
      </c>
      <c r="E50" s="36">
        <v>0.46327409148216198</v>
      </c>
      <c r="F50" s="36">
        <v>0.223177939653397</v>
      </c>
      <c r="G50" s="36">
        <v>8.8158309459686293E-2</v>
      </c>
      <c r="H50" s="42">
        <v>3.13381052017212</v>
      </c>
      <c r="I50" s="36">
        <v>0.22538964209086401</v>
      </c>
    </row>
    <row r="51" spans="1:9" x14ac:dyDescent="0.2">
      <c r="A51" s="2" t="s">
        <v>57</v>
      </c>
      <c r="B51" s="39">
        <v>104</v>
      </c>
      <c r="C51" s="36">
        <v>0</v>
      </c>
      <c r="D51" s="36">
        <v>0.20808357000350999</v>
      </c>
      <c r="E51" s="36">
        <v>0.58200812339782704</v>
      </c>
      <c r="F51" s="36">
        <v>0.18712638318538699</v>
      </c>
      <c r="G51" s="36">
        <v>2.2781932726502401E-2</v>
      </c>
      <c r="H51" s="42">
        <v>3.0246067047119101</v>
      </c>
      <c r="I51" s="36">
        <v>0.20808356806558001</v>
      </c>
    </row>
    <row r="52" spans="1:9" x14ac:dyDescent="0.2">
      <c r="A52" s="2" t="s">
        <v>58</v>
      </c>
      <c r="B52" s="39">
        <v>82</v>
      </c>
      <c r="C52" s="36">
        <v>0</v>
      </c>
      <c r="D52" s="36">
        <v>0.15037311613559701</v>
      </c>
      <c r="E52" s="36">
        <v>0.4606032371521</v>
      </c>
      <c r="F52" s="36">
        <v>0.32290607690811202</v>
      </c>
      <c r="G52" s="36">
        <v>6.6117554903030396E-2</v>
      </c>
      <c r="H52" s="42">
        <v>3.3047680854797399</v>
      </c>
      <c r="I52" s="36">
        <v>0.15037311837633099</v>
      </c>
    </row>
    <row r="53" spans="1:9" x14ac:dyDescent="0.2">
      <c r="A53" s="2" t="s">
        <v>59</v>
      </c>
      <c r="B53" s="39">
        <v>99</v>
      </c>
      <c r="C53" s="36">
        <v>5.0224795937538098E-2</v>
      </c>
      <c r="D53" s="36">
        <v>0.23946264386177099</v>
      </c>
      <c r="E53" s="36">
        <v>0.54525917768478405</v>
      </c>
      <c r="F53" s="36">
        <v>0.16505339741706801</v>
      </c>
      <c r="G53" s="36">
        <v>0</v>
      </c>
      <c r="H53" s="42">
        <v>2.8251411914825399</v>
      </c>
      <c r="I53" s="36">
        <v>0.28968743548262998</v>
      </c>
    </row>
    <row r="54" spans="1:9" x14ac:dyDescent="0.2">
      <c r="A54" s="2" t="s">
        <v>60</v>
      </c>
      <c r="B54" s="39">
        <v>97</v>
      </c>
      <c r="C54" s="36">
        <v>1.1517614126205399E-2</v>
      </c>
      <c r="D54" s="36">
        <v>0.21443925797939301</v>
      </c>
      <c r="E54" s="36">
        <v>0.56280440092086803</v>
      </c>
      <c r="F54" s="36">
        <v>0.179436355829239</v>
      </c>
      <c r="G54" s="36">
        <v>3.1802371144294697E-2</v>
      </c>
      <c r="H54" s="42">
        <v>3.0055665969848602</v>
      </c>
      <c r="I54" s="36">
        <v>0.22595687210559801</v>
      </c>
    </row>
    <row r="55" spans="1:9" x14ac:dyDescent="0.2">
      <c r="A55" s="2" t="s">
        <v>61</v>
      </c>
      <c r="B55" s="39">
        <v>97</v>
      </c>
      <c r="C55" s="36">
        <v>2.5011349469423301E-2</v>
      </c>
      <c r="D55" s="36">
        <v>0.18959555029869099</v>
      </c>
      <c r="E55" s="36">
        <v>0.42898458242416398</v>
      </c>
      <c r="F55" s="36">
        <v>0.29874119162559498</v>
      </c>
      <c r="G55" s="36">
        <v>5.7667344808578498E-2</v>
      </c>
      <c r="H55" s="42">
        <v>3.1744575500488299</v>
      </c>
      <c r="I55" s="36">
        <v>0.21460689577074901</v>
      </c>
    </row>
    <row r="56" spans="1:9" x14ac:dyDescent="0.2">
      <c r="A56" s="2" t="s">
        <v>62</v>
      </c>
      <c r="B56" s="39">
        <v>101</v>
      </c>
      <c r="C56" s="36">
        <v>6.7142094485461703E-3</v>
      </c>
      <c r="D56" s="36">
        <v>0.28166043758392301</v>
      </c>
      <c r="E56" s="36">
        <v>0.47999313473701499</v>
      </c>
      <c r="F56" s="36">
        <v>0.20102947950363201</v>
      </c>
      <c r="G56" s="36">
        <v>3.0602747574448599E-2</v>
      </c>
      <c r="H56" s="42">
        <v>2.9671461582183798</v>
      </c>
      <c r="I56" s="36">
        <v>0.28837464448105599</v>
      </c>
    </row>
    <row r="57" spans="1:9" x14ac:dyDescent="0.2">
      <c r="A57" s="2" t="s">
        <v>63</v>
      </c>
      <c r="B57" s="39">
        <v>97</v>
      </c>
      <c r="C57" s="36">
        <v>1.3960505835711999E-2</v>
      </c>
      <c r="D57" s="36">
        <v>0.27664369344711298</v>
      </c>
      <c r="E57" s="36">
        <v>0.53129684925079301</v>
      </c>
      <c r="F57" s="36">
        <v>0.14493964612484</v>
      </c>
      <c r="G57" s="36">
        <v>3.3159289509057999E-2</v>
      </c>
      <c r="H57" s="42">
        <v>2.9066934585571298</v>
      </c>
      <c r="I57" s="36">
        <v>0.29060420388381097</v>
      </c>
    </row>
    <row r="58" spans="1:9" x14ac:dyDescent="0.2">
      <c r="A58" s="2" t="s">
        <v>64</v>
      </c>
      <c r="B58" s="39">
        <v>101</v>
      </c>
      <c r="C58" s="36">
        <v>2.7240121737122501E-2</v>
      </c>
      <c r="D58" s="36">
        <v>0.24532990157604201</v>
      </c>
      <c r="E58" s="36">
        <v>0.32922846078872697</v>
      </c>
      <c r="F58" s="36">
        <v>0.31953772902488697</v>
      </c>
      <c r="G58" s="36">
        <v>7.8663773834705394E-2</v>
      </c>
      <c r="H58" s="42">
        <v>3.1770551204681401</v>
      </c>
      <c r="I58" s="36">
        <v>0.27257002686707299</v>
      </c>
    </row>
    <row r="59" spans="1:9" x14ac:dyDescent="0.2">
      <c r="A59" s="2" t="s">
        <v>65</v>
      </c>
      <c r="B59" s="39">
        <v>89</v>
      </c>
      <c r="C59" s="36">
        <v>2.7918370440602299E-2</v>
      </c>
      <c r="D59" s="36">
        <v>0.14756593108177199</v>
      </c>
      <c r="E59" s="36">
        <v>0.63069146871566795</v>
      </c>
      <c r="F59" s="36">
        <v>0.17464685440063499</v>
      </c>
      <c r="G59" s="36">
        <v>1.9177382811903999E-2</v>
      </c>
      <c r="H59" s="42">
        <v>3.0095989704132098</v>
      </c>
      <c r="I59" s="36">
        <v>0.17548430021491401</v>
      </c>
    </row>
    <row r="60" spans="1:9" x14ac:dyDescent="0.2">
      <c r="A60" s="2" t="s">
        <v>66</v>
      </c>
      <c r="B60" s="39">
        <v>93</v>
      </c>
      <c r="C60" s="36">
        <v>1.1018020100891601E-2</v>
      </c>
      <c r="D60" s="36">
        <v>0.10433072596788399</v>
      </c>
      <c r="E60" s="36">
        <v>0.54580104351043701</v>
      </c>
      <c r="F60" s="36">
        <v>0.29246541857719399</v>
      </c>
      <c r="G60" s="36">
        <v>4.6384803950786598E-2</v>
      </c>
      <c r="H60" s="42">
        <v>3.2588682174682599</v>
      </c>
      <c r="I60" s="36">
        <v>0.115348744672226</v>
      </c>
    </row>
    <row r="61" spans="1:9" x14ac:dyDescent="0.2">
      <c r="A61" s="2" t="s">
        <v>67</v>
      </c>
      <c r="B61" s="39">
        <v>87</v>
      </c>
      <c r="C61" s="36">
        <v>0</v>
      </c>
      <c r="D61" s="36">
        <v>0.20963236689567599</v>
      </c>
      <c r="E61" s="36">
        <v>0.446843922138214</v>
      </c>
      <c r="F61" s="36">
        <v>0.197878792881966</v>
      </c>
      <c r="G61" s="36">
        <v>0.14564491808414501</v>
      </c>
      <c r="H61" s="42">
        <v>3.2795362472534202</v>
      </c>
      <c r="I61" s="36">
        <v>0.20963236689567599</v>
      </c>
    </row>
    <row r="62" spans="1:9" x14ac:dyDescent="0.2">
      <c r="A62" s="2" t="s">
        <v>68</v>
      </c>
      <c r="B62" s="39">
        <v>120</v>
      </c>
      <c r="C62" s="36">
        <v>1.6897540539503101E-2</v>
      </c>
      <c r="D62" s="36">
        <v>0.27383506298065202</v>
      </c>
      <c r="E62" s="36">
        <v>0.43247452378272999</v>
      </c>
      <c r="F62" s="36">
        <v>0.246158346533775</v>
      </c>
      <c r="G62" s="36">
        <v>3.0634528025984799E-2</v>
      </c>
      <c r="H62" s="42">
        <v>2.9997973442077601</v>
      </c>
      <c r="I62" s="36">
        <v>0.29073260297862302</v>
      </c>
    </row>
    <row r="63" spans="1:9" x14ac:dyDescent="0.2">
      <c r="A63" s="2" t="s">
        <v>69</v>
      </c>
      <c r="B63" s="39">
        <v>90</v>
      </c>
      <c r="C63" s="36">
        <v>1.9296340644359599E-2</v>
      </c>
      <c r="D63" s="36">
        <v>0.12553729116916701</v>
      </c>
      <c r="E63" s="36">
        <v>0.50891554355621305</v>
      </c>
      <c r="F63" s="36">
        <v>0.259592115879059</v>
      </c>
      <c r="G63" s="36">
        <v>8.6658701300621005E-2</v>
      </c>
      <c r="H63" s="42">
        <v>3.2687795162200901</v>
      </c>
      <c r="I63" s="36">
        <v>0.14483363289262099</v>
      </c>
    </row>
    <row r="64" spans="1:9" x14ac:dyDescent="0.2">
      <c r="A64" s="2" t="s">
        <v>70</v>
      </c>
      <c r="B64" s="39">
        <v>98</v>
      </c>
      <c r="C64" s="36">
        <v>1.51511169970036E-2</v>
      </c>
      <c r="D64" s="36">
        <v>0.166382536292076</v>
      </c>
      <c r="E64" s="36">
        <v>0.51050734519958496</v>
      </c>
      <c r="F64" s="36">
        <v>0.22936500608921101</v>
      </c>
      <c r="G64" s="36">
        <v>7.8593984246253995E-2</v>
      </c>
      <c r="H64" s="42">
        <v>3.1898682117462198</v>
      </c>
      <c r="I64" s="36">
        <v>0.18153365531787599</v>
      </c>
    </row>
    <row r="65" spans="1:9" x14ac:dyDescent="0.2">
      <c r="A65" s="2" t="s">
        <v>71</v>
      </c>
      <c r="B65" s="39">
        <v>83</v>
      </c>
      <c r="C65" s="36">
        <v>0</v>
      </c>
      <c r="D65" s="36">
        <v>0.106957301497459</v>
      </c>
      <c r="E65" s="36">
        <v>0.50994366407394398</v>
      </c>
      <c r="F65" s="36">
        <v>0.29821723699569702</v>
      </c>
      <c r="G65" s="36">
        <v>8.4881797432899503E-2</v>
      </c>
      <c r="H65" s="42">
        <v>3.36102342605591</v>
      </c>
      <c r="I65" s="36">
        <v>0.106957301497459</v>
      </c>
    </row>
    <row r="66" spans="1:9" x14ac:dyDescent="0.2">
      <c r="A66" s="2" t="s">
        <v>72</v>
      </c>
      <c r="B66" s="39">
        <v>95</v>
      </c>
      <c r="C66" s="36">
        <v>4.2954627424478503E-2</v>
      </c>
      <c r="D66" s="36">
        <v>0.38681235909461997</v>
      </c>
      <c r="E66" s="36">
        <v>0.33341524004936202</v>
      </c>
      <c r="F66" s="36">
        <v>0.211548611521721</v>
      </c>
      <c r="G66" s="36">
        <v>2.5269147008657501E-2</v>
      </c>
      <c r="H66" s="42">
        <v>2.7893652915954599</v>
      </c>
      <c r="I66" s="36">
        <v>0.42976699292312598</v>
      </c>
    </row>
    <row r="67" spans="1:9" x14ac:dyDescent="0.2">
      <c r="A67" s="2" t="s">
        <v>73</v>
      </c>
      <c r="B67" s="39">
        <v>104</v>
      </c>
      <c r="C67" s="36">
        <v>1.3431279920041599E-2</v>
      </c>
      <c r="D67" s="36">
        <v>0.218942910432816</v>
      </c>
      <c r="E67" s="36">
        <v>0.45769503712654103</v>
      </c>
      <c r="F67" s="36">
        <v>0.27611917257308999</v>
      </c>
      <c r="G67" s="36">
        <v>3.3811621367931401E-2</v>
      </c>
      <c r="H67" s="42">
        <v>3.0979368686675999</v>
      </c>
      <c r="I67" s="36">
        <v>0.23237418537530499</v>
      </c>
    </row>
    <row r="68" spans="1:9" x14ac:dyDescent="0.2">
      <c r="A68" s="2" t="s">
        <v>74</v>
      </c>
      <c r="B68" s="39">
        <v>92</v>
      </c>
      <c r="C68" s="36">
        <v>1.1915297247469399E-2</v>
      </c>
      <c r="D68" s="36">
        <v>0.23928597569465601</v>
      </c>
      <c r="E68" s="36">
        <v>0.4779372215271</v>
      </c>
      <c r="F68" s="36">
        <v>0.21434105932712599</v>
      </c>
      <c r="G68" s="36">
        <v>5.6520465761423097E-2</v>
      </c>
      <c r="H68" s="42">
        <v>3.0642654895782502</v>
      </c>
      <c r="I68" s="36">
        <v>0.25120126802918802</v>
      </c>
    </row>
    <row r="69" spans="1:9" x14ac:dyDescent="0.2">
      <c r="A69" s="2" t="s">
        <v>75</v>
      </c>
      <c r="B69" s="39">
        <v>109</v>
      </c>
      <c r="C69" s="36">
        <v>3.8644671440124498E-2</v>
      </c>
      <c r="D69" s="36">
        <v>0.17732420563697801</v>
      </c>
      <c r="E69" s="36">
        <v>0.45956385135650601</v>
      </c>
      <c r="F69" s="36">
        <v>0.25660315155982999</v>
      </c>
      <c r="G69" s="36">
        <v>6.7864112555980696E-2</v>
      </c>
      <c r="H69" s="42">
        <v>3.1377179622650102</v>
      </c>
      <c r="I69" s="36">
        <v>0.21596887868619599</v>
      </c>
    </row>
    <row r="70" spans="1:9" x14ac:dyDescent="0.2">
      <c r="A70" s="2" t="s">
        <v>76</v>
      </c>
      <c r="B70" s="39">
        <v>100</v>
      </c>
      <c r="C70" s="36">
        <v>0</v>
      </c>
      <c r="D70" s="36">
        <v>0.173260778188705</v>
      </c>
      <c r="E70" s="36">
        <v>0.48151096701621998</v>
      </c>
      <c r="F70" s="36">
        <v>0.30675530433654802</v>
      </c>
      <c r="G70" s="36">
        <v>3.8472965359687798E-2</v>
      </c>
      <c r="H70" s="42">
        <v>3.2104403972625701</v>
      </c>
      <c r="I70" s="36">
        <v>0.17326077560691899</v>
      </c>
    </row>
    <row r="71" spans="1:9" x14ac:dyDescent="0.2">
      <c r="A71" s="3" t="s">
        <v>77</v>
      </c>
      <c r="B71" s="40">
        <v>79</v>
      </c>
      <c r="C71" s="37">
        <v>5.0149340182542801E-2</v>
      </c>
      <c r="D71" s="37">
        <v>0.156747862696648</v>
      </c>
      <c r="E71" s="37">
        <v>0.474196046590805</v>
      </c>
      <c r="F71" s="37">
        <v>0.284421056509018</v>
      </c>
      <c r="G71" s="37">
        <v>3.4485697746276897E-2</v>
      </c>
      <c r="H71" s="43">
        <v>3.09634590148926</v>
      </c>
      <c r="I71" s="37">
        <v>0.20689720210843801</v>
      </c>
    </row>
    <row r="73" spans="1:9" x14ac:dyDescent="0.2">
      <c r="A73" t="s">
        <v>97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315</v>
      </c>
    </row>
    <row r="4" spans="1:6" x14ac:dyDescent="0.2">
      <c r="A4" t="s">
        <v>3</v>
      </c>
    </row>
    <row r="5" spans="1:6" ht="63.75" x14ac:dyDescent="0.2">
      <c r="A5" s="4" t="s">
        <v>4</v>
      </c>
      <c r="B5" s="4" t="s">
        <v>5</v>
      </c>
      <c r="C5" s="4" t="s">
        <v>316</v>
      </c>
      <c r="D5" s="4" t="s">
        <v>317</v>
      </c>
      <c r="E5" s="4" t="s">
        <v>318</v>
      </c>
      <c r="F5" s="4" t="s">
        <v>319</v>
      </c>
    </row>
    <row r="6" spans="1:6" x14ac:dyDescent="0.2">
      <c r="A6" s="5" t="s">
        <v>13</v>
      </c>
      <c r="B6" s="474" t="s">
        <v>1</v>
      </c>
      <c r="C6" s="471" t="s">
        <v>1</v>
      </c>
      <c r="D6" s="471" t="s">
        <v>1</v>
      </c>
      <c r="E6" s="471" t="s">
        <v>1</v>
      </c>
      <c r="F6" s="471" t="s">
        <v>1</v>
      </c>
    </row>
    <row r="7" spans="1:6" x14ac:dyDescent="0.2">
      <c r="A7" s="2" t="s">
        <v>13</v>
      </c>
      <c r="B7" s="475">
        <v>6110</v>
      </c>
      <c r="C7" s="472">
        <v>0.31463387608528098</v>
      </c>
      <c r="D7" s="472">
        <v>1.7800856381654701E-2</v>
      </c>
      <c r="E7" s="472">
        <v>0.51027405261993397</v>
      </c>
      <c r="F7" s="472">
        <v>0.15729120373725899</v>
      </c>
    </row>
    <row r="8" spans="1:6" x14ac:dyDescent="0.2">
      <c r="A8" s="5" t="s">
        <v>14</v>
      </c>
      <c r="B8" s="474" t="s">
        <v>1</v>
      </c>
      <c r="C8" s="471" t="s">
        <v>1</v>
      </c>
      <c r="D8" s="471" t="s">
        <v>1</v>
      </c>
      <c r="E8" s="471" t="s">
        <v>1</v>
      </c>
      <c r="F8" s="471" t="s">
        <v>1</v>
      </c>
    </row>
    <row r="9" spans="1:6" x14ac:dyDescent="0.2">
      <c r="A9" s="2" t="s">
        <v>15</v>
      </c>
      <c r="B9" s="475">
        <v>103</v>
      </c>
      <c r="C9" s="472">
        <v>0.42768257856369002</v>
      </c>
      <c r="D9" s="472">
        <v>8.72457958757877E-3</v>
      </c>
      <c r="E9" s="472">
        <v>0.46303370594978299</v>
      </c>
      <c r="F9" s="472">
        <v>0.100559152662754</v>
      </c>
    </row>
    <row r="10" spans="1:6" x14ac:dyDescent="0.2">
      <c r="A10" s="2" t="s">
        <v>16</v>
      </c>
      <c r="B10" s="475">
        <v>105</v>
      </c>
      <c r="C10" s="472">
        <v>0.41356271505355802</v>
      </c>
      <c r="D10" s="472">
        <v>2.2162111476063701E-2</v>
      </c>
      <c r="E10" s="472">
        <v>0.464399844408035</v>
      </c>
      <c r="F10" s="472">
        <v>9.9875308573246002E-2</v>
      </c>
    </row>
    <row r="11" spans="1:6" x14ac:dyDescent="0.2">
      <c r="A11" s="2" t="s">
        <v>17</v>
      </c>
      <c r="B11" s="475">
        <v>126</v>
      </c>
      <c r="C11" s="472">
        <v>0.41040247678756703</v>
      </c>
      <c r="D11" s="472">
        <v>2.96656284481287E-2</v>
      </c>
      <c r="E11" s="472">
        <v>0.43900167942047102</v>
      </c>
      <c r="F11" s="472">
        <v>0.12093021720647799</v>
      </c>
    </row>
    <row r="12" spans="1:6" x14ac:dyDescent="0.2">
      <c r="A12" s="2" t="s">
        <v>18</v>
      </c>
      <c r="B12" s="475">
        <v>109</v>
      </c>
      <c r="C12" s="472">
        <v>0.39736223220825201</v>
      </c>
      <c r="D12" s="472">
        <v>0</v>
      </c>
      <c r="E12" s="472">
        <v>0.554521083831787</v>
      </c>
      <c r="F12" s="472">
        <v>4.8116695135831798E-2</v>
      </c>
    </row>
    <row r="13" spans="1:6" x14ac:dyDescent="0.2">
      <c r="A13" s="2" t="s">
        <v>19</v>
      </c>
      <c r="B13" s="475">
        <v>108</v>
      </c>
      <c r="C13" s="472">
        <v>0.52178215980529796</v>
      </c>
      <c r="D13" s="472">
        <v>0</v>
      </c>
      <c r="E13" s="472">
        <v>0.39200702309608498</v>
      </c>
      <c r="F13" s="472">
        <v>8.6210802197456401E-2</v>
      </c>
    </row>
    <row r="14" spans="1:6" x14ac:dyDescent="0.2">
      <c r="A14" s="2" t="s">
        <v>20</v>
      </c>
      <c r="B14" s="475">
        <v>98</v>
      </c>
      <c r="C14" s="472">
        <v>0.58934473991393999</v>
      </c>
      <c r="D14" s="472">
        <v>1.8627380952238998E-2</v>
      </c>
      <c r="E14" s="472">
        <v>0.33918264508247398</v>
      </c>
      <c r="F14" s="472">
        <v>5.2845265716314302E-2</v>
      </c>
    </row>
    <row r="15" spans="1:6" x14ac:dyDescent="0.2">
      <c r="A15" s="2" t="s">
        <v>21</v>
      </c>
      <c r="B15" s="475">
        <v>94</v>
      </c>
      <c r="C15" s="472">
        <v>0.37673482298851002</v>
      </c>
      <c r="D15" s="472">
        <v>0</v>
      </c>
      <c r="E15" s="472">
        <v>0.54975610971450795</v>
      </c>
      <c r="F15" s="472">
        <v>7.3509030044078799E-2</v>
      </c>
    </row>
    <row r="16" spans="1:6" x14ac:dyDescent="0.2">
      <c r="A16" s="2" t="s">
        <v>22</v>
      </c>
      <c r="B16" s="475">
        <v>103</v>
      </c>
      <c r="C16" s="472">
        <v>0.27879148721694902</v>
      </c>
      <c r="D16" s="472">
        <v>1.31960948929191E-2</v>
      </c>
      <c r="E16" s="472">
        <v>0.56290036439895597</v>
      </c>
      <c r="F16" s="472">
        <v>0.14511203765869099</v>
      </c>
    </row>
    <row r="17" spans="1:6" x14ac:dyDescent="0.2">
      <c r="A17" s="2" t="s">
        <v>23</v>
      </c>
      <c r="B17" s="475">
        <v>79</v>
      </c>
      <c r="C17" s="472">
        <v>0.24506077170372001</v>
      </c>
      <c r="D17" s="472">
        <v>4.3476104736328097E-2</v>
      </c>
      <c r="E17" s="472">
        <v>0.49619039893150302</v>
      </c>
      <c r="F17" s="472">
        <v>0.21527272462844799</v>
      </c>
    </row>
    <row r="18" spans="1:6" x14ac:dyDescent="0.2">
      <c r="A18" s="2" t="s">
        <v>24</v>
      </c>
      <c r="B18" s="475">
        <v>78</v>
      </c>
      <c r="C18" s="472">
        <v>0.22919976711273199</v>
      </c>
      <c r="D18" s="472">
        <v>2.3840896785259202E-2</v>
      </c>
      <c r="E18" s="472">
        <v>0.53854238986969005</v>
      </c>
      <c r="F18" s="472">
        <v>0.208416938781738</v>
      </c>
    </row>
    <row r="19" spans="1:6" x14ac:dyDescent="0.2">
      <c r="A19" s="2" t="s">
        <v>25</v>
      </c>
      <c r="B19" s="475">
        <v>96</v>
      </c>
      <c r="C19" s="472">
        <v>0.226753249764442</v>
      </c>
      <c r="D19" s="472">
        <v>2.6876050978898999E-2</v>
      </c>
      <c r="E19" s="472">
        <v>0.46774262189865101</v>
      </c>
      <c r="F19" s="472">
        <v>0.27862808108329801</v>
      </c>
    </row>
    <row r="20" spans="1:6" x14ac:dyDescent="0.2">
      <c r="A20" s="2" t="s">
        <v>26</v>
      </c>
      <c r="B20" s="475">
        <v>100</v>
      </c>
      <c r="C20" s="472">
        <v>0.278737753629684</v>
      </c>
      <c r="D20" s="472">
        <v>1.70571878552437E-2</v>
      </c>
      <c r="E20" s="472">
        <v>0.45102030038833602</v>
      </c>
      <c r="F20" s="472">
        <v>0.25318473577499401</v>
      </c>
    </row>
    <row r="21" spans="1:6" x14ac:dyDescent="0.2">
      <c r="A21" s="2" t="s">
        <v>27</v>
      </c>
      <c r="B21" s="475">
        <v>83</v>
      </c>
      <c r="C21" s="472">
        <v>0.22943241894245101</v>
      </c>
      <c r="D21" s="472">
        <v>9.6133137121796608E-3</v>
      </c>
      <c r="E21" s="472">
        <v>0.48182874917983998</v>
      </c>
      <c r="F21" s="472">
        <v>0.27912551164627097</v>
      </c>
    </row>
    <row r="22" spans="1:6" x14ac:dyDescent="0.2">
      <c r="A22" s="2" t="s">
        <v>28</v>
      </c>
      <c r="B22" s="475">
        <v>104</v>
      </c>
      <c r="C22" s="472">
        <v>0.43870884180068997</v>
      </c>
      <c r="D22" s="472">
        <v>0</v>
      </c>
      <c r="E22" s="472">
        <v>0.51259016990661599</v>
      </c>
      <c r="F22" s="472">
        <v>4.8701029270887403E-2</v>
      </c>
    </row>
    <row r="23" spans="1:6" x14ac:dyDescent="0.2">
      <c r="A23" s="2" t="s">
        <v>29</v>
      </c>
      <c r="B23" s="475">
        <v>103</v>
      </c>
      <c r="C23" s="472">
        <v>0.314898490905762</v>
      </c>
      <c r="D23" s="472">
        <v>1.9466929137706802E-2</v>
      </c>
      <c r="E23" s="472">
        <v>0.55009168386459395</v>
      </c>
      <c r="F23" s="472">
        <v>0.115542903542519</v>
      </c>
    </row>
    <row r="24" spans="1:6" x14ac:dyDescent="0.2">
      <c r="A24" s="2" t="s">
        <v>30</v>
      </c>
      <c r="B24" s="475">
        <v>100</v>
      </c>
      <c r="C24" s="472">
        <v>0.32110959291458102</v>
      </c>
      <c r="D24" s="472">
        <v>0</v>
      </c>
      <c r="E24" s="472">
        <v>0.55937677621841397</v>
      </c>
      <c r="F24" s="472">
        <v>0.119513653218746</v>
      </c>
    </row>
    <row r="25" spans="1:6" x14ac:dyDescent="0.2">
      <c r="A25" s="2" t="s">
        <v>31</v>
      </c>
      <c r="B25" s="475">
        <v>102</v>
      </c>
      <c r="C25" s="472">
        <v>0.326008290052414</v>
      </c>
      <c r="D25" s="472">
        <v>0</v>
      </c>
      <c r="E25" s="472">
        <v>0.50194352865219105</v>
      </c>
      <c r="F25" s="472">
        <v>0.17204816639423401</v>
      </c>
    </row>
    <row r="26" spans="1:6" x14ac:dyDescent="0.2">
      <c r="A26" s="2" t="s">
        <v>32</v>
      </c>
      <c r="B26" s="475">
        <v>97</v>
      </c>
      <c r="C26" s="472">
        <v>0.26773819327354398</v>
      </c>
      <c r="D26" s="472">
        <v>6.5726186148822299E-3</v>
      </c>
      <c r="E26" s="472">
        <v>0.43804839253425598</v>
      </c>
      <c r="F26" s="472">
        <v>0.28764081001281699</v>
      </c>
    </row>
    <row r="27" spans="1:6" x14ac:dyDescent="0.2">
      <c r="A27" s="2" t="s">
        <v>33</v>
      </c>
      <c r="B27" s="475">
        <v>92</v>
      </c>
      <c r="C27" s="472">
        <v>0.29275497794151301</v>
      </c>
      <c r="D27" s="472">
        <v>1.1371222324669399E-2</v>
      </c>
      <c r="E27" s="472">
        <v>0.52784949541091897</v>
      </c>
      <c r="F27" s="472">
        <v>0.168024331331253</v>
      </c>
    </row>
    <row r="28" spans="1:6" x14ac:dyDescent="0.2">
      <c r="A28" s="2" t="s">
        <v>34</v>
      </c>
      <c r="B28" s="475">
        <v>103</v>
      </c>
      <c r="C28" s="472">
        <v>0.29086151719093301</v>
      </c>
      <c r="D28" s="472">
        <v>0</v>
      </c>
      <c r="E28" s="472">
        <v>0.58306080102920499</v>
      </c>
      <c r="F28" s="472">
        <v>0.126077696681023</v>
      </c>
    </row>
    <row r="29" spans="1:6" x14ac:dyDescent="0.2">
      <c r="A29" s="2" t="s">
        <v>35</v>
      </c>
      <c r="B29" s="475">
        <v>100</v>
      </c>
      <c r="C29" s="472">
        <v>0.26430329680442799</v>
      </c>
      <c r="D29" s="472">
        <v>8.67114216089249E-3</v>
      </c>
      <c r="E29" s="472">
        <v>0.53385138511657704</v>
      </c>
      <c r="F29" s="472">
        <v>0.19317415356636</v>
      </c>
    </row>
    <row r="30" spans="1:6" x14ac:dyDescent="0.2">
      <c r="A30" s="2" t="s">
        <v>36</v>
      </c>
      <c r="B30" s="475">
        <v>92</v>
      </c>
      <c r="C30" s="472">
        <v>0.32328936457634</v>
      </c>
      <c r="D30" s="472">
        <v>8.0690616741776501E-3</v>
      </c>
      <c r="E30" s="472">
        <v>0.541773021221161</v>
      </c>
      <c r="F30" s="472">
        <v>0.126868546009064</v>
      </c>
    </row>
    <row r="31" spans="1:6" x14ac:dyDescent="0.2">
      <c r="A31" s="2" t="s">
        <v>37</v>
      </c>
      <c r="B31" s="475">
        <v>82</v>
      </c>
      <c r="C31" s="472">
        <v>0.123646527528763</v>
      </c>
      <c r="D31" s="472">
        <v>8.6113549768924696E-3</v>
      </c>
      <c r="E31" s="472">
        <v>0.60009837150573697</v>
      </c>
      <c r="F31" s="472">
        <v>0.26764371991157498</v>
      </c>
    </row>
    <row r="32" spans="1:6" x14ac:dyDescent="0.2">
      <c r="A32" s="2" t="s">
        <v>38</v>
      </c>
      <c r="B32" s="475">
        <v>107</v>
      </c>
      <c r="C32" s="472">
        <v>0.36893922090530401</v>
      </c>
      <c r="D32" s="472">
        <v>1.00772026926279E-2</v>
      </c>
      <c r="E32" s="472">
        <v>0.56354367733001698</v>
      </c>
      <c r="F32" s="472">
        <v>5.7439897209405899E-2</v>
      </c>
    </row>
    <row r="33" spans="1:6" x14ac:dyDescent="0.2">
      <c r="A33" s="2" t="s">
        <v>39</v>
      </c>
      <c r="B33" s="475">
        <v>97</v>
      </c>
      <c r="C33" s="472">
        <v>0.385685414075851</v>
      </c>
      <c r="D33" s="472">
        <v>2.43942905217409E-2</v>
      </c>
      <c r="E33" s="472">
        <v>0.50004637241363503</v>
      </c>
      <c r="F33" s="472">
        <v>8.9873939752578694E-2</v>
      </c>
    </row>
    <row r="34" spans="1:6" x14ac:dyDescent="0.2">
      <c r="A34" s="2" t="s">
        <v>40</v>
      </c>
      <c r="B34" s="475">
        <v>98</v>
      </c>
      <c r="C34" s="472">
        <v>0.29538398981094399</v>
      </c>
      <c r="D34" s="472">
        <v>3.0732285231351901E-2</v>
      </c>
      <c r="E34" s="472">
        <v>0.54618352651596103</v>
      </c>
      <c r="F34" s="472">
        <v>0.127700239419937</v>
      </c>
    </row>
    <row r="35" spans="1:6" x14ac:dyDescent="0.2">
      <c r="A35" s="2" t="s">
        <v>41</v>
      </c>
      <c r="B35" s="475">
        <v>107</v>
      </c>
      <c r="C35" s="472">
        <v>0.25598657131195102</v>
      </c>
      <c r="D35" s="472">
        <v>3.8030061870813398E-2</v>
      </c>
      <c r="E35" s="472">
        <v>0.499564468860626</v>
      </c>
      <c r="F35" s="472">
        <v>0.206418916583061</v>
      </c>
    </row>
    <row r="36" spans="1:6" x14ac:dyDescent="0.2">
      <c r="A36" s="2" t="s">
        <v>42</v>
      </c>
      <c r="B36" s="475">
        <v>86</v>
      </c>
      <c r="C36" s="472">
        <v>0.270239979028702</v>
      </c>
      <c r="D36" s="472">
        <v>0</v>
      </c>
      <c r="E36" s="472">
        <v>0.51797634363174405</v>
      </c>
      <c r="F36" s="472">
        <v>0.211783677339554</v>
      </c>
    </row>
    <row r="37" spans="1:6" x14ac:dyDescent="0.2">
      <c r="A37" s="2" t="s">
        <v>43</v>
      </c>
      <c r="B37" s="475">
        <v>90</v>
      </c>
      <c r="C37" s="472">
        <v>0.26259759068489102</v>
      </c>
      <c r="D37" s="472">
        <v>4.2194679379463203E-2</v>
      </c>
      <c r="E37" s="472">
        <v>0.55183166265487704</v>
      </c>
      <c r="F37" s="472">
        <v>0.14337602257728599</v>
      </c>
    </row>
    <row r="38" spans="1:6" x14ac:dyDescent="0.2">
      <c r="A38" s="2" t="s">
        <v>44</v>
      </c>
      <c r="B38" s="475">
        <v>105</v>
      </c>
      <c r="C38" s="472">
        <v>0.45072087645530701</v>
      </c>
      <c r="D38" s="472">
        <v>6.5265642479062098E-3</v>
      </c>
      <c r="E38" s="472">
        <v>0.46884632110595698</v>
      </c>
      <c r="F38" s="472">
        <v>7.3906250298023196E-2</v>
      </c>
    </row>
    <row r="39" spans="1:6" x14ac:dyDescent="0.2">
      <c r="A39" s="2" t="s">
        <v>45</v>
      </c>
      <c r="B39" s="475">
        <v>105</v>
      </c>
      <c r="C39" s="472">
        <v>0.37658855319023099</v>
      </c>
      <c r="D39" s="472">
        <v>7.7697597444057499E-3</v>
      </c>
      <c r="E39" s="472">
        <v>0.55095791816711404</v>
      </c>
      <c r="F39" s="472">
        <v>6.4683787524700206E-2</v>
      </c>
    </row>
    <row r="40" spans="1:6" x14ac:dyDescent="0.2">
      <c r="A40" s="2" t="s">
        <v>46</v>
      </c>
      <c r="B40" s="475">
        <v>102</v>
      </c>
      <c r="C40" s="472">
        <v>0.41921147704124501</v>
      </c>
      <c r="D40" s="472">
        <v>7.5121913105249396E-3</v>
      </c>
      <c r="E40" s="472">
        <v>0.44456884264946001</v>
      </c>
      <c r="F40" s="472">
        <v>0.12870746850967399</v>
      </c>
    </row>
    <row r="41" spans="1:6" x14ac:dyDescent="0.2">
      <c r="A41" s="2" t="s">
        <v>47</v>
      </c>
      <c r="B41" s="475">
        <v>97</v>
      </c>
      <c r="C41" s="472">
        <v>0.29246681928634599</v>
      </c>
      <c r="D41" s="472">
        <v>1.87787413597107E-2</v>
      </c>
      <c r="E41" s="472">
        <v>0.47032660245895402</v>
      </c>
      <c r="F41" s="472">
        <v>0.21842783689498901</v>
      </c>
    </row>
    <row r="42" spans="1:6" x14ac:dyDescent="0.2">
      <c r="A42" s="2" t="s">
        <v>48</v>
      </c>
      <c r="B42" s="475">
        <v>102</v>
      </c>
      <c r="C42" s="472">
        <v>0.33708682656288103</v>
      </c>
      <c r="D42" s="472">
        <v>2.0913805812597299E-2</v>
      </c>
      <c r="E42" s="472">
        <v>0.48980966210365301</v>
      </c>
      <c r="F42" s="472">
        <v>0.152189716696739</v>
      </c>
    </row>
    <row r="43" spans="1:6" x14ac:dyDescent="0.2">
      <c r="A43" s="2" t="s">
        <v>49</v>
      </c>
      <c r="B43" s="475">
        <v>92</v>
      </c>
      <c r="C43" s="472">
        <v>0.50253760814666704</v>
      </c>
      <c r="D43" s="472">
        <v>0</v>
      </c>
      <c r="E43" s="472">
        <v>0.46712362766265902</v>
      </c>
      <c r="F43" s="472">
        <v>3.0338754877448099E-2</v>
      </c>
    </row>
    <row r="44" spans="1:6" x14ac:dyDescent="0.2">
      <c r="A44" s="2" t="s">
        <v>50</v>
      </c>
      <c r="B44" s="475">
        <v>95</v>
      </c>
      <c r="C44" s="472">
        <v>0.53359735012054399</v>
      </c>
      <c r="D44" s="472">
        <v>0</v>
      </c>
      <c r="E44" s="472">
        <v>0.38276892900466902</v>
      </c>
      <c r="F44" s="472">
        <v>8.3633720874786405E-2</v>
      </c>
    </row>
    <row r="45" spans="1:6" x14ac:dyDescent="0.2">
      <c r="A45" s="2" t="s">
        <v>51</v>
      </c>
      <c r="B45" s="475">
        <v>101</v>
      </c>
      <c r="C45" s="472">
        <v>0.36183845996856701</v>
      </c>
      <c r="D45" s="472">
        <v>8.5194706916809099E-3</v>
      </c>
      <c r="E45" s="472">
        <v>0.49415639042854298</v>
      </c>
      <c r="F45" s="472">
        <v>0.135485678911209</v>
      </c>
    </row>
    <row r="46" spans="1:6" x14ac:dyDescent="0.2">
      <c r="A46" s="2" t="s">
        <v>52</v>
      </c>
      <c r="B46" s="475">
        <v>104</v>
      </c>
      <c r="C46" s="472">
        <v>0.279758810997009</v>
      </c>
      <c r="D46" s="472">
        <v>1.8069982528686499E-2</v>
      </c>
      <c r="E46" s="472">
        <v>0.49490234255790699</v>
      </c>
      <c r="F46" s="472">
        <v>0.20726887881755801</v>
      </c>
    </row>
    <row r="47" spans="1:6" x14ac:dyDescent="0.2">
      <c r="A47" s="2" t="s">
        <v>53</v>
      </c>
      <c r="B47" s="475">
        <v>103</v>
      </c>
      <c r="C47" s="472">
        <v>0.29886439442634599</v>
      </c>
      <c r="D47" s="472">
        <v>1.51881482452154E-2</v>
      </c>
      <c r="E47" s="472">
        <v>0.51972967386245705</v>
      </c>
      <c r="F47" s="472">
        <v>0.16621780395507799</v>
      </c>
    </row>
    <row r="48" spans="1:6" x14ac:dyDescent="0.2">
      <c r="A48" s="2" t="s">
        <v>54</v>
      </c>
      <c r="B48" s="475">
        <v>90</v>
      </c>
      <c r="C48" s="472">
        <v>0.16599369049072299</v>
      </c>
      <c r="D48" s="472">
        <v>2.9762059450149501E-2</v>
      </c>
      <c r="E48" s="472">
        <v>0.53740149736404397</v>
      </c>
      <c r="F48" s="472">
        <v>0.26684275269508401</v>
      </c>
    </row>
    <row r="49" spans="1:6" x14ac:dyDescent="0.2">
      <c r="A49" s="2" t="s">
        <v>55</v>
      </c>
      <c r="B49" s="475">
        <v>90</v>
      </c>
      <c r="C49" s="472">
        <v>0.28952220082282998</v>
      </c>
      <c r="D49" s="472">
        <v>4.96248304843903E-2</v>
      </c>
      <c r="E49" s="472">
        <v>0.47487029433250399</v>
      </c>
      <c r="F49" s="472">
        <v>0.18598265945911399</v>
      </c>
    </row>
    <row r="50" spans="1:6" x14ac:dyDescent="0.2">
      <c r="A50" s="2" t="s">
        <v>56</v>
      </c>
      <c r="B50" s="475">
        <v>67</v>
      </c>
      <c r="C50" s="472">
        <v>0.177132964134216</v>
      </c>
      <c r="D50" s="472">
        <v>0</v>
      </c>
      <c r="E50" s="472">
        <v>0.52936196327209495</v>
      </c>
      <c r="F50" s="472">
        <v>0.29350504279136702</v>
      </c>
    </row>
    <row r="51" spans="1:6" x14ac:dyDescent="0.2">
      <c r="A51" s="2" t="s">
        <v>57</v>
      </c>
      <c r="B51" s="475">
        <v>102</v>
      </c>
      <c r="C51" s="472">
        <v>0.26758730411529502</v>
      </c>
      <c r="D51" s="472">
        <v>4.1547719389200197E-2</v>
      </c>
      <c r="E51" s="472">
        <v>0.53107553720474199</v>
      </c>
      <c r="F51" s="472">
        <v>0.159789443016052</v>
      </c>
    </row>
    <row r="52" spans="1:6" x14ac:dyDescent="0.2">
      <c r="A52" s="2" t="s">
        <v>58</v>
      </c>
      <c r="B52" s="475">
        <v>85</v>
      </c>
      <c r="C52" s="472">
        <v>0.19929032027721399</v>
      </c>
      <c r="D52" s="472">
        <v>1.5549233183264699E-2</v>
      </c>
      <c r="E52" s="472">
        <v>0.48287630081176802</v>
      </c>
      <c r="F52" s="472">
        <v>0.30228415131568898</v>
      </c>
    </row>
    <row r="53" spans="1:6" x14ac:dyDescent="0.2">
      <c r="A53" s="2" t="s">
        <v>59</v>
      </c>
      <c r="B53" s="475">
        <v>99</v>
      </c>
      <c r="C53" s="472">
        <v>0.28063476085662797</v>
      </c>
      <c r="D53" s="472">
        <v>4.9387525767087902E-2</v>
      </c>
      <c r="E53" s="472">
        <v>0.531355321407318</v>
      </c>
      <c r="F53" s="472">
        <v>0.13862240314483601</v>
      </c>
    </row>
    <row r="54" spans="1:6" x14ac:dyDescent="0.2">
      <c r="A54" s="2" t="s">
        <v>60</v>
      </c>
      <c r="B54" s="475">
        <v>97</v>
      </c>
      <c r="C54" s="472">
        <v>0.218795076012611</v>
      </c>
      <c r="D54" s="472">
        <v>1.14777898415923E-2</v>
      </c>
      <c r="E54" s="472">
        <v>0.46039587259292603</v>
      </c>
      <c r="F54" s="472">
        <v>0.30933126807212802</v>
      </c>
    </row>
    <row r="55" spans="1:6" x14ac:dyDescent="0.2">
      <c r="A55" s="2" t="s">
        <v>61</v>
      </c>
      <c r="B55" s="475">
        <v>95</v>
      </c>
      <c r="C55" s="472">
        <v>0.17064917087554901</v>
      </c>
      <c r="D55" s="472">
        <v>0</v>
      </c>
      <c r="E55" s="472">
        <v>0.59844589233398404</v>
      </c>
      <c r="F55" s="472">
        <v>0.230904921889305</v>
      </c>
    </row>
    <row r="56" spans="1:6" x14ac:dyDescent="0.2">
      <c r="A56" s="2" t="s">
        <v>62</v>
      </c>
      <c r="B56" s="475">
        <v>106</v>
      </c>
      <c r="C56" s="472">
        <v>0.41125875711441001</v>
      </c>
      <c r="D56" s="472">
        <v>6.4045572653412802E-3</v>
      </c>
      <c r="E56" s="472">
        <v>0.48993298411369302</v>
      </c>
      <c r="F56" s="472">
        <v>9.2403717339038793E-2</v>
      </c>
    </row>
    <row r="57" spans="1:6" x14ac:dyDescent="0.2">
      <c r="A57" s="2" t="s">
        <v>63</v>
      </c>
      <c r="B57" s="475">
        <v>98</v>
      </c>
      <c r="C57" s="472">
        <v>0.41089776158332803</v>
      </c>
      <c r="D57" s="472">
        <v>5.0732903182506603E-2</v>
      </c>
      <c r="E57" s="472">
        <v>0.45628610253334001</v>
      </c>
      <c r="F57" s="472">
        <v>8.2083232700824696E-2</v>
      </c>
    </row>
    <row r="58" spans="1:6" x14ac:dyDescent="0.2">
      <c r="A58" s="2" t="s">
        <v>64</v>
      </c>
      <c r="B58" s="475">
        <v>101</v>
      </c>
      <c r="C58" s="472">
        <v>0.33477461338043202</v>
      </c>
      <c r="D58" s="472">
        <v>3.1392510980367702E-2</v>
      </c>
      <c r="E58" s="472">
        <v>0.44996479153633101</v>
      </c>
      <c r="F58" s="472">
        <v>0.18386808037757901</v>
      </c>
    </row>
    <row r="59" spans="1:6" x14ac:dyDescent="0.2">
      <c r="A59" s="2" t="s">
        <v>65</v>
      </c>
      <c r="B59" s="475">
        <v>90</v>
      </c>
      <c r="C59" s="472">
        <v>0.33722570538520802</v>
      </c>
      <c r="D59" s="472">
        <v>9.2041147872805595E-3</v>
      </c>
      <c r="E59" s="472">
        <v>0.52114832401275601</v>
      </c>
      <c r="F59" s="472">
        <v>0.13242185115814201</v>
      </c>
    </row>
    <row r="60" spans="1:6" x14ac:dyDescent="0.2">
      <c r="A60" s="2" t="s">
        <v>66</v>
      </c>
      <c r="B60" s="475">
        <v>87</v>
      </c>
      <c r="C60" s="472">
        <v>0.23910820484161399</v>
      </c>
      <c r="D60" s="472">
        <v>9.4358799979090708E-3</v>
      </c>
      <c r="E60" s="472">
        <v>0.59022766351699796</v>
      </c>
      <c r="F60" s="472">
        <v>0.16122825443744701</v>
      </c>
    </row>
    <row r="61" spans="1:6" x14ac:dyDescent="0.2">
      <c r="A61" s="2" t="s">
        <v>67</v>
      </c>
      <c r="B61" s="475">
        <v>88</v>
      </c>
      <c r="C61" s="472">
        <v>0.34125292301178001</v>
      </c>
      <c r="D61" s="472">
        <v>5.0934128463268301E-2</v>
      </c>
      <c r="E61" s="472">
        <v>0.452245473861694</v>
      </c>
      <c r="F61" s="472">
        <v>0.155567482113838</v>
      </c>
    </row>
    <row r="62" spans="1:6" x14ac:dyDescent="0.2">
      <c r="A62" s="2" t="s">
        <v>68</v>
      </c>
      <c r="B62" s="475">
        <v>121</v>
      </c>
      <c r="C62" s="472">
        <v>0.25957578420638999</v>
      </c>
      <c r="D62" s="472">
        <v>8.5100922733545303E-3</v>
      </c>
      <c r="E62" s="472">
        <v>0.54596269130706798</v>
      </c>
      <c r="F62" s="472">
        <v>0.18595142662525199</v>
      </c>
    </row>
    <row r="63" spans="1:6" x14ac:dyDescent="0.2">
      <c r="A63" s="2" t="s">
        <v>69</v>
      </c>
      <c r="B63" s="475">
        <v>89</v>
      </c>
      <c r="C63" s="472">
        <v>0.28100478649139399</v>
      </c>
      <c r="D63" s="472">
        <v>6.8955277092754797E-3</v>
      </c>
      <c r="E63" s="472">
        <v>0.52909612655639604</v>
      </c>
      <c r="F63" s="472">
        <v>0.183003589510918</v>
      </c>
    </row>
    <row r="64" spans="1:6" x14ac:dyDescent="0.2">
      <c r="A64" s="2" t="s">
        <v>70</v>
      </c>
      <c r="B64" s="475">
        <v>98</v>
      </c>
      <c r="C64" s="472">
        <v>0.28651165962219199</v>
      </c>
      <c r="D64" s="472">
        <v>1.7395820468664201E-2</v>
      </c>
      <c r="E64" s="472">
        <v>0.54073244333267201</v>
      </c>
      <c r="F64" s="472">
        <v>0.155360043048859</v>
      </c>
    </row>
    <row r="65" spans="1:6" x14ac:dyDescent="0.2">
      <c r="A65" s="2" t="s">
        <v>71</v>
      </c>
      <c r="B65" s="475">
        <v>81</v>
      </c>
      <c r="C65" s="472">
        <v>0.26837784051895103</v>
      </c>
      <c r="D65" s="472">
        <v>0</v>
      </c>
      <c r="E65" s="472">
        <v>0.56262511014938399</v>
      </c>
      <c r="F65" s="472">
        <v>0.16899704933166501</v>
      </c>
    </row>
    <row r="66" spans="1:6" x14ac:dyDescent="0.2">
      <c r="A66" s="2" t="s">
        <v>72</v>
      </c>
      <c r="B66" s="475">
        <v>96</v>
      </c>
      <c r="C66" s="472">
        <v>0.377851933240891</v>
      </c>
      <c r="D66" s="472">
        <v>1.30971744656563E-2</v>
      </c>
      <c r="E66" s="472">
        <v>0.525110304355621</v>
      </c>
      <c r="F66" s="472">
        <v>8.3940595388412503E-2</v>
      </c>
    </row>
    <row r="67" spans="1:6" x14ac:dyDescent="0.2">
      <c r="A67" s="2" t="s">
        <v>73</v>
      </c>
      <c r="B67" s="475">
        <v>103</v>
      </c>
      <c r="C67" s="472">
        <v>0.30499210953712502</v>
      </c>
      <c r="D67" s="472">
        <v>9.9923387169838004E-3</v>
      </c>
      <c r="E67" s="472">
        <v>0.57676154375076305</v>
      </c>
      <c r="F67" s="472">
        <v>0.10825397819280599</v>
      </c>
    </row>
    <row r="68" spans="1:6" x14ac:dyDescent="0.2">
      <c r="A68" s="2" t="s">
        <v>74</v>
      </c>
      <c r="B68" s="475">
        <v>90</v>
      </c>
      <c r="C68" s="472">
        <v>0.27170518040656999</v>
      </c>
      <c r="D68" s="472">
        <v>3.8847368210554102E-2</v>
      </c>
      <c r="E68" s="472">
        <v>0.48944389820098899</v>
      </c>
      <c r="F68" s="472">
        <v>0.20000353455543499</v>
      </c>
    </row>
    <row r="69" spans="1:6" x14ac:dyDescent="0.2">
      <c r="A69" s="2" t="s">
        <v>75</v>
      </c>
      <c r="B69" s="475">
        <v>110</v>
      </c>
      <c r="C69" s="472">
        <v>0.31976348161697399</v>
      </c>
      <c r="D69" s="472">
        <v>2.2941654548049001E-2</v>
      </c>
      <c r="E69" s="472">
        <v>0.487704277038574</v>
      </c>
      <c r="F69" s="472">
        <v>0.16959057748317699</v>
      </c>
    </row>
    <row r="70" spans="1:6" x14ac:dyDescent="0.2">
      <c r="A70" s="2" t="s">
        <v>76</v>
      </c>
      <c r="B70" s="475">
        <v>101</v>
      </c>
      <c r="C70" s="472">
        <v>0.23513124883174899</v>
      </c>
      <c r="D70" s="472">
        <v>1.04936929419637E-2</v>
      </c>
      <c r="E70" s="472">
        <v>0.58584409952163696</v>
      </c>
      <c r="F70" s="472">
        <v>0.16853095591068301</v>
      </c>
    </row>
    <row r="71" spans="1:6" x14ac:dyDescent="0.2">
      <c r="A71" s="3" t="s">
        <v>77</v>
      </c>
      <c r="B71" s="476">
        <v>78</v>
      </c>
      <c r="C71" s="473">
        <v>0.27942001819610601</v>
      </c>
      <c r="D71" s="473">
        <v>1.25967357307673E-2</v>
      </c>
      <c r="E71" s="473">
        <v>0.53418755531311002</v>
      </c>
      <c r="F71" s="473">
        <v>0.17379570007324199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5" width="12.77734375" bestFit="1" customWidth="1"/>
  </cols>
  <sheetData>
    <row r="1" spans="1:5" x14ac:dyDescent="0.2">
      <c r="A1" s="16" t="str">
        <f>HYPERLINK("#'Inhalt'!A1", "Inhalt")</f>
        <v>Inhalt</v>
      </c>
    </row>
    <row r="3" spans="1:5" x14ac:dyDescent="0.2">
      <c r="A3" s="1" t="s">
        <v>320</v>
      </c>
    </row>
    <row r="4" spans="1:5" x14ac:dyDescent="0.2">
      <c r="A4" t="s">
        <v>3</v>
      </c>
    </row>
    <row r="5" spans="1:5" x14ac:dyDescent="0.2">
      <c r="A5" s="4" t="s">
        <v>4</v>
      </c>
      <c r="B5" s="4" t="s">
        <v>5</v>
      </c>
      <c r="C5" s="4" t="s">
        <v>321</v>
      </c>
      <c r="D5" s="4" t="s">
        <v>322</v>
      </c>
      <c r="E5" s="4" t="s">
        <v>323</v>
      </c>
    </row>
    <row r="6" spans="1:5" x14ac:dyDescent="0.2">
      <c r="A6" s="5" t="s">
        <v>13</v>
      </c>
      <c r="B6" s="480" t="s">
        <v>1</v>
      </c>
      <c r="C6" s="477" t="s">
        <v>1</v>
      </c>
      <c r="D6" s="477" t="s">
        <v>1</v>
      </c>
      <c r="E6" s="477" t="s">
        <v>1</v>
      </c>
    </row>
    <row r="7" spans="1:5" x14ac:dyDescent="0.2">
      <c r="A7" s="2" t="s">
        <v>13</v>
      </c>
      <c r="B7" s="481">
        <v>6159</v>
      </c>
      <c r="C7" s="478">
        <v>1.6461834311485301E-2</v>
      </c>
      <c r="D7" s="478">
        <v>2.2409258410334601E-2</v>
      </c>
      <c r="E7" s="478">
        <v>0.963450908660889</v>
      </c>
    </row>
    <row r="8" spans="1:5" x14ac:dyDescent="0.2">
      <c r="A8" s="5" t="s">
        <v>14</v>
      </c>
      <c r="B8" s="480" t="s">
        <v>1</v>
      </c>
      <c r="C8" s="477" t="s">
        <v>1</v>
      </c>
      <c r="D8" s="477" t="s">
        <v>1</v>
      </c>
      <c r="E8" s="477" t="s">
        <v>1</v>
      </c>
    </row>
    <row r="9" spans="1:5" x14ac:dyDescent="0.2">
      <c r="A9" s="2" t="s">
        <v>15</v>
      </c>
      <c r="B9" s="481">
        <v>105</v>
      </c>
      <c r="C9" s="478">
        <v>4.1197597980499302E-2</v>
      </c>
      <c r="D9" s="478">
        <v>3.8139533251523999E-2</v>
      </c>
      <c r="E9" s="478">
        <v>0.928366839885712</v>
      </c>
    </row>
    <row r="10" spans="1:5" x14ac:dyDescent="0.2">
      <c r="A10" s="2" t="s">
        <v>16</v>
      </c>
      <c r="B10" s="481">
        <v>105</v>
      </c>
      <c r="C10" s="478">
        <v>0</v>
      </c>
      <c r="D10" s="478">
        <v>0</v>
      </c>
      <c r="E10" s="478">
        <v>1</v>
      </c>
    </row>
    <row r="11" spans="1:5" x14ac:dyDescent="0.2">
      <c r="A11" s="2" t="s">
        <v>17</v>
      </c>
      <c r="B11" s="481">
        <v>128</v>
      </c>
      <c r="C11" s="478">
        <v>3.30025814473629E-2</v>
      </c>
      <c r="D11" s="478">
        <v>2.38152779638767E-2</v>
      </c>
      <c r="E11" s="478">
        <v>0.94894570112228405</v>
      </c>
    </row>
    <row r="12" spans="1:5" x14ac:dyDescent="0.2">
      <c r="A12" s="2" t="s">
        <v>18</v>
      </c>
      <c r="B12" s="481">
        <v>110</v>
      </c>
      <c r="C12" s="478">
        <v>7.70635483786464E-3</v>
      </c>
      <c r="D12" s="478">
        <v>3.6070056259632097E-2</v>
      </c>
      <c r="E12" s="478">
        <v>0.96392995119094804</v>
      </c>
    </row>
    <row r="13" spans="1:5" x14ac:dyDescent="0.2">
      <c r="A13" s="2" t="s">
        <v>19</v>
      </c>
      <c r="B13" s="481">
        <v>107</v>
      </c>
      <c r="C13" s="478">
        <v>0</v>
      </c>
      <c r="D13" s="478">
        <v>4.0513884276151699E-2</v>
      </c>
      <c r="E13" s="478">
        <v>0.95948612689971902</v>
      </c>
    </row>
    <row r="14" spans="1:5" x14ac:dyDescent="0.2">
      <c r="A14" s="2" t="s">
        <v>20</v>
      </c>
      <c r="B14" s="481">
        <v>98</v>
      </c>
      <c r="C14" s="478">
        <v>7.5573995709419303E-3</v>
      </c>
      <c r="D14" s="478">
        <v>5.4791826754808398E-2</v>
      </c>
      <c r="E14" s="478">
        <v>0.94520819187164296</v>
      </c>
    </row>
    <row r="15" spans="1:5" x14ac:dyDescent="0.2">
      <c r="A15" s="2" t="s">
        <v>21</v>
      </c>
      <c r="B15" s="481">
        <v>95</v>
      </c>
      <c r="C15" s="478">
        <v>8.5512753576040303E-3</v>
      </c>
      <c r="D15" s="478">
        <v>7.7021829783916499E-3</v>
      </c>
      <c r="E15" s="478">
        <v>0.98374652862548795</v>
      </c>
    </row>
    <row r="16" spans="1:5" x14ac:dyDescent="0.2">
      <c r="A16" s="2" t="s">
        <v>22</v>
      </c>
      <c r="B16" s="481">
        <v>104</v>
      </c>
      <c r="C16" s="478">
        <v>4.3434325605630902E-2</v>
      </c>
      <c r="D16" s="478">
        <v>2.3517765104770699E-2</v>
      </c>
      <c r="E16" s="478">
        <v>0.93304789066314697</v>
      </c>
    </row>
    <row r="17" spans="1:5" x14ac:dyDescent="0.2">
      <c r="A17" s="2" t="s">
        <v>23</v>
      </c>
      <c r="B17" s="481">
        <v>81</v>
      </c>
      <c r="C17" s="478">
        <v>1.7372913658618899E-2</v>
      </c>
      <c r="D17" s="478">
        <v>1.6157589852809899E-2</v>
      </c>
      <c r="E17" s="478">
        <v>0.966469526290894</v>
      </c>
    </row>
    <row r="18" spans="1:5" x14ac:dyDescent="0.2">
      <c r="A18" s="2" t="s">
        <v>24</v>
      </c>
      <c r="B18" s="481">
        <v>78</v>
      </c>
      <c r="C18" s="478">
        <v>4.6956963837146801E-2</v>
      </c>
      <c r="D18" s="478">
        <v>0</v>
      </c>
      <c r="E18" s="478">
        <v>0.95304304361343395</v>
      </c>
    </row>
    <row r="19" spans="1:5" x14ac:dyDescent="0.2">
      <c r="A19" s="2" t="s">
        <v>25</v>
      </c>
      <c r="B19" s="481">
        <v>99</v>
      </c>
      <c r="C19" s="478">
        <v>3.7330802530050299E-2</v>
      </c>
      <c r="D19" s="478">
        <v>0</v>
      </c>
      <c r="E19" s="478">
        <v>0.96266919374465898</v>
      </c>
    </row>
    <row r="20" spans="1:5" x14ac:dyDescent="0.2">
      <c r="A20" s="2" t="s">
        <v>26</v>
      </c>
      <c r="B20" s="481">
        <v>99</v>
      </c>
      <c r="C20" s="478">
        <v>2.53006927669048E-2</v>
      </c>
      <c r="D20" s="478">
        <v>8.8182426989078504E-3</v>
      </c>
      <c r="E20" s="478">
        <v>0.97469931840896595</v>
      </c>
    </row>
    <row r="21" spans="1:5" x14ac:dyDescent="0.2">
      <c r="A21" s="2" t="s">
        <v>27</v>
      </c>
      <c r="B21" s="481">
        <v>85</v>
      </c>
      <c r="C21" s="478">
        <v>8.2475394010543795E-2</v>
      </c>
      <c r="D21" s="478">
        <v>1.8486015498638202E-2</v>
      </c>
      <c r="E21" s="478">
        <v>0.91752463579177901</v>
      </c>
    </row>
    <row r="22" spans="1:5" x14ac:dyDescent="0.2">
      <c r="A22" s="2" t="s">
        <v>28</v>
      </c>
      <c r="B22" s="481">
        <v>106</v>
      </c>
      <c r="C22" s="478">
        <v>0</v>
      </c>
      <c r="D22" s="478">
        <v>1.0912941768765399E-2</v>
      </c>
      <c r="E22" s="478">
        <v>0.98908704519271895</v>
      </c>
    </row>
    <row r="23" spans="1:5" x14ac:dyDescent="0.2">
      <c r="A23" s="2" t="s">
        <v>29</v>
      </c>
      <c r="B23" s="481">
        <v>103</v>
      </c>
      <c r="C23" s="478">
        <v>2.4889342486858399E-2</v>
      </c>
      <c r="D23" s="478">
        <v>3.3643763512372998E-2</v>
      </c>
      <c r="E23" s="478">
        <v>0.94146686792373702</v>
      </c>
    </row>
    <row r="24" spans="1:5" x14ac:dyDescent="0.2">
      <c r="A24" s="2" t="s">
        <v>30</v>
      </c>
      <c r="B24" s="481">
        <v>101</v>
      </c>
      <c r="C24" s="478">
        <v>1.0441091842949401E-2</v>
      </c>
      <c r="D24" s="478">
        <v>4.7032840549945797E-2</v>
      </c>
      <c r="E24" s="478">
        <v>0.95296716690063499</v>
      </c>
    </row>
    <row r="25" spans="1:5" x14ac:dyDescent="0.2">
      <c r="A25" s="2" t="s">
        <v>31</v>
      </c>
      <c r="B25" s="481">
        <v>102</v>
      </c>
      <c r="C25" s="478">
        <v>1.6384242102503801E-2</v>
      </c>
      <c r="D25" s="478">
        <v>4.0109205991029698E-2</v>
      </c>
      <c r="E25" s="478">
        <v>0.95163357257842995</v>
      </c>
    </row>
    <row r="26" spans="1:5" x14ac:dyDescent="0.2">
      <c r="A26" s="2" t="s">
        <v>32</v>
      </c>
      <c r="B26" s="481">
        <v>98</v>
      </c>
      <c r="C26" s="478">
        <v>5.1783356815576602E-2</v>
      </c>
      <c r="D26" s="478">
        <v>6.4942771568894404E-3</v>
      </c>
      <c r="E26" s="478">
        <v>0.941722393035889</v>
      </c>
    </row>
    <row r="27" spans="1:5" x14ac:dyDescent="0.2">
      <c r="A27" s="2" t="s">
        <v>33</v>
      </c>
      <c r="B27" s="481">
        <v>94</v>
      </c>
      <c r="C27" s="478">
        <v>0</v>
      </c>
      <c r="D27" s="478">
        <v>7.7066426165401901E-3</v>
      </c>
      <c r="E27" s="478">
        <v>0.99229335784912098</v>
      </c>
    </row>
    <row r="28" spans="1:5" x14ac:dyDescent="0.2">
      <c r="A28" s="2" t="s">
        <v>34</v>
      </c>
      <c r="B28" s="481">
        <v>104</v>
      </c>
      <c r="C28" s="478">
        <v>2.9711810871958701E-2</v>
      </c>
      <c r="D28" s="478">
        <v>2.7222465723753E-2</v>
      </c>
      <c r="E28" s="478">
        <v>0.94306570291519198</v>
      </c>
    </row>
    <row r="29" spans="1:5" x14ac:dyDescent="0.2">
      <c r="A29" s="2" t="s">
        <v>35</v>
      </c>
      <c r="B29" s="481">
        <v>100</v>
      </c>
      <c r="C29" s="478">
        <v>4.2405899614095702E-2</v>
      </c>
      <c r="D29" s="478">
        <v>2.0876917988061901E-2</v>
      </c>
      <c r="E29" s="478">
        <v>0.93671715259552002</v>
      </c>
    </row>
    <row r="30" spans="1:5" x14ac:dyDescent="0.2">
      <c r="A30" s="2" t="s">
        <v>36</v>
      </c>
      <c r="B30" s="481">
        <v>92</v>
      </c>
      <c r="C30" s="478">
        <v>3.2681692391634001E-2</v>
      </c>
      <c r="D30" s="478">
        <v>4.83298115432262E-2</v>
      </c>
      <c r="E30" s="478">
        <v>0.91898852586746205</v>
      </c>
    </row>
    <row r="31" spans="1:5" x14ac:dyDescent="0.2">
      <c r="A31" s="2" t="s">
        <v>37</v>
      </c>
      <c r="B31" s="481">
        <v>83</v>
      </c>
      <c r="C31" s="478">
        <v>2.13396344333887E-2</v>
      </c>
      <c r="D31" s="478">
        <v>0</v>
      </c>
      <c r="E31" s="478">
        <v>0.97866034507751498</v>
      </c>
    </row>
    <row r="32" spans="1:5" x14ac:dyDescent="0.2">
      <c r="A32" s="2" t="s">
        <v>38</v>
      </c>
      <c r="B32" s="481">
        <v>107</v>
      </c>
      <c r="C32" s="478">
        <v>2.0980892702937098E-2</v>
      </c>
      <c r="D32" s="478">
        <v>3.5947851836681401E-2</v>
      </c>
      <c r="E32" s="478">
        <v>0.94307124614715598</v>
      </c>
    </row>
    <row r="33" spans="1:5" x14ac:dyDescent="0.2">
      <c r="A33" s="2" t="s">
        <v>39</v>
      </c>
      <c r="B33" s="481">
        <v>98</v>
      </c>
      <c r="C33" s="478">
        <v>1.11628938466311E-2</v>
      </c>
      <c r="D33" s="478">
        <v>3.6480527371168102E-2</v>
      </c>
      <c r="E33" s="478">
        <v>0.952356576919556</v>
      </c>
    </row>
    <row r="34" spans="1:5" x14ac:dyDescent="0.2">
      <c r="A34" s="2" t="s">
        <v>40</v>
      </c>
      <c r="B34" s="481">
        <v>99</v>
      </c>
      <c r="C34" s="478">
        <v>9.5550036057829892E-3</v>
      </c>
      <c r="D34" s="478">
        <v>3.6200258880853702E-2</v>
      </c>
      <c r="E34" s="478">
        <v>0.95424473285675004</v>
      </c>
    </row>
    <row r="35" spans="1:5" x14ac:dyDescent="0.2">
      <c r="A35" s="2" t="s">
        <v>41</v>
      </c>
      <c r="B35" s="481">
        <v>107</v>
      </c>
      <c r="C35" s="478">
        <v>2.8138717636465999E-2</v>
      </c>
      <c r="D35" s="478">
        <v>3.3577021211385699E-2</v>
      </c>
      <c r="E35" s="478">
        <v>0.93828427791595503</v>
      </c>
    </row>
    <row r="36" spans="1:5" x14ac:dyDescent="0.2">
      <c r="A36" s="2" t="s">
        <v>42</v>
      </c>
      <c r="B36" s="481">
        <v>86</v>
      </c>
      <c r="C36" s="478">
        <v>2.0595267415046699E-2</v>
      </c>
      <c r="D36" s="478">
        <v>4.2417611926794101E-2</v>
      </c>
      <c r="E36" s="478">
        <v>0.93698710203170799</v>
      </c>
    </row>
    <row r="37" spans="1:5" x14ac:dyDescent="0.2">
      <c r="A37" s="2" t="s">
        <v>43</v>
      </c>
      <c r="B37" s="481">
        <v>91</v>
      </c>
      <c r="C37" s="478">
        <v>4.9353118985891301E-2</v>
      </c>
      <c r="D37" s="478">
        <v>3.42784225940704E-2</v>
      </c>
      <c r="E37" s="478">
        <v>0.91636848449706998</v>
      </c>
    </row>
    <row r="38" spans="1:5" x14ac:dyDescent="0.2">
      <c r="A38" s="2" t="s">
        <v>44</v>
      </c>
      <c r="B38" s="481">
        <v>105</v>
      </c>
      <c r="C38" s="478">
        <v>0</v>
      </c>
      <c r="D38" s="478">
        <v>4.1503712534904501E-2</v>
      </c>
      <c r="E38" s="478">
        <v>0.95849627256393399</v>
      </c>
    </row>
    <row r="39" spans="1:5" x14ac:dyDescent="0.2">
      <c r="A39" s="2" t="s">
        <v>45</v>
      </c>
      <c r="B39" s="481">
        <v>106</v>
      </c>
      <c r="C39" s="478">
        <v>2.10956018418074E-2</v>
      </c>
      <c r="D39" s="478">
        <v>1.6343388706445701E-2</v>
      </c>
      <c r="E39" s="478">
        <v>0.96256101131439198</v>
      </c>
    </row>
    <row r="40" spans="1:5" x14ac:dyDescent="0.2">
      <c r="A40" s="2" t="s">
        <v>46</v>
      </c>
      <c r="B40" s="481">
        <v>104</v>
      </c>
      <c r="C40" s="478">
        <v>0</v>
      </c>
      <c r="D40" s="478">
        <v>3.6707688122987699E-2</v>
      </c>
      <c r="E40" s="478">
        <v>0.96329230070114102</v>
      </c>
    </row>
    <row r="41" spans="1:5" x14ac:dyDescent="0.2">
      <c r="A41" s="2" t="s">
        <v>47</v>
      </c>
      <c r="B41" s="481">
        <v>98</v>
      </c>
      <c r="C41" s="478">
        <v>0</v>
      </c>
      <c r="D41" s="478">
        <v>1.1955928988754701E-2</v>
      </c>
      <c r="E41" s="478">
        <v>0.98804408311843905</v>
      </c>
    </row>
    <row r="42" spans="1:5" x14ac:dyDescent="0.2">
      <c r="A42" s="2" t="s">
        <v>48</v>
      </c>
      <c r="B42" s="481">
        <v>102</v>
      </c>
      <c r="C42" s="478">
        <v>2.8889341279864301E-2</v>
      </c>
      <c r="D42" s="478">
        <v>9.7578978165984206E-3</v>
      </c>
      <c r="E42" s="478">
        <v>0.96135276556015004</v>
      </c>
    </row>
    <row r="43" spans="1:5" x14ac:dyDescent="0.2">
      <c r="A43" s="2" t="s">
        <v>49</v>
      </c>
      <c r="B43" s="481">
        <v>92</v>
      </c>
      <c r="C43" s="478">
        <v>0</v>
      </c>
      <c r="D43" s="478">
        <v>3.4971773624420201E-2</v>
      </c>
      <c r="E43" s="478">
        <v>0.96502822637557995</v>
      </c>
    </row>
    <row r="44" spans="1:5" x14ac:dyDescent="0.2">
      <c r="A44" s="2" t="s">
        <v>50</v>
      </c>
      <c r="B44" s="481">
        <v>97</v>
      </c>
      <c r="C44" s="478">
        <v>4.3175909668207203E-2</v>
      </c>
      <c r="D44" s="478">
        <v>7.2422914206981701E-2</v>
      </c>
      <c r="E44" s="478">
        <v>0.88440114259719804</v>
      </c>
    </row>
    <row r="45" spans="1:5" x14ac:dyDescent="0.2">
      <c r="A45" s="2" t="s">
        <v>51</v>
      </c>
      <c r="B45" s="481">
        <v>102</v>
      </c>
      <c r="C45" s="478">
        <v>3.0648959800600999E-2</v>
      </c>
      <c r="D45" s="478">
        <v>4.5124009251594502E-2</v>
      </c>
      <c r="E45" s="478">
        <v>0.93243575096130404</v>
      </c>
    </row>
    <row r="46" spans="1:5" x14ac:dyDescent="0.2">
      <c r="A46" s="2" t="s">
        <v>52</v>
      </c>
      <c r="B46" s="481">
        <v>105</v>
      </c>
      <c r="C46" s="478">
        <v>0</v>
      </c>
      <c r="D46" s="478">
        <v>1.51743274182081E-2</v>
      </c>
      <c r="E46" s="478">
        <v>0.98482567071914695</v>
      </c>
    </row>
    <row r="47" spans="1:5" x14ac:dyDescent="0.2">
      <c r="A47" s="2" t="s">
        <v>53</v>
      </c>
      <c r="B47" s="481">
        <v>104</v>
      </c>
      <c r="C47" s="478">
        <v>3.3947125077247599E-2</v>
      </c>
      <c r="D47" s="478">
        <v>3.5618331283330897E-2</v>
      </c>
      <c r="E47" s="478">
        <v>0.937275290489197</v>
      </c>
    </row>
    <row r="48" spans="1:5" x14ac:dyDescent="0.2">
      <c r="A48" s="2" t="s">
        <v>54</v>
      </c>
      <c r="B48" s="481">
        <v>91</v>
      </c>
      <c r="C48" s="478">
        <v>8.9977532625198406E-2</v>
      </c>
      <c r="D48" s="478">
        <v>2.1119613200426102E-2</v>
      </c>
      <c r="E48" s="478">
        <v>0.88890284299850497</v>
      </c>
    </row>
    <row r="49" spans="1:5" x14ac:dyDescent="0.2">
      <c r="A49" s="2" t="s">
        <v>55</v>
      </c>
      <c r="B49" s="481">
        <v>92</v>
      </c>
      <c r="C49" s="478">
        <v>5.1924075931310702E-2</v>
      </c>
      <c r="D49" s="478">
        <v>2.28759981691837E-2</v>
      </c>
      <c r="E49" s="478">
        <v>0.94157689809799205</v>
      </c>
    </row>
    <row r="50" spans="1:5" x14ac:dyDescent="0.2">
      <c r="A50" s="2" t="s">
        <v>56</v>
      </c>
      <c r="B50" s="481">
        <v>69</v>
      </c>
      <c r="C50" s="478">
        <v>1.0844297707080799E-2</v>
      </c>
      <c r="D50" s="478">
        <v>8.5949236527085304E-3</v>
      </c>
      <c r="E50" s="478">
        <v>0.98056077957153298</v>
      </c>
    </row>
    <row r="51" spans="1:5" x14ac:dyDescent="0.2">
      <c r="A51" s="2" t="s">
        <v>57</v>
      </c>
      <c r="B51" s="481">
        <v>105</v>
      </c>
      <c r="C51" s="478">
        <v>2.2307524457573901E-2</v>
      </c>
      <c r="D51" s="478">
        <v>2.2307524457573901E-2</v>
      </c>
      <c r="E51" s="478">
        <v>0.96242201328277599</v>
      </c>
    </row>
    <row r="52" spans="1:5" x14ac:dyDescent="0.2">
      <c r="A52" s="2" t="s">
        <v>58</v>
      </c>
      <c r="B52" s="481">
        <v>85</v>
      </c>
      <c r="C52" s="478">
        <v>2.3834556341171299E-2</v>
      </c>
      <c r="D52" s="478">
        <v>0</v>
      </c>
      <c r="E52" s="478">
        <v>0.97616547346115101</v>
      </c>
    </row>
    <row r="53" spans="1:5" x14ac:dyDescent="0.2">
      <c r="A53" s="2" t="s">
        <v>59</v>
      </c>
      <c r="B53" s="481">
        <v>101</v>
      </c>
      <c r="C53" s="478">
        <v>0</v>
      </c>
      <c r="D53" s="478">
        <v>3.6018159240484203E-2</v>
      </c>
      <c r="E53" s="478">
        <v>0.96398186683654796</v>
      </c>
    </row>
    <row r="54" spans="1:5" x14ac:dyDescent="0.2">
      <c r="A54" s="2" t="s">
        <v>60</v>
      </c>
      <c r="B54" s="481">
        <v>98</v>
      </c>
      <c r="C54" s="478">
        <v>2.6742778718471499E-2</v>
      </c>
      <c r="D54" s="478">
        <v>2.7411743998527499E-2</v>
      </c>
      <c r="E54" s="478">
        <v>0.94584548473358199</v>
      </c>
    </row>
    <row r="55" spans="1:5" x14ac:dyDescent="0.2">
      <c r="A55" s="2" t="s">
        <v>61</v>
      </c>
      <c r="B55" s="481">
        <v>96</v>
      </c>
      <c r="C55" s="478">
        <v>6.8786062300205203E-2</v>
      </c>
      <c r="D55" s="478">
        <v>1.8975825980305699E-2</v>
      </c>
      <c r="E55" s="478">
        <v>0.92062288522720304</v>
      </c>
    </row>
    <row r="56" spans="1:5" x14ac:dyDescent="0.2">
      <c r="A56" s="2" t="s">
        <v>62</v>
      </c>
      <c r="B56" s="481">
        <v>105</v>
      </c>
      <c r="C56" s="478">
        <v>0</v>
      </c>
      <c r="D56" s="478">
        <v>2.7304802089929602E-2</v>
      </c>
      <c r="E56" s="478">
        <v>0.972695171833038</v>
      </c>
    </row>
    <row r="57" spans="1:5" x14ac:dyDescent="0.2">
      <c r="A57" s="2" t="s">
        <v>63</v>
      </c>
      <c r="B57" s="481">
        <v>97</v>
      </c>
      <c r="C57" s="478">
        <v>0</v>
      </c>
      <c r="D57" s="478">
        <v>5.19688725471497E-2</v>
      </c>
      <c r="E57" s="478">
        <v>0.94803112745285001</v>
      </c>
    </row>
    <row r="58" spans="1:5" x14ac:dyDescent="0.2">
      <c r="A58" s="2" t="s">
        <v>64</v>
      </c>
      <c r="B58" s="481">
        <v>102</v>
      </c>
      <c r="C58" s="478">
        <v>1.0925665497779799E-2</v>
      </c>
      <c r="D58" s="478">
        <v>3.7619043141603498E-2</v>
      </c>
      <c r="E58" s="478">
        <v>0.96238094568252597</v>
      </c>
    </row>
    <row r="59" spans="1:5" x14ac:dyDescent="0.2">
      <c r="A59" s="2" t="s">
        <v>65</v>
      </c>
      <c r="B59" s="481">
        <v>92</v>
      </c>
      <c r="C59" s="478">
        <v>7.4349101632833498E-3</v>
      </c>
      <c r="D59" s="478">
        <v>2.38667037338018E-2</v>
      </c>
      <c r="E59" s="478">
        <v>0.96869838237762496</v>
      </c>
    </row>
    <row r="60" spans="1:5" x14ac:dyDescent="0.2">
      <c r="A60" s="2" t="s">
        <v>66</v>
      </c>
      <c r="B60" s="481">
        <v>91</v>
      </c>
      <c r="C60" s="478">
        <v>7.7703349292278304E-2</v>
      </c>
      <c r="D60" s="478">
        <v>6.7868351936340304E-2</v>
      </c>
      <c r="E60" s="478">
        <v>0.86085271835327104</v>
      </c>
    </row>
    <row r="61" spans="1:5" x14ac:dyDescent="0.2">
      <c r="A61" s="2" t="s">
        <v>67</v>
      </c>
      <c r="B61" s="481">
        <v>88</v>
      </c>
      <c r="C61" s="478">
        <v>0.127392739057541</v>
      </c>
      <c r="D61" s="478">
        <v>4.3469019234180499E-2</v>
      </c>
      <c r="E61" s="478">
        <v>0.82913821935653698</v>
      </c>
    </row>
    <row r="62" spans="1:5" x14ac:dyDescent="0.2">
      <c r="A62" s="2" t="s">
        <v>68</v>
      </c>
      <c r="B62" s="481">
        <v>120</v>
      </c>
      <c r="C62" s="478">
        <v>1.6882043331861499E-2</v>
      </c>
      <c r="D62" s="478">
        <v>1.01224509999156E-2</v>
      </c>
      <c r="E62" s="478">
        <v>0.97299551963806197</v>
      </c>
    </row>
    <row r="63" spans="1:5" x14ac:dyDescent="0.2">
      <c r="A63" s="2" t="s">
        <v>69</v>
      </c>
      <c r="B63" s="481">
        <v>89</v>
      </c>
      <c r="C63" s="478">
        <v>6.1959650367498398E-2</v>
      </c>
      <c r="D63" s="478">
        <v>7.7958390116691603E-2</v>
      </c>
      <c r="E63" s="478">
        <v>0.890763819217682</v>
      </c>
    </row>
    <row r="64" spans="1:5" x14ac:dyDescent="0.2">
      <c r="A64" s="2" t="s">
        <v>70</v>
      </c>
      <c r="B64" s="481">
        <v>99</v>
      </c>
      <c r="C64" s="478">
        <v>7.1560427546501201E-2</v>
      </c>
      <c r="D64" s="478">
        <v>5.2572399377822897E-2</v>
      </c>
      <c r="E64" s="478">
        <v>0.90594321489334095</v>
      </c>
    </row>
    <row r="65" spans="1:5" x14ac:dyDescent="0.2">
      <c r="A65" s="2" t="s">
        <v>71</v>
      </c>
      <c r="B65" s="481">
        <v>83</v>
      </c>
      <c r="C65" s="478">
        <v>1.9947046414017702E-2</v>
      </c>
      <c r="D65" s="478">
        <v>0</v>
      </c>
      <c r="E65" s="478">
        <v>0.98005294799804699</v>
      </c>
    </row>
    <row r="66" spans="1:5" x14ac:dyDescent="0.2">
      <c r="A66" s="2" t="s">
        <v>72</v>
      </c>
      <c r="B66" s="481">
        <v>94</v>
      </c>
      <c r="C66" s="478">
        <v>1.60634499043226E-2</v>
      </c>
      <c r="D66" s="478">
        <v>6.1279484070837498E-3</v>
      </c>
      <c r="E66" s="478">
        <v>0.97780859470367398</v>
      </c>
    </row>
    <row r="67" spans="1:5" x14ac:dyDescent="0.2">
      <c r="A67" s="2" t="s">
        <v>73</v>
      </c>
      <c r="B67" s="481">
        <v>104</v>
      </c>
      <c r="C67" s="478">
        <v>3.3549461513757699E-2</v>
      </c>
      <c r="D67" s="478">
        <v>1.7047990113496801E-2</v>
      </c>
      <c r="E67" s="478">
        <v>0.95820242166519198</v>
      </c>
    </row>
    <row r="68" spans="1:5" x14ac:dyDescent="0.2">
      <c r="A68" s="2" t="s">
        <v>74</v>
      </c>
      <c r="B68" s="481">
        <v>92</v>
      </c>
      <c r="C68" s="478">
        <v>2.0032972097396899E-2</v>
      </c>
      <c r="D68" s="478">
        <v>1.8385250121355098E-2</v>
      </c>
      <c r="E68" s="478">
        <v>0.96158176660537698</v>
      </c>
    </row>
    <row r="69" spans="1:5" x14ac:dyDescent="0.2">
      <c r="A69" s="2" t="s">
        <v>75</v>
      </c>
      <c r="B69" s="481">
        <v>109</v>
      </c>
      <c r="C69" s="478">
        <v>1.5177478082478E-2</v>
      </c>
      <c r="D69" s="478">
        <v>9.1885440051555599E-3</v>
      </c>
      <c r="E69" s="478">
        <v>0.98482251167297397</v>
      </c>
    </row>
    <row r="70" spans="1:5" x14ac:dyDescent="0.2">
      <c r="A70" s="2" t="s">
        <v>76</v>
      </c>
      <c r="B70" s="481">
        <v>101</v>
      </c>
      <c r="C70" s="478">
        <v>5.5981636047363302E-2</v>
      </c>
      <c r="D70" s="478">
        <v>9.8430113866925205E-3</v>
      </c>
      <c r="E70" s="478">
        <v>0.94401836395263705</v>
      </c>
    </row>
    <row r="71" spans="1:5" x14ac:dyDescent="0.2">
      <c r="A71" s="3" t="s">
        <v>77</v>
      </c>
      <c r="B71" s="482">
        <v>76</v>
      </c>
      <c r="C71" s="479">
        <v>6.0231260955333703E-2</v>
      </c>
      <c r="D71" s="479">
        <v>3.86746823787689E-2</v>
      </c>
      <c r="E71" s="479">
        <v>0.90109407901763905</v>
      </c>
    </row>
    <row r="73" spans="1:5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324</v>
      </c>
    </row>
    <row r="4" spans="1:4" x14ac:dyDescent="0.2">
      <c r="A4" t="s">
        <v>3</v>
      </c>
    </row>
    <row r="5" spans="1:4" x14ac:dyDescent="0.2">
      <c r="A5" s="4" t="s">
        <v>4</v>
      </c>
      <c r="B5" s="4" t="s">
        <v>5</v>
      </c>
      <c r="C5" s="4" t="s">
        <v>133</v>
      </c>
      <c r="D5" s="4" t="s">
        <v>134</v>
      </c>
    </row>
    <row r="6" spans="1:4" x14ac:dyDescent="0.2">
      <c r="A6" s="5" t="s">
        <v>13</v>
      </c>
      <c r="B6" s="486" t="s">
        <v>1</v>
      </c>
      <c r="C6" s="483" t="s">
        <v>1</v>
      </c>
      <c r="D6" s="483" t="s">
        <v>1</v>
      </c>
    </row>
    <row r="7" spans="1:4" x14ac:dyDescent="0.2">
      <c r="A7" s="2" t="s">
        <v>13</v>
      </c>
      <c r="B7" s="487">
        <v>6139</v>
      </c>
      <c r="C7" s="484">
        <v>2.4443689733743699E-2</v>
      </c>
      <c r="D7" s="484">
        <v>0.97555631399154696</v>
      </c>
    </row>
    <row r="8" spans="1:4" x14ac:dyDescent="0.2">
      <c r="A8" s="5" t="s">
        <v>14</v>
      </c>
      <c r="B8" s="486" t="s">
        <v>1</v>
      </c>
      <c r="C8" s="483" t="s">
        <v>1</v>
      </c>
      <c r="D8" s="483" t="s">
        <v>1</v>
      </c>
    </row>
    <row r="9" spans="1:4" x14ac:dyDescent="0.2">
      <c r="A9" s="2" t="s">
        <v>15</v>
      </c>
      <c r="B9" s="487">
        <v>103</v>
      </c>
      <c r="C9" s="484">
        <v>3.1581781804561601E-2</v>
      </c>
      <c r="D9" s="484">
        <v>0.96841824054717995</v>
      </c>
    </row>
    <row r="10" spans="1:4" x14ac:dyDescent="0.2">
      <c r="A10" s="2" t="s">
        <v>16</v>
      </c>
      <c r="B10" s="487">
        <v>106</v>
      </c>
      <c r="C10" s="484">
        <v>0</v>
      </c>
      <c r="D10" s="484">
        <v>1</v>
      </c>
    </row>
    <row r="11" spans="1:4" x14ac:dyDescent="0.2">
      <c r="A11" s="2" t="s">
        <v>17</v>
      </c>
      <c r="B11" s="487">
        <v>128</v>
      </c>
      <c r="C11" s="484">
        <v>2.1218482404947302E-2</v>
      </c>
      <c r="D11" s="484">
        <v>0.97878152132034302</v>
      </c>
    </row>
    <row r="12" spans="1:4" x14ac:dyDescent="0.2">
      <c r="A12" s="2" t="s">
        <v>18</v>
      </c>
      <c r="B12" s="487">
        <v>110</v>
      </c>
      <c r="C12" s="484">
        <v>1.80740188807249E-2</v>
      </c>
      <c r="D12" s="484">
        <v>0.98192596435546897</v>
      </c>
    </row>
    <row r="13" spans="1:4" x14ac:dyDescent="0.2">
      <c r="A13" s="2" t="s">
        <v>19</v>
      </c>
      <c r="B13" s="487">
        <v>107</v>
      </c>
      <c r="C13" s="484">
        <v>1.7873305827379199E-2</v>
      </c>
      <c r="D13" s="484">
        <v>0.98212671279907204</v>
      </c>
    </row>
    <row r="14" spans="1:4" x14ac:dyDescent="0.2">
      <c r="A14" s="2" t="s">
        <v>20</v>
      </c>
      <c r="B14" s="487">
        <v>98</v>
      </c>
      <c r="C14" s="484">
        <v>7.5573995709419303E-3</v>
      </c>
      <c r="D14" s="484">
        <v>0.992442607879639</v>
      </c>
    </row>
    <row r="15" spans="1:4" x14ac:dyDescent="0.2">
      <c r="A15" s="2" t="s">
        <v>21</v>
      </c>
      <c r="B15" s="487">
        <v>94</v>
      </c>
      <c r="C15" s="484">
        <v>0</v>
      </c>
      <c r="D15" s="484">
        <v>1</v>
      </c>
    </row>
    <row r="16" spans="1:4" x14ac:dyDescent="0.2">
      <c r="A16" s="2" t="s">
        <v>22</v>
      </c>
      <c r="B16" s="487">
        <v>104</v>
      </c>
      <c r="C16" s="484">
        <v>5.6619681417941999E-2</v>
      </c>
      <c r="D16" s="484">
        <v>0.94338029623031605</v>
      </c>
    </row>
    <row r="17" spans="1:4" x14ac:dyDescent="0.2">
      <c r="A17" s="2" t="s">
        <v>23</v>
      </c>
      <c r="B17" s="487">
        <v>78</v>
      </c>
      <c r="C17" s="484">
        <v>2.3460410535335499E-2</v>
      </c>
      <c r="D17" s="484">
        <v>0.97653961181640603</v>
      </c>
    </row>
    <row r="18" spans="1:4" x14ac:dyDescent="0.2">
      <c r="A18" s="2" t="s">
        <v>24</v>
      </c>
      <c r="B18" s="487">
        <v>79</v>
      </c>
      <c r="C18" s="484">
        <v>3.3266395330429098E-2</v>
      </c>
      <c r="D18" s="484">
        <v>0.96673363447189298</v>
      </c>
    </row>
    <row r="19" spans="1:4" x14ac:dyDescent="0.2">
      <c r="A19" s="2" t="s">
        <v>25</v>
      </c>
      <c r="B19" s="487">
        <v>98</v>
      </c>
      <c r="C19" s="484">
        <v>3.5807300359010703E-2</v>
      </c>
      <c r="D19" s="484">
        <v>0.96419268846511796</v>
      </c>
    </row>
    <row r="20" spans="1:4" x14ac:dyDescent="0.2">
      <c r="A20" s="2" t="s">
        <v>26</v>
      </c>
      <c r="B20" s="487">
        <v>100</v>
      </c>
      <c r="C20" s="484">
        <v>2.4684196338057501E-2</v>
      </c>
      <c r="D20" s="484">
        <v>0.97531580924987804</v>
      </c>
    </row>
    <row r="21" spans="1:4" x14ac:dyDescent="0.2">
      <c r="A21" s="2" t="s">
        <v>27</v>
      </c>
      <c r="B21" s="487">
        <v>83</v>
      </c>
      <c r="C21" s="484">
        <v>0.136122331023216</v>
      </c>
      <c r="D21" s="484">
        <v>0.863877654075623</v>
      </c>
    </row>
    <row r="22" spans="1:4" x14ac:dyDescent="0.2">
      <c r="A22" s="2" t="s">
        <v>28</v>
      </c>
      <c r="B22" s="487">
        <v>106</v>
      </c>
      <c r="C22" s="484">
        <v>0</v>
      </c>
      <c r="D22" s="484">
        <v>1</v>
      </c>
    </row>
    <row r="23" spans="1:4" x14ac:dyDescent="0.2">
      <c r="A23" s="2" t="s">
        <v>29</v>
      </c>
      <c r="B23" s="487">
        <v>103</v>
      </c>
      <c r="C23" s="484">
        <v>3.3618718385696397E-2</v>
      </c>
      <c r="D23" s="484">
        <v>0.96638125181198098</v>
      </c>
    </row>
    <row r="24" spans="1:4" x14ac:dyDescent="0.2">
      <c r="A24" s="2" t="s">
        <v>30</v>
      </c>
      <c r="B24" s="487">
        <v>102</v>
      </c>
      <c r="C24" s="484">
        <v>3.0873525887727699E-2</v>
      </c>
      <c r="D24" s="484">
        <v>0.96912646293640103</v>
      </c>
    </row>
    <row r="25" spans="1:4" x14ac:dyDescent="0.2">
      <c r="A25" s="2" t="s">
        <v>31</v>
      </c>
      <c r="B25" s="487">
        <v>102</v>
      </c>
      <c r="C25" s="484">
        <v>6.63786614313722E-3</v>
      </c>
      <c r="D25" s="484">
        <v>0.99336212873458896</v>
      </c>
    </row>
    <row r="26" spans="1:4" x14ac:dyDescent="0.2">
      <c r="A26" s="2" t="s">
        <v>32</v>
      </c>
      <c r="B26" s="487">
        <v>96</v>
      </c>
      <c r="C26" s="484">
        <v>6.3865310512483103E-3</v>
      </c>
      <c r="D26" s="484">
        <v>0.993613481521606</v>
      </c>
    </row>
    <row r="27" spans="1:4" x14ac:dyDescent="0.2">
      <c r="A27" s="2" t="s">
        <v>33</v>
      </c>
      <c r="B27" s="487">
        <v>94</v>
      </c>
      <c r="C27" s="484">
        <v>2.1797988563775999E-2</v>
      </c>
      <c r="D27" s="484">
        <v>0.97820198535919201</v>
      </c>
    </row>
    <row r="28" spans="1:4" x14ac:dyDescent="0.2">
      <c r="A28" s="2" t="s">
        <v>34</v>
      </c>
      <c r="B28" s="487">
        <v>103</v>
      </c>
      <c r="C28" s="484">
        <v>0.104854203760624</v>
      </c>
      <c r="D28" s="484">
        <v>0.89514577388763406</v>
      </c>
    </row>
    <row r="29" spans="1:4" x14ac:dyDescent="0.2">
      <c r="A29" s="2" t="s">
        <v>35</v>
      </c>
      <c r="B29" s="487">
        <v>99</v>
      </c>
      <c r="C29" s="484">
        <v>8.3070479333400699E-2</v>
      </c>
      <c r="D29" s="484">
        <v>0.91692954301834095</v>
      </c>
    </row>
    <row r="30" spans="1:4" x14ac:dyDescent="0.2">
      <c r="A30" s="2" t="s">
        <v>36</v>
      </c>
      <c r="B30" s="487">
        <v>92</v>
      </c>
      <c r="C30" s="484">
        <v>0.10951559990644499</v>
      </c>
      <c r="D30" s="484">
        <v>0.89048439264297496</v>
      </c>
    </row>
    <row r="31" spans="1:4" x14ac:dyDescent="0.2">
      <c r="A31" s="2" t="s">
        <v>37</v>
      </c>
      <c r="B31" s="487">
        <v>82</v>
      </c>
      <c r="C31" s="484">
        <v>5.1413819193839999E-2</v>
      </c>
      <c r="D31" s="484">
        <v>0.948586165904999</v>
      </c>
    </row>
    <row r="32" spans="1:4" x14ac:dyDescent="0.2">
      <c r="A32" s="2" t="s">
        <v>38</v>
      </c>
      <c r="B32" s="487">
        <v>107</v>
      </c>
      <c r="C32" s="484">
        <v>9.8214205354452098E-3</v>
      </c>
      <c r="D32" s="484">
        <v>0.99017858505249001</v>
      </c>
    </row>
    <row r="33" spans="1:4" x14ac:dyDescent="0.2">
      <c r="A33" s="2" t="s">
        <v>39</v>
      </c>
      <c r="B33" s="487">
        <v>98</v>
      </c>
      <c r="C33" s="484">
        <v>0</v>
      </c>
      <c r="D33" s="484">
        <v>1</v>
      </c>
    </row>
    <row r="34" spans="1:4" x14ac:dyDescent="0.2">
      <c r="A34" s="2" t="s">
        <v>40</v>
      </c>
      <c r="B34" s="487">
        <v>99</v>
      </c>
      <c r="C34" s="484">
        <v>2.5481099262833599E-2</v>
      </c>
      <c r="D34" s="484">
        <v>0.97451889514923096</v>
      </c>
    </row>
    <row r="35" spans="1:4" x14ac:dyDescent="0.2">
      <c r="A35" s="2" t="s">
        <v>41</v>
      </c>
      <c r="B35" s="487">
        <v>102</v>
      </c>
      <c r="C35" s="484">
        <v>1.6231689602136602E-2</v>
      </c>
      <c r="D35" s="484">
        <v>0.98376828432083097</v>
      </c>
    </row>
    <row r="36" spans="1:4" x14ac:dyDescent="0.2">
      <c r="A36" s="2" t="s">
        <v>42</v>
      </c>
      <c r="B36" s="487">
        <v>86</v>
      </c>
      <c r="C36" s="484">
        <v>4.54625897109509E-2</v>
      </c>
      <c r="D36" s="484">
        <v>0.95453739166259799</v>
      </c>
    </row>
    <row r="37" spans="1:4" x14ac:dyDescent="0.2">
      <c r="A37" s="2" t="s">
        <v>43</v>
      </c>
      <c r="B37" s="487">
        <v>90</v>
      </c>
      <c r="C37" s="484">
        <v>6.6821657121181502E-2</v>
      </c>
      <c r="D37" s="484">
        <v>0.93317836523055997</v>
      </c>
    </row>
    <row r="38" spans="1:4" x14ac:dyDescent="0.2">
      <c r="A38" s="2" t="s">
        <v>44</v>
      </c>
      <c r="B38" s="487">
        <v>104</v>
      </c>
      <c r="C38" s="484">
        <v>1.7289724200963998E-2</v>
      </c>
      <c r="D38" s="484">
        <v>0.982710301876068</v>
      </c>
    </row>
    <row r="39" spans="1:4" x14ac:dyDescent="0.2">
      <c r="A39" s="2" t="s">
        <v>45</v>
      </c>
      <c r="B39" s="487">
        <v>106</v>
      </c>
      <c r="C39" s="484">
        <v>4.0282279253006002E-2</v>
      </c>
      <c r="D39" s="484">
        <v>0.95971775054931596</v>
      </c>
    </row>
    <row r="40" spans="1:4" x14ac:dyDescent="0.2">
      <c r="A40" s="2" t="s">
        <v>46</v>
      </c>
      <c r="B40" s="487">
        <v>102</v>
      </c>
      <c r="C40" s="484">
        <v>2.6737488806247701E-2</v>
      </c>
      <c r="D40" s="484">
        <v>0.97326248884201005</v>
      </c>
    </row>
    <row r="41" spans="1:4" x14ac:dyDescent="0.2">
      <c r="A41" s="2" t="s">
        <v>47</v>
      </c>
      <c r="B41" s="487">
        <v>97</v>
      </c>
      <c r="C41" s="484">
        <v>0</v>
      </c>
      <c r="D41" s="484">
        <v>1</v>
      </c>
    </row>
    <row r="42" spans="1:4" x14ac:dyDescent="0.2">
      <c r="A42" s="2" t="s">
        <v>48</v>
      </c>
      <c r="B42" s="487">
        <v>103</v>
      </c>
      <c r="C42" s="484">
        <v>3.6957643926143598E-2</v>
      </c>
      <c r="D42" s="484">
        <v>0.96304237842559803</v>
      </c>
    </row>
    <row r="43" spans="1:4" x14ac:dyDescent="0.2">
      <c r="A43" s="2" t="s">
        <v>49</v>
      </c>
      <c r="B43" s="487">
        <v>92</v>
      </c>
      <c r="C43" s="484">
        <v>0</v>
      </c>
      <c r="D43" s="484">
        <v>1</v>
      </c>
    </row>
    <row r="44" spans="1:4" x14ac:dyDescent="0.2">
      <c r="A44" s="2" t="s">
        <v>50</v>
      </c>
      <c r="B44" s="487">
        <v>96</v>
      </c>
      <c r="C44" s="484">
        <v>4.5764416456222499E-2</v>
      </c>
      <c r="D44" s="484">
        <v>0.95423561334609996</v>
      </c>
    </row>
    <row r="45" spans="1:4" x14ac:dyDescent="0.2">
      <c r="A45" s="2" t="s">
        <v>51</v>
      </c>
      <c r="B45" s="487">
        <v>102</v>
      </c>
      <c r="C45" s="484">
        <v>3.3242449164390599E-2</v>
      </c>
      <c r="D45" s="484">
        <v>0.96675753593444802</v>
      </c>
    </row>
    <row r="46" spans="1:4" x14ac:dyDescent="0.2">
      <c r="A46" s="2" t="s">
        <v>52</v>
      </c>
      <c r="B46" s="487">
        <v>104</v>
      </c>
      <c r="C46" s="484">
        <v>1.5319874510169E-2</v>
      </c>
      <c r="D46" s="484">
        <v>0.984680116176605</v>
      </c>
    </row>
    <row r="47" spans="1:4" x14ac:dyDescent="0.2">
      <c r="A47" s="2" t="s">
        <v>53</v>
      </c>
      <c r="B47" s="487">
        <v>105</v>
      </c>
      <c r="C47" s="484">
        <v>4.5722920447588002E-2</v>
      </c>
      <c r="D47" s="484">
        <v>0.95427709817886397</v>
      </c>
    </row>
    <row r="48" spans="1:4" x14ac:dyDescent="0.2">
      <c r="A48" s="2" t="s">
        <v>54</v>
      </c>
      <c r="B48" s="487">
        <v>90</v>
      </c>
      <c r="C48" s="484">
        <v>0.28001418709754899</v>
      </c>
      <c r="D48" s="484">
        <v>0.71998578310012795</v>
      </c>
    </row>
    <row r="49" spans="1:4" x14ac:dyDescent="0.2">
      <c r="A49" s="2" t="s">
        <v>55</v>
      </c>
      <c r="B49" s="487">
        <v>92</v>
      </c>
      <c r="C49" s="484">
        <v>4.6409785747528097E-2</v>
      </c>
      <c r="D49" s="484">
        <v>0.95359021425247203</v>
      </c>
    </row>
    <row r="50" spans="1:4" x14ac:dyDescent="0.2">
      <c r="A50" s="2" t="s">
        <v>56</v>
      </c>
      <c r="B50" s="487">
        <v>69</v>
      </c>
      <c r="C50" s="484">
        <v>1.09743513166904E-2</v>
      </c>
      <c r="D50" s="484">
        <v>0.98902565240859996</v>
      </c>
    </row>
    <row r="51" spans="1:4" x14ac:dyDescent="0.2">
      <c r="A51" s="2" t="s">
        <v>57</v>
      </c>
      <c r="B51" s="487">
        <v>105</v>
      </c>
      <c r="C51" s="484">
        <v>4.47445996105671E-2</v>
      </c>
      <c r="D51" s="484">
        <v>0.95525538921356201</v>
      </c>
    </row>
    <row r="52" spans="1:4" x14ac:dyDescent="0.2">
      <c r="A52" s="2" t="s">
        <v>58</v>
      </c>
      <c r="B52" s="487">
        <v>84</v>
      </c>
      <c r="C52" s="484">
        <v>0</v>
      </c>
      <c r="D52" s="484">
        <v>1</v>
      </c>
    </row>
    <row r="53" spans="1:4" x14ac:dyDescent="0.2">
      <c r="A53" s="2" t="s">
        <v>59</v>
      </c>
      <c r="B53" s="487">
        <v>99</v>
      </c>
      <c r="C53" s="484">
        <v>6.1442391015589203E-3</v>
      </c>
      <c r="D53" s="484">
        <v>0.99385577440261796</v>
      </c>
    </row>
    <row r="54" spans="1:4" x14ac:dyDescent="0.2">
      <c r="A54" s="2" t="s">
        <v>60</v>
      </c>
      <c r="B54" s="487">
        <v>94</v>
      </c>
      <c r="C54" s="484">
        <v>1.9227987155318298E-2</v>
      </c>
      <c r="D54" s="484">
        <v>0.98077201843261697</v>
      </c>
    </row>
    <row r="55" spans="1:4" x14ac:dyDescent="0.2">
      <c r="A55" s="2" t="s">
        <v>61</v>
      </c>
      <c r="B55" s="487">
        <v>95</v>
      </c>
      <c r="C55" s="484">
        <v>0.131759062409401</v>
      </c>
      <c r="D55" s="484">
        <v>0.86824095249176003</v>
      </c>
    </row>
    <row r="56" spans="1:4" x14ac:dyDescent="0.2">
      <c r="A56" s="2" t="s">
        <v>62</v>
      </c>
      <c r="B56" s="487">
        <v>106</v>
      </c>
      <c r="C56" s="484">
        <v>0</v>
      </c>
      <c r="D56" s="484">
        <v>1</v>
      </c>
    </row>
    <row r="57" spans="1:4" x14ac:dyDescent="0.2">
      <c r="A57" s="2" t="s">
        <v>63</v>
      </c>
      <c r="B57" s="487">
        <v>99</v>
      </c>
      <c r="C57" s="484">
        <v>2.9695738106966001E-2</v>
      </c>
      <c r="D57" s="484">
        <v>0.97030425071716297</v>
      </c>
    </row>
    <row r="58" spans="1:4" x14ac:dyDescent="0.2">
      <c r="A58" s="2" t="s">
        <v>64</v>
      </c>
      <c r="B58" s="487">
        <v>102</v>
      </c>
      <c r="C58" s="484">
        <v>1.09796095639467E-2</v>
      </c>
      <c r="D58" s="484">
        <v>0.98902040719985995</v>
      </c>
    </row>
    <row r="59" spans="1:4" x14ac:dyDescent="0.2">
      <c r="A59" s="2" t="s">
        <v>65</v>
      </c>
      <c r="B59" s="487">
        <v>90</v>
      </c>
      <c r="C59" s="484">
        <v>2.81353779137135E-2</v>
      </c>
      <c r="D59" s="484">
        <v>0.97186464071273804</v>
      </c>
    </row>
    <row r="60" spans="1:4" x14ac:dyDescent="0.2">
      <c r="A60" s="2" t="s">
        <v>66</v>
      </c>
      <c r="B60" s="487">
        <v>92</v>
      </c>
      <c r="C60" s="484">
        <v>0.14078851044178001</v>
      </c>
      <c r="D60" s="484">
        <v>0.85921150445938099</v>
      </c>
    </row>
    <row r="61" spans="1:4" x14ac:dyDescent="0.2">
      <c r="A61" s="2" t="s">
        <v>67</v>
      </c>
      <c r="B61" s="487">
        <v>89</v>
      </c>
      <c r="C61" s="484">
        <v>0.26789799332618702</v>
      </c>
      <c r="D61" s="484">
        <v>0.73210197687149003</v>
      </c>
    </row>
    <row r="62" spans="1:4" x14ac:dyDescent="0.2">
      <c r="A62" s="2" t="s">
        <v>68</v>
      </c>
      <c r="B62" s="487">
        <v>120</v>
      </c>
      <c r="C62" s="484">
        <v>3.6328103393316297E-2</v>
      </c>
      <c r="D62" s="484">
        <v>0.96367192268371604</v>
      </c>
    </row>
    <row r="63" spans="1:4" x14ac:dyDescent="0.2">
      <c r="A63" s="2" t="s">
        <v>69</v>
      </c>
      <c r="B63" s="487">
        <v>91</v>
      </c>
      <c r="C63" s="484">
        <v>5.2840616554021801E-2</v>
      </c>
      <c r="D63" s="484">
        <v>0.94715940952301003</v>
      </c>
    </row>
    <row r="64" spans="1:4" x14ac:dyDescent="0.2">
      <c r="A64" s="2" t="s">
        <v>70</v>
      </c>
      <c r="B64" s="487">
        <v>98</v>
      </c>
      <c r="C64" s="484">
        <v>0.21442922949790999</v>
      </c>
      <c r="D64" s="484">
        <v>0.78557074069976796</v>
      </c>
    </row>
    <row r="65" spans="1:4" x14ac:dyDescent="0.2">
      <c r="A65" s="2" t="s">
        <v>71</v>
      </c>
      <c r="B65" s="487">
        <v>83</v>
      </c>
      <c r="C65" s="484">
        <v>7.2237700223922702E-2</v>
      </c>
      <c r="D65" s="484">
        <v>0.92776232957839999</v>
      </c>
    </row>
    <row r="66" spans="1:4" x14ac:dyDescent="0.2">
      <c r="A66" s="2" t="s">
        <v>72</v>
      </c>
      <c r="B66" s="487">
        <v>96</v>
      </c>
      <c r="C66" s="484">
        <v>2.5875225663185099E-2</v>
      </c>
      <c r="D66" s="484">
        <v>0.97412478923797596</v>
      </c>
    </row>
    <row r="67" spans="1:4" x14ac:dyDescent="0.2">
      <c r="A67" s="2" t="s">
        <v>73</v>
      </c>
      <c r="B67" s="487">
        <v>104</v>
      </c>
      <c r="C67" s="484">
        <v>8.7998704984784092E-3</v>
      </c>
      <c r="D67" s="484">
        <v>0.99120014905929599</v>
      </c>
    </row>
    <row r="68" spans="1:4" x14ac:dyDescent="0.2">
      <c r="A68" s="2" t="s">
        <v>74</v>
      </c>
      <c r="B68" s="487">
        <v>92</v>
      </c>
      <c r="C68" s="484">
        <v>1.1915666982531501E-2</v>
      </c>
      <c r="D68" s="484">
        <v>0.988084316253662</v>
      </c>
    </row>
    <row r="69" spans="1:4" x14ac:dyDescent="0.2">
      <c r="A69" s="2" t="s">
        <v>75</v>
      </c>
      <c r="B69" s="487">
        <v>109</v>
      </c>
      <c r="C69" s="484">
        <v>1.5161605551838901E-2</v>
      </c>
      <c r="D69" s="484">
        <v>0.984838366508484</v>
      </c>
    </row>
    <row r="70" spans="1:4" x14ac:dyDescent="0.2">
      <c r="A70" s="2" t="s">
        <v>76</v>
      </c>
      <c r="B70" s="487">
        <v>103</v>
      </c>
      <c r="C70" s="484">
        <v>0.134699150919914</v>
      </c>
      <c r="D70" s="484">
        <v>0.865300834178925</v>
      </c>
    </row>
    <row r="71" spans="1:4" x14ac:dyDescent="0.2">
      <c r="A71" s="3" t="s">
        <v>77</v>
      </c>
      <c r="B71" s="488">
        <v>77</v>
      </c>
      <c r="C71" s="485">
        <v>8.27309414744377E-2</v>
      </c>
      <c r="D71" s="485">
        <v>0.91726905107498202</v>
      </c>
    </row>
    <row r="73" spans="1: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7" width="12.77734375" bestFit="1" customWidth="1"/>
  </cols>
  <sheetData>
    <row r="1" spans="1:7" x14ac:dyDescent="0.2">
      <c r="A1" s="16" t="str">
        <f>HYPERLINK("#'Inhalt'!A1", "Inhalt")</f>
        <v>Inhalt</v>
      </c>
    </row>
    <row r="3" spans="1:7" x14ac:dyDescent="0.2">
      <c r="A3" s="1" t="s">
        <v>325</v>
      </c>
    </row>
    <row r="4" spans="1:7" x14ac:dyDescent="0.2">
      <c r="A4" t="s">
        <v>3</v>
      </c>
    </row>
    <row r="5" spans="1:7" ht="25.5" x14ac:dyDescent="0.2">
      <c r="A5" s="4" t="s">
        <v>4</v>
      </c>
      <c r="B5" s="4" t="s">
        <v>5</v>
      </c>
      <c r="C5" s="4" t="s">
        <v>326</v>
      </c>
      <c r="D5" s="4" t="s">
        <v>327</v>
      </c>
      <c r="E5" s="4" t="s">
        <v>328</v>
      </c>
      <c r="F5" s="4" t="s">
        <v>247</v>
      </c>
      <c r="G5" s="4" t="s">
        <v>12</v>
      </c>
    </row>
    <row r="6" spans="1:7" x14ac:dyDescent="0.2">
      <c r="A6" s="5" t="s">
        <v>13</v>
      </c>
      <c r="B6" s="492" t="s">
        <v>1</v>
      </c>
      <c r="C6" s="489" t="s">
        <v>1</v>
      </c>
      <c r="D6" s="489" t="s">
        <v>1</v>
      </c>
      <c r="E6" s="489" t="s">
        <v>1</v>
      </c>
      <c r="F6" s="489" t="s">
        <v>1</v>
      </c>
      <c r="G6" s="489" t="s">
        <v>1</v>
      </c>
    </row>
    <row r="7" spans="1:7" x14ac:dyDescent="0.2">
      <c r="A7" s="2" t="s">
        <v>13</v>
      </c>
      <c r="B7" s="493">
        <v>6122</v>
      </c>
      <c r="C7" s="490">
        <v>7.2275705635547596E-2</v>
      </c>
      <c r="D7" s="490">
        <v>0.14649161696433999</v>
      </c>
      <c r="E7" s="490">
        <v>0.169899627566338</v>
      </c>
      <c r="F7" s="490">
        <v>0.61133307218551602</v>
      </c>
      <c r="G7" s="490">
        <v>0.218767317710057</v>
      </c>
    </row>
    <row r="8" spans="1:7" x14ac:dyDescent="0.2">
      <c r="A8" s="5" t="s">
        <v>14</v>
      </c>
      <c r="B8" s="492" t="s">
        <v>1</v>
      </c>
      <c r="C8" s="489" t="s">
        <v>1</v>
      </c>
      <c r="D8" s="489" t="s">
        <v>1</v>
      </c>
      <c r="E8" s="489" t="s">
        <v>1</v>
      </c>
      <c r="F8" s="489" t="s">
        <v>1</v>
      </c>
      <c r="G8" s="489" t="s">
        <v>1</v>
      </c>
    </row>
    <row r="9" spans="1:7" x14ac:dyDescent="0.2">
      <c r="A9" s="2" t="s">
        <v>15</v>
      </c>
      <c r="B9" s="493">
        <v>105</v>
      </c>
      <c r="C9" s="490">
        <v>7.5880676507949801E-2</v>
      </c>
      <c r="D9" s="490">
        <v>0.179851293563843</v>
      </c>
      <c r="E9" s="490">
        <v>0.15178881585598</v>
      </c>
      <c r="F9" s="490">
        <v>0.592479228973389</v>
      </c>
      <c r="G9" s="490">
        <v>0.25573196626108902</v>
      </c>
    </row>
    <row r="10" spans="1:7" x14ac:dyDescent="0.2">
      <c r="A10" s="2" t="s">
        <v>16</v>
      </c>
      <c r="B10" s="493">
        <v>105</v>
      </c>
      <c r="C10" s="490">
        <v>6.50314390659332E-2</v>
      </c>
      <c r="D10" s="490">
        <v>0.121712699532509</v>
      </c>
      <c r="E10" s="490">
        <v>0.161305502057076</v>
      </c>
      <c r="F10" s="490">
        <v>0.65195035934448198</v>
      </c>
      <c r="G10" s="490">
        <v>0.18674413859844199</v>
      </c>
    </row>
    <row r="11" spans="1:7" x14ac:dyDescent="0.2">
      <c r="A11" s="2" t="s">
        <v>17</v>
      </c>
      <c r="B11" s="493">
        <v>128</v>
      </c>
      <c r="C11" s="490">
        <v>8.9452229440212194E-2</v>
      </c>
      <c r="D11" s="490">
        <v>0.15849269926548001</v>
      </c>
      <c r="E11" s="490">
        <v>0.12595222890377</v>
      </c>
      <c r="F11" s="490">
        <v>0.62610286474227905</v>
      </c>
      <c r="G11" s="490">
        <v>0.24794492316369099</v>
      </c>
    </row>
    <row r="12" spans="1:7" x14ac:dyDescent="0.2">
      <c r="A12" s="2" t="s">
        <v>18</v>
      </c>
      <c r="B12" s="493">
        <v>110</v>
      </c>
      <c r="C12" s="490">
        <v>8.9128077030181899E-2</v>
      </c>
      <c r="D12" s="490">
        <v>0.15186393260955799</v>
      </c>
      <c r="E12" s="490">
        <v>0.14402453601360299</v>
      </c>
      <c r="F12" s="490">
        <v>0.61498343944549605</v>
      </c>
      <c r="G12" s="490">
        <v>0.24099201323080099</v>
      </c>
    </row>
    <row r="13" spans="1:7" x14ac:dyDescent="0.2">
      <c r="A13" s="2" t="s">
        <v>19</v>
      </c>
      <c r="B13" s="493">
        <v>107</v>
      </c>
      <c r="C13" s="490">
        <v>8.6410485208034502E-2</v>
      </c>
      <c r="D13" s="490">
        <v>0.20734785497188599</v>
      </c>
      <c r="E13" s="490">
        <v>0.199378192424774</v>
      </c>
      <c r="F13" s="490">
        <v>0.50686347484588601</v>
      </c>
      <c r="G13" s="490">
        <v>0.29375833799125001</v>
      </c>
    </row>
    <row r="14" spans="1:7" x14ac:dyDescent="0.2">
      <c r="A14" s="2" t="s">
        <v>20</v>
      </c>
      <c r="B14" s="493">
        <v>98</v>
      </c>
      <c r="C14" s="490">
        <v>0.16636012494564101</v>
      </c>
      <c r="D14" s="490">
        <v>0.18715915083885201</v>
      </c>
      <c r="E14" s="490">
        <v>0.19240748882293701</v>
      </c>
      <c r="F14" s="490">
        <v>0.45407325029373202</v>
      </c>
      <c r="G14" s="490">
        <v>0.353519270516645</v>
      </c>
    </row>
    <row r="15" spans="1:7" x14ac:dyDescent="0.2">
      <c r="A15" s="2" t="s">
        <v>21</v>
      </c>
      <c r="B15" s="493">
        <v>93</v>
      </c>
      <c r="C15" s="490">
        <v>6.8722866475582095E-2</v>
      </c>
      <c r="D15" s="490">
        <v>0.121307484805584</v>
      </c>
      <c r="E15" s="490">
        <v>0.159550786018372</v>
      </c>
      <c r="F15" s="490">
        <v>0.65041887760162398</v>
      </c>
      <c r="G15" s="490">
        <v>0.19003034844949299</v>
      </c>
    </row>
    <row r="16" spans="1:7" x14ac:dyDescent="0.2">
      <c r="A16" s="2" t="s">
        <v>22</v>
      </c>
      <c r="B16" s="493">
        <v>102</v>
      </c>
      <c r="C16" s="490">
        <v>6.2285456806421301E-2</v>
      </c>
      <c r="D16" s="490">
        <v>0.14175590872764601</v>
      </c>
      <c r="E16" s="490">
        <v>0.13887961208820301</v>
      </c>
      <c r="F16" s="490">
        <v>0.65707904100418102</v>
      </c>
      <c r="G16" s="490">
        <v>0.20404136173350099</v>
      </c>
    </row>
    <row r="17" spans="1:7" x14ac:dyDescent="0.2">
      <c r="A17" s="2" t="s">
        <v>23</v>
      </c>
      <c r="B17" s="493">
        <v>78</v>
      </c>
      <c r="C17" s="490">
        <v>8.0145560204982799E-2</v>
      </c>
      <c r="D17" s="490">
        <v>0.14041438698768599</v>
      </c>
      <c r="E17" s="490">
        <v>0.16697807610034901</v>
      </c>
      <c r="F17" s="490">
        <v>0.61246198415756203</v>
      </c>
      <c r="G17" s="490">
        <v>0.220559945549369</v>
      </c>
    </row>
    <row r="18" spans="1:7" x14ac:dyDescent="0.2">
      <c r="A18" s="2" t="s">
        <v>24</v>
      </c>
      <c r="B18" s="493">
        <v>77</v>
      </c>
      <c r="C18" s="490">
        <v>0.13795591890811901</v>
      </c>
      <c r="D18" s="490">
        <v>0.12047440558672</v>
      </c>
      <c r="E18" s="490">
        <v>0.22783337533473999</v>
      </c>
      <c r="F18" s="490">
        <v>0.51373630762100198</v>
      </c>
      <c r="G18" s="490">
        <v>0.25843032256938298</v>
      </c>
    </row>
    <row r="19" spans="1:7" x14ac:dyDescent="0.2">
      <c r="A19" s="2" t="s">
        <v>25</v>
      </c>
      <c r="B19" s="493">
        <v>98</v>
      </c>
      <c r="C19" s="490">
        <v>9.4314768910408006E-2</v>
      </c>
      <c r="D19" s="490">
        <v>0.139671981334686</v>
      </c>
      <c r="E19" s="490">
        <v>0.16069486737251301</v>
      </c>
      <c r="F19" s="490">
        <v>0.60531836748123202</v>
      </c>
      <c r="G19" s="490">
        <v>0.233986753731769</v>
      </c>
    </row>
    <row r="20" spans="1:7" x14ac:dyDescent="0.2">
      <c r="A20" s="2" t="s">
        <v>26</v>
      </c>
      <c r="B20" s="493">
        <v>98</v>
      </c>
      <c r="C20" s="490">
        <v>8.9026339352130904E-2</v>
      </c>
      <c r="D20" s="490">
        <v>0.13210268318653101</v>
      </c>
      <c r="E20" s="490">
        <v>0.182608932256699</v>
      </c>
      <c r="F20" s="490">
        <v>0.59626203775405895</v>
      </c>
      <c r="G20" s="490">
        <v>0.22112902418620201</v>
      </c>
    </row>
    <row r="21" spans="1:7" x14ac:dyDescent="0.2">
      <c r="A21" s="2" t="s">
        <v>27</v>
      </c>
      <c r="B21" s="493">
        <v>84</v>
      </c>
      <c r="C21" s="490">
        <v>0.168266206979752</v>
      </c>
      <c r="D21" s="490">
        <v>0.219805583357811</v>
      </c>
      <c r="E21" s="490">
        <v>0.15437622368335699</v>
      </c>
      <c r="F21" s="490">
        <v>0.45755198597907998</v>
      </c>
      <c r="G21" s="490">
        <v>0.38807179033756301</v>
      </c>
    </row>
    <row r="22" spans="1:7" x14ac:dyDescent="0.2">
      <c r="A22" s="2" t="s">
        <v>28</v>
      </c>
      <c r="B22" s="493">
        <v>106</v>
      </c>
      <c r="C22" s="490">
        <v>5.7370852679014199E-2</v>
      </c>
      <c r="D22" s="490">
        <v>0.105746120214462</v>
      </c>
      <c r="E22" s="490">
        <v>0.14485849440097801</v>
      </c>
      <c r="F22" s="490">
        <v>0.69202452898025502</v>
      </c>
      <c r="G22" s="490">
        <v>0.16311697350113499</v>
      </c>
    </row>
    <row r="23" spans="1:7" x14ac:dyDescent="0.2">
      <c r="A23" s="2" t="s">
        <v>29</v>
      </c>
      <c r="B23" s="493">
        <v>103</v>
      </c>
      <c r="C23" s="490">
        <v>7.3747701942920699E-2</v>
      </c>
      <c r="D23" s="490">
        <v>0.139315485954285</v>
      </c>
      <c r="E23" s="490">
        <v>0.13963821530342099</v>
      </c>
      <c r="F23" s="490">
        <v>0.64729863405227706</v>
      </c>
      <c r="G23" s="490">
        <v>0.213063179959983</v>
      </c>
    </row>
    <row r="24" spans="1:7" x14ac:dyDescent="0.2">
      <c r="A24" s="2" t="s">
        <v>30</v>
      </c>
      <c r="B24" s="493">
        <v>102</v>
      </c>
      <c r="C24" s="490">
        <v>9.7634807229042095E-2</v>
      </c>
      <c r="D24" s="490">
        <v>8.0540381371974903E-2</v>
      </c>
      <c r="E24" s="490">
        <v>0.241124883294106</v>
      </c>
      <c r="F24" s="490">
        <v>0.58069992065429699</v>
      </c>
      <c r="G24" s="490">
        <v>0.17817518992852599</v>
      </c>
    </row>
    <row r="25" spans="1:7" x14ac:dyDescent="0.2">
      <c r="A25" s="2" t="s">
        <v>31</v>
      </c>
      <c r="B25" s="493">
        <v>101</v>
      </c>
      <c r="C25" s="490">
        <v>6.7276455461978898E-2</v>
      </c>
      <c r="D25" s="490">
        <v>0.12102910876274101</v>
      </c>
      <c r="E25" s="490">
        <v>0.20950274169444999</v>
      </c>
      <c r="F25" s="490">
        <v>0.60219168663024902</v>
      </c>
      <c r="G25" s="490">
        <v>0.18830556562770601</v>
      </c>
    </row>
    <row r="26" spans="1:7" x14ac:dyDescent="0.2">
      <c r="A26" s="2" t="s">
        <v>32</v>
      </c>
      <c r="B26" s="493">
        <v>96</v>
      </c>
      <c r="C26" s="490">
        <v>8.6772136390209198E-2</v>
      </c>
      <c r="D26" s="490">
        <v>0.12683348357677501</v>
      </c>
      <c r="E26" s="490">
        <v>0.13364788889884899</v>
      </c>
      <c r="F26" s="490">
        <v>0.65274649858474698</v>
      </c>
      <c r="G26" s="490">
        <v>0.21360561837549799</v>
      </c>
    </row>
    <row r="27" spans="1:7" x14ac:dyDescent="0.2">
      <c r="A27" s="2" t="s">
        <v>33</v>
      </c>
      <c r="B27" s="493">
        <v>94</v>
      </c>
      <c r="C27" s="490">
        <v>7.7512629330158206E-2</v>
      </c>
      <c r="D27" s="490">
        <v>0.15757727622985801</v>
      </c>
      <c r="E27" s="490">
        <v>0.20594614744186401</v>
      </c>
      <c r="F27" s="490">
        <v>0.55896395444869995</v>
      </c>
      <c r="G27" s="490">
        <v>0.23508990380846001</v>
      </c>
    </row>
    <row r="28" spans="1:7" x14ac:dyDescent="0.2">
      <c r="A28" s="2" t="s">
        <v>34</v>
      </c>
      <c r="B28" s="493">
        <v>104</v>
      </c>
      <c r="C28" s="490">
        <v>0.22074973583221399</v>
      </c>
      <c r="D28" s="490">
        <v>0.27278226613998402</v>
      </c>
      <c r="E28" s="490">
        <v>0.16552887856960299</v>
      </c>
      <c r="F28" s="490">
        <v>0.34093910455703702</v>
      </c>
      <c r="G28" s="490">
        <v>0.49353200932639901</v>
      </c>
    </row>
    <row r="29" spans="1:7" x14ac:dyDescent="0.2">
      <c r="A29" s="2" t="s">
        <v>35</v>
      </c>
      <c r="B29" s="493">
        <v>100</v>
      </c>
      <c r="C29" s="490">
        <v>7.1137450635433197E-2</v>
      </c>
      <c r="D29" s="490">
        <v>0.23949544131755801</v>
      </c>
      <c r="E29" s="490">
        <v>0.245781749486923</v>
      </c>
      <c r="F29" s="490">
        <v>0.443585366010666</v>
      </c>
      <c r="G29" s="490">
        <v>0.31063288963859598</v>
      </c>
    </row>
    <row r="30" spans="1:7" x14ac:dyDescent="0.2">
      <c r="A30" s="2" t="s">
        <v>36</v>
      </c>
      <c r="B30" s="493">
        <v>91</v>
      </c>
      <c r="C30" s="490">
        <v>0.17492166161537201</v>
      </c>
      <c r="D30" s="490">
        <v>0.239387527108192</v>
      </c>
      <c r="E30" s="490">
        <v>0.29533448815345797</v>
      </c>
      <c r="F30" s="490">
        <v>0.29035633802413902</v>
      </c>
      <c r="G30" s="490">
        <v>0.41430918254987598</v>
      </c>
    </row>
    <row r="31" spans="1:7" x14ac:dyDescent="0.2">
      <c r="A31" s="2" t="s">
        <v>37</v>
      </c>
      <c r="B31" s="493">
        <v>82</v>
      </c>
      <c r="C31" s="490">
        <v>8.9917197823524503E-2</v>
      </c>
      <c r="D31" s="490">
        <v>0.157095521688461</v>
      </c>
      <c r="E31" s="490">
        <v>0.23349782824516299</v>
      </c>
      <c r="F31" s="490">
        <v>0.51948946714401201</v>
      </c>
      <c r="G31" s="490">
        <v>0.24701271583120901</v>
      </c>
    </row>
    <row r="32" spans="1:7" x14ac:dyDescent="0.2">
      <c r="A32" s="2" t="s">
        <v>38</v>
      </c>
      <c r="B32" s="493">
        <v>106</v>
      </c>
      <c r="C32" s="490">
        <v>4.9875710159540197E-2</v>
      </c>
      <c r="D32" s="490">
        <v>0.17576010525226601</v>
      </c>
      <c r="E32" s="490">
        <v>0.19370631873607599</v>
      </c>
      <c r="F32" s="490">
        <v>0.58065789937973</v>
      </c>
      <c r="G32" s="490">
        <v>0.225635807846776</v>
      </c>
    </row>
    <row r="33" spans="1:7" x14ac:dyDescent="0.2">
      <c r="A33" s="2" t="s">
        <v>39</v>
      </c>
      <c r="B33" s="493">
        <v>97</v>
      </c>
      <c r="C33" s="490">
        <v>9.6329502761363997E-2</v>
      </c>
      <c r="D33" s="490">
        <v>0.19440551102161399</v>
      </c>
      <c r="E33" s="490">
        <v>0.25271528959274298</v>
      </c>
      <c r="F33" s="490">
        <v>0.45654970407486001</v>
      </c>
      <c r="G33" s="490">
        <v>0.29073501161683302</v>
      </c>
    </row>
    <row r="34" spans="1:7" x14ac:dyDescent="0.2">
      <c r="A34" s="2" t="s">
        <v>40</v>
      </c>
      <c r="B34" s="493">
        <v>99</v>
      </c>
      <c r="C34" s="490">
        <v>0.116875372827053</v>
      </c>
      <c r="D34" s="490">
        <v>0.28650698065757801</v>
      </c>
      <c r="E34" s="490">
        <v>0.179483696818352</v>
      </c>
      <c r="F34" s="490">
        <v>0.41713395714759799</v>
      </c>
      <c r="G34" s="490">
        <v>0.40338235047919802</v>
      </c>
    </row>
    <row r="35" spans="1:7" x14ac:dyDescent="0.2">
      <c r="A35" s="2" t="s">
        <v>41</v>
      </c>
      <c r="B35" s="493">
        <v>105</v>
      </c>
      <c r="C35" s="490">
        <v>9.7703889012336703E-2</v>
      </c>
      <c r="D35" s="490">
        <v>0.19209685921669001</v>
      </c>
      <c r="E35" s="490">
        <v>0.21029473841190299</v>
      </c>
      <c r="F35" s="490">
        <v>0.49990451335906999</v>
      </c>
      <c r="G35" s="490">
        <v>0.28980074822902702</v>
      </c>
    </row>
    <row r="36" spans="1:7" x14ac:dyDescent="0.2">
      <c r="A36" s="2" t="s">
        <v>42</v>
      </c>
      <c r="B36" s="493">
        <v>85</v>
      </c>
      <c r="C36" s="490">
        <v>0.14876258373260501</v>
      </c>
      <c r="D36" s="490">
        <v>9.4008862972259494E-2</v>
      </c>
      <c r="E36" s="490">
        <v>0.232613936066628</v>
      </c>
      <c r="F36" s="490">
        <v>0.52461463212966897</v>
      </c>
      <c r="G36" s="490">
        <v>0.24277144308728801</v>
      </c>
    </row>
    <row r="37" spans="1:7" x14ac:dyDescent="0.2">
      <c r="A37" s="2" t="s">
        <v>43</v>
      </c>
      <c r="B37" s="493">
        <v>89</v>
      </c>
      <c r="C37" s="490">
        <v>0.11702020466327701</v>
      </c>
      <c r="D37" s="490">
        <v>0.26648434996604897</v>
      </c>
      <c r="E37" s="490">
        <v>0.17163485288620001</v>
      </c>
      <c r="F37" s="490">
        <v>0.44486057758331299</v>
      </c>
      <c r="G37" s="490">
        <v>0.383504560343989</v>
      </c>
    </row>
    <row r="38" spans="1:7" x14ac:dyDescent="0.2">
      <c r="A38" s="2" t="s">
        <v>44</v>
      </c>
      <c r="B38" s="493">
        <v>105</v>
      </c>
      <c r="C38" s="490">
        <v>0.160507813096046</v>
      </c>
      <c r="D38" s="490">
        <v>0.147865176200867</v>
      </c>
      <c r="E38" s="490">
        <v>0.20279236137866999</v>
      </c>
      <c r="F38" s="490">
        <v>0.488834649324417</v>
      </c>
      <c r="G38" s="490">
        <v>0.30837298929691298</v>
      </c>
    </row>
    <row r="39" spans="1:7" x14ac:dyDescent="0.2">
      <c r="A39" s="2" t="s">
        <v>45</v>
      </c>
      <c r="B39" s="493">
        <v>104</v>
      </c>
      <c r="C39" s="490">
        <v>8.5117205977439894E-2</v>
      </c>
      <c r="D39" s="490">
        <v>0.230249628424644</v>
      </c>
      <c r="E39" s="490">
        <v>0.20609238743781999</v>
      </c>
      <c r="F39" s="490">
        <v>0.47854077816009499</v>
      </c>
      <c r="G39" s="490">
        <v>0.31536683440208402</v>
      </c>
    </row>
    <row r="40" spans="1:7" x14ac:dyDescent="0.2">
      <c r="A40" s="2" t="s">
        <v>46</v>
      </c>
      <c r="B40" s="493">
        <v>103</v>
      </c>
      <c r="C40" s="490">
        <v>0.133196860551834</v>
      </c>
      <c r="D40" s="490">
        <v>0.1629798412323</v>
      </c>
      <c r="E40" s="490">
        <v>0.22257487475872001</v>
      </c>
      <c r="F40" s="490">
        <v>0.481248438358307</v>
      </c>
      <c r="G40" s="490">
        <v>0.29617669737075702</v>
      </c>
    </row>
    <row r="41" spans="1:7" x14ac:dyDescent="0.2">
      <c r="A41" s="2" t="s">
        <v>47</v>
      </c>
      <c r="B41" s="493">
        <v>98</v>
      </c>
      <c r="C41" s="490">
        <v>7.0814773440360995E-2</v>
      </c>
      <c r="D41" s="490">
        <v>0.17205297946929901</v>
      </c>
      <c r="E41" s="490">
        <v>0.139547124505043</v>
      </c>
      <c r="F41" s="490">
        <v>0.61758512258529696</v>
      </c>
      <c r="G41" s="490">
        <v>0.24286775290966001</v>
      </c>
    </row>
    <row r="42" spans="1:7" x14ac:dyDescent="0.2">
      <c r="A42" s="2" t="s">
        <v>48</v>
      </c>
      <c r="B42" s="493">
        <v>103</v>
      </c>
      <c r="C42" s="490">
        <v>0.105451487004757</v>
      </c>
      <c r="D42" s="490">
        <v>0.183177471160889</v>
      </c>
      <c r="E42" s="490">
        <v>0.13840952515602101</v>
      </c>
      <c r="F42" s="490">
        <v>0.57296150922775302</v>
      </c>
      <c r="G42" s="490">
        <v>0.28862896031609903</v>
      </c>
    </row>
    <row r="43" spans="1:7" x14ac:dyDescent="0.2">
      <c r="A43" s="2" t="s">
        <v>49</v>
      </c>
      <c r="B43" s="493">
        <v>92</v>
      </c>
      <c r="C43" s="490">
        <v>9.0812489390373202E-2</v>
      </c>
      <c r="D43" s="490">
        <v>0.23981072008609799</v>
      </c>
      <c r="E43" s="490">
        <v>0.157569214701653</v>
      </c>
      <c r="F43" s="490">
        <v>0.511807560920715</v>
      </c>
      <c r="G43" s="490">
        <v>0.33062321440314102</v>
      </c>
    </row>
    <row r="44" spans="1:7" x14ac:dyDescent="0.2">
      <c r="A44" s="2" t="s">
        <v>50</v>
      </c>
      <c r="B44" s="493">
        <v>97</v>
      </c>
      <c r="C44" s="490">
        <v>0.13334584236145</v>
      </c>
      <c r="D44" s="490">
        <v>0.19407398998737299</v>
      </c>
      <c r="E44" s="490">
        <v>0.19988915324211101</v>
      </c>
      <c r="F44" s="490">
        <v>0.472690999507904</v>
      </c>
      <c r="G44" s="490">
        <v>0.32741983722775903</v>
      </c>
    </row>
    <row r="45" spans="1:7" x14ac:dyDescent="0.2">
      <c r="A45" s="2" t="s">
        <v>51</v>
      </c>
      <c r="B45" s="493">
        <v>101</v>
      </c>
      <c r="C45" s="490">
        <v>6.2717542052268996E-2</v>
      </c>
      <c r="D45" s="490">
        <v>0.149762213230133</v>
      </c>
      <c r="E45" s="490">
        <v>0.157442212104797</v>
      </c>
      <c r="F45" s="490">
        <v>0.63007801771163896</v>
      </c>
      <c r="G45" s="490">
        <v>0.21247975844859701</v>
      </c>
    </row>
    <row r="46" spans="1:7" x14ac:dyDescent="0.2">
      <c r="A46" s="2" t="s">
        <v>52</v>
      </c>
      <c r="B46" s="493">
        <v>104</v>
      </c>
      <c r="C46" s="490">
        <v>7.8089602291584001E-2</v>
      </c>
      <c r="D46" s="490">
        <v>0.10820929706096601</v>
      </c>
      <c r="E46" s="490">
        <v>0.200916051864624</v>
      </c>
      <c r="F46" s="490">
        <v>0.61278504133224498</v>
      </c>
      <c r="G46" s="490">
        <v>0.186298900740585</v>
      </c>
    </row>
    <row r="47" spans="1:7" x14ac:dyDescent="0.2">
      <c r="A47" s="2" t="s">
        <v>53</v>
      </c>
      <c r="B47" s="493">
        <v>102</v>
      </c>
      <c r="C47" s="490">
        <v>0.12641730904579199</v>
      </c>
      <c r="D47" s="490">
        <v>0.25110068917274497</v>
      </c>
      <c r="E47" s="490">
        <v>0.27616816759109503</v>
      </c>
      <c r="F47" s="490">
        <v>0.34631383419036899</v>
      </c>
      <c r="G47" s="490">
        <v>0.37751799821853599</v>
      </c>
    </row>
    <row r="48" spans="1:7" x14ac:dyDescent="0.2">
      <c r="A48" s="2" t="s">
        <v>54</v>
      </c>
      <c r="B48" s="493">
        <v>90</v>
      </c>
      <c r="C48" s="490">
        <v>0.16295869648456601</v>
      </c>
      <c r="D48" s="490">
        <v>0.23736830055713701</v>
      </c>
      <c r="E48" s="490">
        <v>0.207952365279198</v>
      </c>
      <c r="F48" s="490">
        <v>0.39172065258026101</v>
      </c>
      <c r="G48" s="490">
        <v>0.40032699107636499</v>
      </c>
    </row>
    <row r="49" spans="1:7" x14ac:dyDescent="0.2">
      <c r="A49" s="2" t="s">
        <v>55</v>
      </c>
      <c r="B49" s="493">
        <v>89</v>
      </c>
      <c r="C49" s="490">
        <v>5.3307507187128102E-2</v>
      </c>
      <c r="D49" s="490">
        <v>0.216554179787636</v>
      </c>
      <c r="E49" s="490">
        <v>0.20105865597724901</v>
      </c>
      <c r="F49" s="490">
        <v>0.52907967567443803</v>
      </c>
      <c r="G49" s="490">
        <v>0.26986168194819798</v>
      </c>
    </row>
    <row r="50" spans="1:7" x14ac:dyDescent="0.2">
      <c r="A50" s="2" t="s">
        <v>56</v>
      </c>
      <c r="B50" s="493">
        <v>69</v>
      </c>
      <c r="C50" s="490">
        <v>8.6846843361854595E-2</v>
      </c>
      <c r="D50" s="490">
        <v>0.10602756589651099</v>
      </c>
      <c r="E50" s="490">
        <v>0.18547581136226701</v>
      </c>
      <c r="F50" s="490">
        <v>0.62164980173110995</v>
      </c>
      <c r="G50" s="490">
        <v>0.192874404947287</v>
      </c>
    </row>
    <row r="51" spans="1:7" x14ac:dyDescent="0.2">
      <c r="A51" s="2" t="s">
        <v>57</v>
      </c>
      <c r="B51" s="493">
        <v>103</v>
      </c>
      <c r="C51" s="490">
        <v>7.0985458791256006E-2</v>
      </c>
      <c r="D51" s="490">
        <v>0.12502534687519101</v>
      </c>
      <c r="E51" s="490">
        <v>0.174738004803658</v>
      </c>
      <c r="F51" s="490">
        <v>0.62925118207931496</v>
      </c>
      <c r="G51" s="490">
        <v>0.19601080712684099</v>
      </c>
    </row>
    <row r="52" spans="1:7" x14ac:dyDescent="0.2">
      <c r="A52" s="2" t="s">
        <v>58</v>
      </c>
      <c r="B52" s="493">
        <v>84</v>
      </c>
      <c r="C52" s="490">
        <v>0.13400796055793801</v>
      </c>
      <c r="D52" s="490">
        <v>0.22443073987960799</v>
      </c>
      <c r="E52" s="490">
        <v>0.17310042679309801</v>
      </c>
      <c r="F52" s="490">
        <v>0.46846085786819502</v>
      </c>
      <c r="G52" s="490">
        <v>0.35843870577869902</v>
      </c>
    </row>
    <row r="53" spans="1:7" x14ac:dyDescent="0.2">
      <c r="A53" s="2" t="s">
        <v>59</v>
      </c>
      <c r="B53" s="493">
        <v>99</v>
      </c>
      <c r="C53" s="490">
        <v>4.4212594628333997E-2</v>
      </c>
      <c r="D53" s="490">
        <v>0.14488175511360199</v>
      </c>
      <c r="E53" s="490">
        <v>0.1040004119277</v>
      </c>
      <c r="F53" s="490">
        <v>0.70690524578094505</v>
      </c>
      <c r="G53" s="490">
        <v>0.18909434833307301</v>
      </c>
    </row>
    <row r="54" spans="1:7" x14ac:dyDescent="0.2">
      <c r="A54" s="2" t="s">
        <v>60</v>
      </c>
      <c r="B54" s="493">
        <v>97</v>
      </c>
      <c r="C54" s="490">
        <v>8.5200458765029893E-2</v>
      </c>
      <c r="D54" s="490">
        <v>9.2870160937309307E-2</v>
      </c>
      <c r="E54" s="490">
        <v>0.145499512553215</v>
      </c>
      <c r="F54" s="490">
        <v>0.67642986774444602</v>
      </c>
      <c r="G54" s="490">
        <v>0.17807061970233901</v>
      </c>
    </row>
    <row r="55" spans="1:7" x14ac:dyDescent="0.2">
      <c r="A55" s="2" t="s">
        <v>61</v>
      </c>
      <c r="B55" s="493">
        <v>95</v>
      </c>
      <c r="C55" s="490">
        <v>0.105415262281895</v>
      </c>
      <c r="D55" s="490">
        <v>0.17804332077503199</v>
      </c>
      <c r="E55" s="490">
        <v>0.25499033927917503</v>
      </c>
      <c r="F55" s="490">
        <v>0.46155107021331798</v>
      </c>
      <c r="G55" s="490">
        <v>0.28345858516885802</v>
      </c>
    </row>
    <row r="56" spans="1:7" x14ac:dyDescent="0.2">
      <c r="A56" s="2" t="s">
        <v>62</v>
      </c>
      <c r="B56" s="493">
        <v>106</v>
      </c>
      <c r="C56" s="490">
        <v>5.12229613959789E-2</v>
      </c>
      <c r="D56" s="490">
        <v>0.18457059562206299</v>
      </c>
      <c r="E56" s="490">
        <v>0.23191154003143299</v>
      </c>
      <c r="F56" s="490">
        <v>0.53229492902755704</v>
      </c>
      <c r="G56" s="490">
        <v>0.235793550869246</v>
      </c>
    </row>
    <row r="57" spans="1:7" x14ac:dyDescent="0.2">
      <c r="A57" s="2" t="s">
        <v>63</v>
      </c>
      <c r="B57" s="493">
        <v>97</v>
      </c>
      <c r="C57" s="490">
        <v>7.6866962015628801E-2</v>
      </c>
      <c r="D57" s="490">
        <v>0.18325896561145799</v>
      </c>
      <c r="E57" s="490">
        <v>0.19108253717422499</v>
      </c>
      <c r="F57" s="490">
        <v>0.54879152774810802</v>
      </c>
      <c r="G57" s="490">
        <v>0.260125929565176</v>
      </c>
    </row>
    <row r="58" spans="1:7" x14ac:dyDescent="0.2">
      <c r="A58" s="2" t="s">
        <v>64</v>
      </c>
      <c r="B58" s="493">
        <v>103</v>
      </c>
      <c r="C58" s="490">
        <v>8.6190305650234195E-2</v>
      </c>
      <c r="D58" s="490">
        <v>0.120929323136806</v>
      </c>
      <c r="E58" s="490">
        <v>0.15919336676597601</v>
      </c>
      <c r="F58" s="490">
        <v>0.63368701934814498</v>
      </c>
      <c r="G58" s="490">
        <v>0.20711962570071801</v>
      </c>
    </row>
    <row r="59" spans="1:7" x14ac:dyDescent="0.2">
      <c r="A59" s="2" t="s">
        <v>65</v>
      </c>
      <c r="B59" s="493">
        <v>91</v>
      </c>
      <c r="C59" s="490">
        <v>9.4415612518787398E-2</v>
      </c>
      <c r="D59" s="490">
        <v>0.15788160264491999</v>
      </c>
      <c r="E59" s="490">
        <v>0.20512758195400199</v>
      </c>
      <c r="F59" s="490">
        <v>0.54257524013519298</v>
      </c>
      <c r="G59" s="490">
        <v>0.252297205764904</v>
      </c>
    </row>
    <row r="60" spans="1:7" x14ac:dyDescent="0.2">
      <c r="A60" s="2" t="s">
        <v>66</v>
      </c>
      <c r="B60" s="493">
        <v>92</v>
      </c>
      <c r="C60" s="490">
        <v>0.157546922564507</v>
      </c>
      <c r="D60" s="490">
        <v>0.32212775945663502</v>
      </c>
      <c r="E60" s="490">
        <v>0.21068038046359999</v>
      </c>
      <c r="F60" s="490">
        <v>0.30964493751525901</v>
      </c>
      <c r="G60" s="490">
        <v>0.479674682021141</v>
      </c>
    </row>
    <row r="61" spans="1:7" x14ac:dyDescent="0.2">
      <c r="A61" s="2" t="s">
        <v>67</v>
      </c>
      <c r="B61" s="493">
        <v>89</v>
      </c>
      <c r="C61" s="490">
        <v>0.20871332287788399</v>
      </c>
      <c r="D61" s="490">
        <v>0.28836128115653997</v>
      </c>
      <c r="E61" s="490">
        <v>0.23657637834549</v>
      </c>
      <c r="F61" s="490">
        <v>0.266348987817764</v>
      </c>
      <c r="G61" s="490">
        <v>0.49707461884840198</v>
      </c>
    </row>
    <row r="62" spans="1:7" x14ac:dyDescent="0.2">
      <c r="A62" s="2" t="s">
        <v>68</v>
      </c>
      <c r="B62" s="493">
        <v>120</v>
      </c>
      <c r="C62" s="490">
        <v>4.5408964157104499E-2</v>
      </c>
      <c r="D62" s="490">
        <v>0.14703875780105599</v>
      </c>
      <c r="E62" s="490">
        <v>0.18822571635246299</v>
      </c>
      <c r="F62" s="490">
        <v>0.619326531887054</v>
      </c>
      <c r="G62" s="490">
        <v>0.19244772769355001</v>
      </c>
    </row>
    <row r="63" spans="1:7" x14ac:dyDescent="0.2">
      <c r="A63" s="2" t="s">
        <v>69</v>
      </c>
      <c r="B63" s="493">
        <v>90</v>
      </c>
      <c r="C63" s="490">
        <v>8.4202744066715199E-2</v>
      </c>
      <c r="D63" s="490">
        <v>0.14412218332290599</v>
      </c>
      <c r="E63" s="490">
        <v>0.19717380404472401</v>
      </c>
      <c r="F63" s="490">
        <v>0.57450127601623502</v>
      </c>
      <c r="G63" s="490">
        <v>0.22832492568846799</v>
      </c>
    </row>
    <row r="64" spans="1:7" x14ac:dyDescent="0.2">
      <c r="A64" s="2" t="s">
        <v>70</v>
      </c>
      <c r="B64" s="493">
        <v>100</v>
      </c>
      <c r="C64" s="490">
        <v>0.30059677362442</v>
      </c>
      <c r="D64" s="490">
        <v>0.296267420053482</v>
      </c>
      <c r="E64" s="490">
        <v>0.15222266316413899</v>
      </c>
      <c r="F64" s="490">
        <v>0.25091314315795898</v>
      </c>
      <c r="G64" s="490">
        <v>0.596864193677902</v>
      </c>
    </row>
    <row r="65" spans="1:7" x14ac:dyDescent="0.2">
      <c r="A65" s="2" t="s">
        <v>71</v>
      </c>
      <c r="B65" s="493">
        <v>82</v>
      </c>
      <c r="C65" s="490">
        <v>0.13226139545440699</v>
      </c>
      <c r="D65" s="490">
        <v>0.176617801189423</v>
      </c>
      <c r="E65" s="490">
        <v>0.170764580368996</v>
      </c>
      <c r="F65" s="490">
        <v>0.52035623788833596</v>
      </c>
      <c r="G65" s="490">
        <v>0.30887919204117098</v>
      </c>
    </row>
    <row r="66" spans="1:7" x14ac:dyDescent="0.2">
      <c r="A66" s="2" t="s">
        <v>72</v>
      </c>
      <c r="B66" s="493">
        <v>96</v>
      </c>
      <c r="C66" s="490">
        <v>5.4738510400056797E-2</v>
      </c>
      <c r="D66" s="490">
        <v>0.108669526875019</v>
      </c>
      <c r="E66" s="490">
        <v>0.18994154036045099</v>
      </c>
      <c r="F66" s="490">
        <v>0.64665043354034402</v>
      </c>
      <c r="G66" s="490">
        <v>0.16340803544884899</v>
      </c>
    </row>
    <row r="67" spans="1:7" x14ac:dyDescent="0.2">
      <c r="A67" s="2" t="s">
        <v>73</v>
      </c>
      <c r="B67" s="493">
        <v>104</v>
      </c>
      <c r="C67" s="490">
        <v>4.0364302694797502E-2</v>
      </c>
      <c r="D67" s="490">
        <v>0.15602220594883001</v>
      </c>
      <c r="E67" s="490">
        <v>0.15340316295623799</v>
      </c>
      <c r="F67" s="490">
        <v>0.650210320949554</v>
      </c>
      <c r="G67" s="490">
        <v>0.19638651010682101</v>
      </c>
    </row>
    <row r="68" spans="1:7" x14ac:dyDescent="0.2">
      <c r="A68" s="2" t="s">
        <v>74</v>
      </c>
      <c r="B68" s="493">
        <v>91</v>
      </c>
      <c r="C68" s="490">
        <v>4.9294959753751803E-2</v>
      </c>
      <c r="D68" s="490">
        <v>0.16322992742061601</v>
      </c>
      <c r="E68" s="490">
        <v>0.13806965947151201</v>
      </c>
      <c r="F68" s="490">
        <v>0.64940547943115201</v>
      </c>
      <c r="G68" s="490">
        <v>0.21252488163235</v>
      </c>
    </row>
    <row r="69" spans="1:7" x14ac:dyDescent="0.2">
      <c r="A69" s="2" t="s">
        <v>75</v>
      </c>
      <c r="B69" s="493">
        <v>107</v>
      </c>
      <c r="C69" s="490">
        <v>7.8627042472362504E-2</v>
      </c>
      <c r="D69" s="490">
        <v>0.173704028129578</v>
      </c>
      <c r="E69" s="490">
        <v>0.187371656298637</v>
      </c>
      <c r="F69" s="490">
        <v>0.560297250747681</v>
      </c>
      <c r="G69" s="490">
        <v>0.25233107624197898</v>
      </c>
    </row>
    <row r="70" spans="1:7" x14ac:dyDescent="0.2">
      <c r="A70" s="2" t="s">
        <v>76</v>
      </c>
      <c r="B70" s="493">
        <v>100</v>
      </c>
      <c r="C70" s="490">
        <v>0.18808761239051799</v>
      </c>
      <c r="D70" s="490">
        <v>0.27991661429405201</v>
      </c>
      <c r="E70" s="490">
        <v>0.17459914088249201</v>
      </c>
      <c r="F70" s="490">
        <v>0.35739663243293801</v>
      </c>
      <c r="G70" s="490">
        <v>0.46800422668456998</v>
      </c>
    </row>
    <row r="71" spans="1:7" x14ac:dyDescent="0.2">
      <c r="A71" s="3" t="s">
        <v>77</v>
      </c>
      <c r="B71" s="494">
        <v>76</v>
      </c>
      <c r="C71" s="491">
        <v>0.12880048155784601</v>
      </c>
      <c r="D71" s="491">
        <v>0.13964173197746299</v>
      </c>
      <c r="E71" s="491">
        <v>0.25943908095359802</v>
      </c>
      <c r="F71" s="491">
        <v>0.47211870551109297</v>
      </c>
      <c r="G71" s="491">
        <v>0.268442213535309</v>
      </c>
    </row>
    <row r="73" spans="1:7" x14ac:dyDescent="0.2">
      <c r="A73" t="s">
        <v>329</v>
      </c>
    </row>
    <row r="75" spans="1:7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330</v>
      </c>
    </row>
    <row r="4" spans="1:9" x14ac:dyDescent="0.2">
      <c r="A4" t="s">
        <v>331</v>
      </c>
    </row>
    <row r="5" spans="1:9" ht="63.75" x14ac:dyDescent="0.2">
      <c r="A5" s="4" t="s">
        <v>4</v>
      </c>
      <c r="B5" s="4" t="s">
        <v>5</v>
      </c>
      <c r="C5" s="4" t="s">
        <v>332</v>
      </c>
      <c r="D5" s="4" t="s">
        <v>333</v>
      </c>
      <c r="E5" s="4" t="s">
        <v>334</v>
      </c>
      <c r="F5" s="4" t="s">
        <v>335</v>
      </c>
      <c r="G5" s="4" t="s">
        <v>336</v>
      </c>
      <c r="H5" s="4" t="s">
        <v>337</v>
      </c>
      <c r="I5" s="4" t="s">
        <v>338</v>
      </c>
    </row>
    <row r="6" spans="1:9" x14ac:dyDescent="0.2">
      <c r="A6" s="5" t="s">
        <v>13</v>
      </c>
      <c r="B6" s="498" t="s">
        <v>1</v>
      </c>
      <c r="C6" s="495" t="s">
        <v>1</v>
      </c>
      <c r="D6" s="495" t="s">
        <v>1</v>
      </c>
      <c r="E6" s="495" t="s">
        <v>1</v>
      </c>
      <c r="F6" s="495" t="s">
        <v>1</v>
      </c>
      <c r="G6" s="495" t="s">
        <v>1</v>
      </c>
      <c r="H6" s="495" t="s">
        <v>1</v>
      </c>
      <c r="I6" s="495" t="s">
        <v>1</v>
      </c>
    </row>
    <row r="7" spans="1:9" x14ac:dyDescent="0.2">
      <c r="A7" s="2" t="s">
        <v>13</v>
      </c>
      <c r="B7" s="499">
        <v>2941</v>
      </c>
      <c r="C7" s="496">
        <v>0.749803125858307</v>
      </c>
      <c r="D7" s="496">
        <v>0.300176531076431</v>
      </c>
      <c r="E7" s="496">
        <v>0.36984837055206299</v>
      </c>
      <c r="F7" s="496">
        <v>0.343896955251694</v>
      </c>
      <c r="G7" s="496">
        <v>7.2914056479930905E-2</v>
      </c>
      <c r="H7" s="496">
        <v>7.6321594417095198E-2</v>
      </c>
      <c r="I7" s="496">
        <v>1.6017863526940301E-2</v>
      </c>
    </row>
    <row r="8" spans="1:9" x14ac:dyDescent="0.2">
      <c r="A8" s="5" t="s">
        <v>14</v>
      </c>
      <c r="B8" s="498" t="s">
        <v>1</v>
      </c>
      <c r="C8" s="495" t="s">
        <v>1</v>
      </c>
      <c r="D8" s="495" t="s">
        <v>1</v>
      </c>
      <c r="E8" s="495" t="s">
        <v>1</v>
      </c>
      <c r="F8" s="495" t="s">
        <v>1</v>
      </c>
      <c r="G8" s="495" t="s">
        <v>1</v>
      </c>
      <c r="H8" s="495" t="s">
        <v>1</v>
      </c>
      <c r="I8" s="495" t="s">
        <v>1</v>
      </c>
    </row>
    <row r="9" spans="1:9" x14ac:dyDescent="0.2">
      <c r="A9" s="2" t="s">
        <v>15</v>
      </c>
      <c r="B9" s="499">
        <v>45</v>
      </c>
      <c r="C9" s="496">
        <v>0.75181454420089699</v>
      </c>
      <c r="D9" s="496">
        <v>0.36687180399894698</v>
      </c>
      <c r="E9" s="496">
        <v>0.33086389303207397</v>
      </c>
      <c r="F9" s="496">
        <v>0.31727531552314803</v>
      </c>
      <c r="G9" s="496">
        <v>9.4117537140846294E-2</v>
      </c>
      <c r="H9" s="496">
        <v>0.16738669574260701</v>
      </c>
      <c r="I9" s="496">
        <v>0</v>
      </c>
    </row>
    <row r="10" spans="1:9" x14ac:dyDescent="0.2">
      <c r="A10" s="2" t="s">
        <v>16</v>
      </c>
      <c r="B10" s="499">
        <v>39</v>
      </c>
      <c r="C10" s="496">
        <v>0.68275225162506104</v>
      </c>
      <c r="D10" s="496">
        <v>0.35985273122787498</v>
      </c>
      <c r="E10" s="496">
        <v>0.40280613303184498</v>
      </c>
      <c r="F10" s="496">
        <v>0.22432266175746901</v>
      </c>
      <c r="G10" s="496">
        <v>1.96266360580921E-2</v>
      </c>
      <c r="H10" s="496">
        <v>0.103518813848495</v>
      </c>
      <c r="I10" s="496">
        <v>0</v>
      </c>
    </row>
    <row r="11" spans="1:9" x14ac:dyDescent="0.2">
      <c r="A11" s="2" t="s">
        <v>17</v>
      </c>
      <c r="B11" s="499">
        <v>52</v>
      </c>
      <c r="C11" s="496">
        <v>0.769608914852142</v>
      </c>
      <c r="D11" s="496">
        <v>0.41022160649299599</v>
      </c>
      <c r="E11" s="496">
        <v>0.462911367416382</v>
      </c>
      <c r="F11" s="496">
        <v>0.341069906949997</v>
      </c>
      <c r="G11" s="496">
        <v>1.5414825640618799E-2</v>
      </c>
      <c r="H11" s="496">
        <v>8.1960685551166507E-2</v>
      </c>
      <c r="I11" s="496">
        <v>0</v>
      </c>
    </row>
    <row r="12" spans="1:9" x14ac:dyDescent="0.2">
      <c r="A12" s="2" t="s">
        <v>18</v>
      </c>
      <c r="B12" s="499">
        <v>42</v>
      </c>
      <c r="C12" s="496">
        <v>0.75394862890243497</v>
      </c>
      <c r="D12" s="496">
        <v>0.28595954179763799</v>
      </c>
      <c r="E12" s="496">
        <v>0.47496810555458102</v>
      </c>
      <c r="F12" s="496">
        <v>0.28530371189117398</v>
      </c>
      <c r="G12" s="496">
        <v>0.117033094167709</v>
      </c>
      <c r="H12" s="496">
        <v>8.0170944333076505E-2</v>
      </c>
      <c r="I12" s="496">
        <v>2.2456269711255999E-2</v>
      </c>
    </row>
    <row r="13" spans="1:9" x14ac:dyDescent="0.2">
      <c r="A13" s="2" t="s">
        <v>19</v>
      </c>
      <c r="B13" s="499">
        <v>55</v>
      </c>
      <c r="C13" s="496">
        <v>0.75814843177795399</v>
      </c>
      <c r="D13" s="496">
        <v>0.36764842271804798</v>
      </c>
      <c r="E13" s="496">
        <v>0.48617637157440202</v>
      </c>
      <c r="F13" s="496">
        <v>0.38856837153434798</v>
      </c>
      <c r="G13" s="496">
        <v>0.104689233005047</v>
      </c>
      <c r="H13" s="496">
        <v>5.6906871497631101E-2</v>
      </c>
      <c r="I13" s="496">
        <v>0</v>
      </c>
    </row>
    <row r="14" spans="1:9" x14ac:dyDescent="0.2">
      <c r="A14" s="2" t="s">
        <v>20</v>
      </c>
      <c r="B14" s="499">
        <v>54</v>
      </c>
      <c r="C14" s="496">
        <v>0.775432229042053</v>
      </c>
      <c r="D14" s="496">
        <v>0.23262320458888999</v>
      </c>
      <c r="E14" s="496">
        <v>0.41250097751617398</v>
      </c>
      <c r="F14" s="496">
        <v>0.254273921251297</v>
      </c>
      <c r="G14" s="496">
        <v>7.3324836790561704E-2</v>
      </c>
      <c r="H14" s="496">
        <v>7.4914947152137798E-2</v>
      </c>
      <c r="I14" s="496">
        <v>0</v>
      </c>
    </row>
    <row r="15" spans="1:9" x14ac:dyDescent="0.2">
      <c r="A15" s="2" t="s">
        <v>21</v>
      </c>
      <c r="B15" s="499">
        <v>36</v>
      </c>
      <c r="C15" s="496">
        <v>0.71909475326538097</v>
      </c>
      <c r="D15" s="496">
        <v>0.30343192815780601</v>
      </c>
      <c r="E15" s="496">
        <v>0.23960097134113301</v>
      </c>
      <c r="F15" s="496">
        <v>0.25794395804405201</v>
      </c>
      <c r="G15" s="496">
        <v>4.6173524111509302E-2</v>
      </c>
      <c r="H15" s="496">
        <v>4.9122888594865799E-2</v>
      </c>
      <c r="I15" s="496">
        <v>4.5467294752597802E-2</v>
      </c>
    </row>
    <row r="16" spans="1:9" x14ac:dyDescent="0.2">
      <c r="A16" s="2" t="s">
        <v>22</v>
      </c>
      <c r="B16" s="499">
        <v>38</v>
      </c>
      <c r="C16" s="496">
        <v>0.76025867462158203</v>
      </c>
      <c r="D16" s="496">
        <v>0.25691965222358698</v>
      </c>
      <c r="E16" s="496">
        <v>0.34393158555030801</v>
      </c>
      <c r="F16" s="496">
        <v>0.24050399661064101</v>
      </c>
      <c r="G16" s="496">
        <v>0.15942773222923301</v>
      </c>
      <c r="H16" s="496">
        <v>0.101835690438747</v>
      </c>
      <c r="I16" s="496">
        <v>4.3263766914606101E-2</v>
      </c>
    </row>
    <row r="17" spans="1:9" x14ac:dyDescent="0.2">
      <c r="A17" s="2" t="s">
        <v>23</v>
      </c>
      <c r="B17" s="499">
        <v>33</v>
      </c>
      <c r="C17" s="496">
        <v>0.86079323291778598</v>
      </c>
      <c r="D17" s="496">
        <v>0.32686066627502403</v>
      </c>
      <c r="E17" s="496">
        <v>0.409559845924377</v>
      </c>
      <c r="F17" s="496">
        <v>0.43191015720367398</v>
      </c>
      <c r="G17" s="496">
        <v>2.3351220414042501E-2</v>
      </c>
      <c r="H17" s="496">
        <v>0.150129243731499</v>
      </c>
      <c r="I17" s="496">
        <v>0</v>
      </c>
    </row>
    <row r="18" spans="1:9" x14ac:dyDescent="0.2">
      <c r="A18" s="2" t="s">
        <v>24</v>
      </c>
      <c r="B18" s="499">
        <v>39</v>
      </c>
      <c r="C18" s="496">
        <v>0.62078797817230202</v>
      </c>
      <c r="D18" s="496">
        <v>0.27628472447395303</v>
      </c>
      <c r="E18" s="496">
        <v>0.43827977776527399</v>
      </c>
      <c r="F18" s="496">
        <v>0.24618335068225899</v>
      </c>
      <c r="G18" s="496">
        <v>8.6978472769260406E-2</v>
      </c>
      <c r="H18" s="496">
        <v>6.3990138471126598E-2</v>
      </c>
      <c r="I18" s="496">
        <v>2.0170252770185498E-2</v>
      </c>
    </row>
    <row r="19" spans="1:9" x14ac:dyDescent="0.2">
      <c r="A19" s="2" t="s">
        <v>25</v>
      </c>
      <c r="B19" s="499">
        <v>43</v>
      </c>
      <c r="C19" s="496">
        <v>0.82506519556045499</v>
      </c>
      <c r="D19" s="496">
        <v>0.260353863239288</v>
      </c>
      <c r="E19" s="496">
        <v>0.30191257596015902</v>
      </c>
      <c r="F19" s="496">
        <v>0.32395926117897</v>
      </c>
      <c r="G19" s="496">
        <v>0.11567182838916799</v>
      </c>
      <c r="H19" s="496">
        <v>5.2533056586980799E-2</v>
      </c>
      <c r="I19" s="496">
        <v>0</v>
      </c>
    </row>
    <row r="20" spans="1:9" x14ac:dyDescent="0.2">
      <c r="A20" s="2" t="s">
        <v>26</v>
      </c>
      <c r="B20" s="499">
        <v>43</v>
      </c>
      <c r="C20" s="496">
        <v>0.81460225582122803</v>
      </c>
      <c r="D20" s="496">
        <v>0.24549327790737199</v>
      </c>
      <c r="E20" s="496">
        <v>0.177445784211159</v>
      </c>
      <c r="F20" s="496">
        <v>0.16684693098068201</v>
      </c>
      <c r="G20" s="496">
        <v>4.0239643305540099E-2</v>
      </c>
      <c r="H20" s="496">
        <v>9.3913048505783095E-2</v>
      </c>
      <c r="I20" s="496">
        <v>0</v>
      </c>
    </row>
    <row r="21" spans="1:9" x14ac:dyDescent="0.2">
      <c r="A21" s="2" t="s">
        <v>27</v>
      </c>
      <c r="B21" s="499">
        <v>49</v>
      </c>
      <c r="C21" s="496">
        <v>0.83212804794311501</v>
      </c>
      <c r="D21" s="496">
        <v>0.13063499331474299</v>
      </c>
      <c r="E21" s="496">
        <v>0.17406703531742099</v>
      </c>
      <c r="F21" s="496">
        <v>0.28433179855346702</v>
      </c>
      <c r="G21" s="496">
        <v>0.12664532661437999</v>
      </c>
      <c r="H21" s="496">
        <v>0.117867104709148</v>
      </c>
      <c r="I21" s="496">
        <v>0</v>
      </c>
    </row>
    <row r="22" spans="1:9" x14ac:dyDescent="0.2">
      <c r="A22" s="2" t="s">
        <v>28</v>
      </c>
      <c r="B22" s="499">
        <v>33</v>
      </c>
      <c r="C22" s="496">
        <v>0.794594466686249</v>
      </c>
      <c r="D22" s="496">
        <v>0.21937495470047</v>
      </c>
      <c r="E22" s="496">
        <v>0.50770103931427002</v>
      </c>
      <c r="F22" s="496">
        <v>0.264309912919998</v>
      </c>
      <c r="G22" s="496">
        <v>3.0320325866341601E-2</v>
      </c>
      <c r="H22" s="496">
        <v>5.7545084506273297E-2</v>
      </c>
      <c r="I22" s="496">
        <v>0</v>
      </c>
    </row>
    <row r="23" spans="1:9" x14ac:dyDescent="0.2">
      <c r="A23" s="2" t="s">
        <v>29</v>
      </c>
      <c r="B23" s="499">
        <v>37</v>
      </c>
      <c r="C23" s="496">
        <v>0.75573599338531505</v>
      </c>
      <c r="D23" s="496">
        <v>0.31817650794982899</v>
      </c>
      <c r="E23" s="496">
        <v>0.34684088826179499</v>
      </c>
      <c r="F23" s="496">
        <v>0.482388556003571</v>
      </c>
      <c r="G23" s="496">
        <v>3.9998944848775898E-2</v>
      </c>
      <c r="H23" s="496">
        <v>0.130476608872414</v>
      </c>
      <c r="I23" s="496">
        <v>2.0034976303577399E-2</v>
      </c>
    </row>
    <row r="24" spans="1:9" x14ac:dyDescent="0.2">
      <c r="A24" s="2" t="s">
        <v>30</v>
      </c>
      <c r="B24" s="499">
        <v>43</v>
      </c>
      <c r="C24" s="496">
        <v>0.78826963901519798</v>
      </c>
      <c r="D24" s="496">
        <v>0.36074736714363098</v>
      </c>
      <c r="E24" s="496">
        <v>0.39797914028167702</v>
      </c>
      <c r="F24" s="496">
        <v>0.45815047621727001</v>
      </c>
      <c r="G24" s="496">
        <v>0.13598547875881201</v>
      </c>
      <c r="H24" s="496">
        <v>0.104662723839283</v>
      </c>
      <c r="I24" s="496">
        <v>0</v>
      </c>
    </row>
    <row r="25" spans="1:9" x14ac:dyDescent="0.2">
      <c r="A25" s="2" t="s">
        <v>31</v>
      </c>
      <c r="B25" s="499">
        <v>42</v>
      </c>
      <c r="C25" s="496">
        <v>0.680583655834198</v>
      </c>
      <c r="D25" s="496">
        <v>0.32317352294921903</v>
      </c>
      <c r="E25" s="496">
        <v>0.24628143012523701</v>
      </c>
      <c r="F25" s="496">
        <v>0.27841684222221402</v>
      </c>
      <c r="G25" s="496">
        <v>5.6770369410514797E-2</v>
      </c>
      <c r="H25" s="496">
        <v>0.12216689437627801</v>
      </c>
      <c r="I25" s="496">
        <v>7.71172940731049E-2</v>
      </c>
    </row>
    <row r="26" spans="1:9" x14ac:dyDescent="0.2">
      <c r="A26" s="2" t="s">
        <v>32</v>
      </c>
      <c r="B26" s="499">
        <v>36</v>
      </c>
      <c r="C26" s="496">
        <v>0.64632689952850297</v>
      </c>
      <c r="D26" s="496">
        <v>0.231833651661873</v>
      </c>
      <c r="E26" s="496">
        <v>0.30647951364517201</v>
      </c>
      <c r="F26" s="496">
        <v>0.18974219262599901</v>
      </c>
      <c r="G26" s="496">
        <v>5.71204796433449E-2</v>
      </c>
      <c r="H26" s="496">
        <v>0.154023602604866</v>
      </c>
      <c r="I26" s="496">
        <v>0.12033756077289599</v>
      </c>
    </row>
    <row r="27" spans="1:9" x14ac:dyDescent="0.2">
      <c r="A27" s="2" t="s">
        <v>33</v>
      </c>
      <c r="B27" s="499">
        <v>42</v>
      </c>
      <c r="C27" s="496">
        <v>0.913807213306427</v>
      </c>
      <c r="D27" s="496">
        <v>0.28499561548232999</v>
      </c>
      <c r="E27" s="496">
        <v>0.36069923639297502</v>
      </c>
      <c r="F27" s="496">
        <v>0.29708272218704201</v>
      </c>
      <c r="G27" s="496">
        <v>9.8849005997180897E-2</v>
      </c>
      <c r="H27" s="496">
        <v>5.8208260685205501E-2</v>
      </c>
      <c r="I27" s="496">
        <v>0</v>
      </c>
    </row>
    <row r="28" spans="1:9" x14ac:dyDescent="0.2">
      <c r="A28" s="2" t="s">
        <v>34</v>
      </c>
      <c r="B28" s="499">
        <v>69</v>
      </c>
      <c r="C28" s="496">
        <v>0.81903719902038596</v>
      </c>
      <c r="D28" s="496">
        <v>0.25048691034317</v>
      </c>
      <c r="E28" s="496">
        <v>0.20626699924469</v>
      </c>
      <c r="F28" s="496">
        <v>0.248917326331139</v>
      </c>
      <c r="G28" s="496">
        <v>5.6681621819734601E-2</v>
      </c>
      <c r="H28" s="496">
        <v>0.116710931062698</v>
      </c>
      <c r="I28" s="496">
        <v>0</v>
      </c>
    </row>
    <row r="29" spans="1:9" x14ac:dyDescent="0.2">
      <c r="A29" s="2" t="s">
        <v>35</v>
      </c>
      <c r="B29" s="499">
        <v>55</v>
      </c>
      <c r="C29" s="496">
        <v>0.74619215726852395</v>
      </c>
      <c r="D29" s="496">
        <v>0.20798239111900299</v>
      </c>
      <c r="E29" s="496">
        <v>0.42429068684577897</v>
      </c>
      <c r="F29" s="496">
        <v>0.31221336126327498</v>
      </c>
      <c r="G29" s="496">
        <v>6.1557561159133897E-2</v>
      </c>
      <c r="H29" s="496">
        <v>3.7675313651561702E-2</v>
      </c>
      <c r="I29" s="496">
        <v>1.6849659383297001E-2</v>
      </c>
    </row>
    <row r="30" spans="1:9" x14ac:dyDescent="0.2">
      <c r="A30" s="2" t="s">
        <v>36</v>
      </c>
      <c r="B30" s="499">
        <v>66</v>
      </c>
      <c r="C30" s="496">
        <v>0.81068325042724598</v>
      </c>
      <c r="D30" s="496">
        <v>0.246878102421761</v>
      </c>
      <c r="E30" s="496">
        <v>0.19622768461704301</v>
      </c>
      <c r="F30" s="496">
        <v>0.30218860507011402</v>
      </c>
      <c r="G30" s="496">
        <v>4.8544734716415398E-2</v>
      </c>
      <c r="H30" s="496">
        <v>7.9201348125934601E-2</v>
      </c>
      <c r="I30" s="496">
        <v>3.3238139003515202E-2</v>
      </c>
    </row>
    <row r="31" spans="1:9" x14ac:dyDescent="0.2">
      <c r="A31" s="2" t="s">
        <v>37</v>
      </c>
      <c r="B31" s="499">
        <v>43</v>
      </c>
      <c r="C31" s="496">
        <v>0.69096875190734897</v>
      </c>
      <c r="D31" s="496">
        <v>0.169729843735695</v>
      </c>
      <c r="E31" s="496">
        <v>0.35877120494842502</v>
      </c>
      <c r="F31" s="496">
        <v>0.53685766458511397</v>
      </c>
      <c r="G31" s="496">
        <v>0.117210671305656</v>
      </c>
      <c r="H31" s="496">
        <v>6.7912407219409901E-2</v>
      </c>
      <c r="I31" s="496">
        <v>2.05225273966789E-2</v>
      </c>
    </row>
    <row r="32" spans="1:9" x14ac:dyDescent="0.2">
      <c r="A32" s="2" t="s">
        <v>38</v>
      </c>
      <c r="B32" s="499">
        <v>45</v>
      </c>
      <c r="C32" s="496">
        <v>0.78955459594726596</v>
      </c>
      <c r="D32" s="496">
        <v>0.45635598897933999</v>
      </c>
      <c r="E32" s="496">
        <v>0.43888649344444303</v>
      </c>
      <c r="F32" s="496">
        <v>0.35027024149894698</v>
      </c>
      <c r="G32" s="496">
        <v>9.2881083488464397E-2</v>
      </c>
      <c r="H32" s="496">
        <v>7.8182764351368006E-2</v>
      </c>
      <c r="I32" s="496">
        <v>0</v>
      </c>
    </row>
    <row r="33" spans="1:9" x14ac:dyDescent="0.2">
      <c r="A33" s="2" t="s">
        <v>39</v>
      </c>
      <c r="B33" s="499">
        <v>52</v>
      </c>
      <c r="C33" s="496">
        <v>0.72572118043899503</v>
      </c>
      <c r="D33" s="496">
        <v>0.30160391330719</v>
      </c>
      <c r="E33" s="496">
        <v>0.42852821946144098</v>
      </c>
      <c r="F33" s="496">
        <v>0.31032595038414001</v>
      </c>
      <c r="G33" s="496">
        <v>9.6820138394832597E-2</v>
      </c>
      <c r="H33" s="496">
        <v>2.1123172715306299E-2</v>
      </c>
      <c r="I33" s="496">
        <v>3.2038867473602302E-2</v>
      </c>
    </row>
    <row r="34" spans="1:9" x14ac:dyDescent="0.2">
      <c r="A34" s="2" t="s">
        <v>40</v>
      </c>
      <c r="B34" s="499">
        <v>60</v>
      </c>
      <c r="C34" s="496">
        <v>0.816936254501343</v>
      </c>
      <c r="D34" s="496">
        <v>0.32281148433685303</v>
      </c>
      <c r="E34" s="496">
        <v>0.32443106174469</v>
      </c>
      <c r="F34" s="496">
        <v>0.32062664628028897</v>
      </c>
      <c r="G34" s="496">
        <v>9.6787817776203197E-2</v>
      </c>
      <c r="H34" s="496">
        <v>6.3235238194465596E-2</v>
      </c>
      <c r="I34" s="496">
        <v>0</v>
      </c>
    </row>
    <row r="35" spans="1:9" x14ac:dyDescent="0.2">
      <c r="A35" s="2" t="s">
        <v>41</v>
      </c>
      <c r="B35" s="499">
        <v>53</v>
      </c>
      <c r="C35" s="496">
        <v>0.71087831258773804</v>
      </c>
      <c r="D35" s="496">
        <v>0.24400381743907901</v>
      </c>
      <c r="E35" s="496">
        <v>0.31783598661422702</v>
      </c>
      <c r="F35" s="496">
        <v>0.38413336873054499</v>
      </c>
      <c r="G35" s="496">
        <v>0.121393479406834</v>
      </c>
      <c r="H35" s="496">
        <v>9.5999561250209794E-2</v>
      </c>
      <c r="I35" s="496">
        <v>0</v>
      </c>
    </row>
    <row r="36" spans="1:9" x14ac:dyDescent="0.2">
      <c r="A36" s="2" t="s">
        <v>42</v>
      </c>
      <c r="B36" s="499">
        <v>39</v>
      </c>
      <c r="C36" s="496">
        <v>0.88558298349380504</v>
      </c>
      <c r="D36" s="496">
        <v>0.158130988478661</v>
      </c>
      <c r="E36" s="496">
        <v>0.456957638263702</v>
      </c>
      <c r="F36" s="496">
        <v>0.39301350712776201</v>
      </c>
      <c r="G36" s="496">
        <v>5.0459776073694201E-2</v>
      </c>
      <c r="H36" s="496">
        <v>9.1483667492866502E-2</v>
      </c>
      <c r="I36" s="496">
        <v>0</v>
      </c>
    </row>
    <row r="37" spans="1:9" x14ac:dyDescent="0.2">
      <c r="A37" s="2" t="s">
        <v>43</v>
      </c>
      <c r="B37" s="499">
        <v>53</v>
      </c>
      <c r="C37" s="496">
        <v>0.74755740165710405</v>
      </c>
      <c r="D37" s="496">
        <v>0.18221534788608601</v>
      </c>
      <c r="E37" s="496">
        <v>0.34664842486381497</v>
      </c>
      <c r="F37" s="496">
        <v>0.38622099161148099</v>
      </c>
      <c r="G37" s="496">
        <v>3.1642865389585502E-2</v>
      </c>
      <c r="H37" s="496">
        <v>3.98417674005032E-2</v>
      </c>
      <c r="I37" s="496">
        <v>1.8520826473832099E-2</v>
      </c>
    </row>
    <row r="38" spans="1:9" x14ac:dyDescent="0.2">
      <c r="A38" s="2" t="s">
        <v>44</v>
      </c>
      <c r="B38" s="499">
        <v>54</v>
      </c>
      <c r="C38" s="496">
        <v>0.689131200313568</v>
      </c>
      <c r="D38" s="496">
        <v>0.28381511569023099</v>
      </c>
      <c r="E38" s="496">
        <v>0.37546968460083002</v>
      </c>
      <c r="F38" s="496">
        <v>0.339760541915894</v>
      </c>
      <c r="G38" s="496">
        <v>8.4489390254020705E-2</v>
      </c>
      <c r="H38" s="496">
        <v>0.148259222507477</v>
      </c>
      <c r="I38" s="496">
        <v>1.27680096775293E-2</v>
      </c>
    </row>
    <row r="39" spans="1:9" x14ac:dyDescent="0.2">
      <c r="A39" s="2" t="s">
        <v>45</v>
      </c>
      <c r="B39" s="499">
        <v>55</v>
      </c>
      <c r="C39" s="496">
        <v>0.76948922872543302</v>
      </c>
      <c r="D39" s="496">
        <v>0.37297645211219799</v>
      </c>
      <c r="E39" s="496">
        <v>0.51224118471145597</v>
      </c>
      <c r="F39" s="496">
        <v>0.35195493698120101</v>
      </c>
      <c r="G39" s="496">
        <v>7.6979406177997603E-2</v>
      </c>
      <c r="H39" s="496">
        <v>6.0620091855525998E-2</v>
      </c>
      <c r="I39" s="496">
        <v>0</v>
      </c>
    </row>
    <row r="40" spans="1:9" x14ac:dyDescent="0.2">
      <c r="A40" s="2" t="s">
        <v>46</v>
      </c>
      <c r="B40" s="499">
        <v>56</v>
      </c>
      <c r="C40" s="496">
        <v>0.84595453739166304</v>
      </c>
      <c r="D40" s="496">
        <v>0.29214596748352101</v>
      </c>
      <c r="E40" s="496">
        <v>0.27306181192398099</v>
      </c>
      <c r="F40" s="496">
        <v>0.245234355330467</v>
      </c>
      <c r="G40" s="496">
        <v>1.43647873774171E-2</v>
      </c>
      <c r="H40" s="496">
        <v>8.5151605308055905E-2</v>
      </c>
      <c r="I40" s="496">
        <v>1.43647873774171E-2</v>
      </c>
    </row>
    <row r="41" spans="1:9" x14ac:dyDescent="0.2">
      <c r="A41" s="2" t="s">
        <v>47</v>
      </c>
      <c r="B41" s="499">
        <v>38</v>
      </c>
      <c r="C41" s="496">
        <v>0.82942551374435403</v>
      </c>
      <c r="D41" s="496">
        <v>0.39680036902427701</v>
      </c>
      <c r="E41" s="496">
        <v>0.42141047120094299</v>
      </c>
      <c r="F41" s="496">
        <v>0.31799110770225503</v>
      </c>
      <c r="G41" s="496">
        <v>0</v>
      </c>
      <c r="H41" s="496">
        <v>0</v>
      </c>
      <c r="I41" s="496">
        <v>0</v>
      </c>
    </row>
    <row r="42" spans="1:9" x14ac:dyDescent="0.2">
      <c r="A42" s="2" t="s">
        <v>48</v>
      </c>
      <c r="B42" s="499">
        <v>44</v>
      </c>
      <c r="C42" s="496">
        <v>0.77343398332595803</v>
      </c>
      <c r="D42" s="496">
        <v>0.26783922314643899</v>
      </c>
      <c r="E42" s="496">
        <v>0.242528811097145</v>
      </c>
      <c r="F42" s="496">
        <v>0.368349999189377</v>
      </c>
      <c r="G42" s="496">
        <v>0.109394393861294</v>
      </c>
      <c r="H42" s="496">
        <v>4.3563250452280003E-2</v>
      </c>
      <c r="I42" s="496">
        <v>2.3180959746241601E-2</v>
      </c>
    </row>
    <row r="43" spans="1:9" x14ac:dyDescent="0.2">
      <c r="A43" s="2" t="s">
        <v>49</v>
      </c>
      <c r="B43" s="499">
        <v>47</v>
      </c>
      <c r="C43" s="496">
        <v>0.80736285448074296</v>
      </c>
      <c r="D43" s="496">
        <v>0.29202243685722401</v>
      </c>
      <c r="E43" s="496">
        <v>0.29413303732871998</v>
      </c>
      <c r="F43" s="496">
        <v>0.43760871887206998</v>
      </c>
      <c r="G43" s="496">
        <v>1.69084314256907E-2</v>
      </c>
      <c r="H43" s="496">
        <v>5.6495036929845803E-2</v>
      </c>
      <c r="I43" s="496">
        <v>0</v>
      </c>
    </row>
    <row r="44" spans="1:9" x14ac:dyDescent="0.2">
      <c r="A44" s="2" t="s">
        <v>50</v>
      </c>
      <c r="B44" s="499">
        <v>52</v>
      </c>
      <c r="C44" s="496">
        <v>0.76335638761520397</v>
      </c>
      <c r="D44" s="496">
        <v>0.43346253037452698</v>
      </c>
      <c r="E44" s="496">
        <v>0.34199425578117398</v>
      </c>
      <c r="F44" s="496">
        <v>0.34887403249740601</v>
      </c>
      <c r="G44" s="496">
        <v>0.13345363736152599</v>
      </c>
      <c r="H44" s="496">
        <v>0.14942553639411901</v>
      </c>
      <c r="I44" s="496">
        <v>0</v>
      </c>
    </row>
    <row r="45" spans="1:9" x14ac:dyDescent="0.2">
      <c r="A45" s="2" t="s">
        <v>51</v>
      </c>
      <c r="B45" s="499">
        <v>40</v>
      </c>
      <c r="C45" s="496">
        <v>0.797582566738129</v>
      </c>
      <c r="D45" s="496">
        <v>0.24957928061485299</v>
      </c>
      <c r="E45" s="496">
        <v>0.516787350177765</v>
      </c>
      <c r="F45" s="496">
        <v>0.33923384547233598</v>
      </c>
      <c r="G45" s="496">
        <v>9.2217512428760501E-2</v>
      </c>
      <c r="H45" s="496">
        <v>8.5022948682308197E-2</v>
      </c>
      <c r="I45" s="496">
        <v>2.3902159184217502E-2</v>
      </c>
    </row>
    <row r="46" spans="1:9" x14ac:dyDescent="0.2">
      <c r="A46" s="2" t="s">
        <v>52</v>
      </c>
      <c r="B46" s="499">
        <v>42</v>
      </c>
      <c r="C46" s="496">
        <v>0.74164074659347501</v>
      </c>
      <c r="D46" s="496">
        <v>0.33680409193038902</v>
      </c>
      <c r="E46" s="496">
        <v>0.222327545285225</v>
      </c>
      <c r="F46" s="496">
        <v>0.328266561031342</v>
      </c>
      <c r="G46" s="496">
        <v>2.1790931001305601E-2</v>
      </c>
      <c r="H46" s="496">
        <v>4.0250264108181E-2</v>
      </c>
      <c r="I46" s="496">
        <v>0</v>
      </c>
    </row>
    <row r="47" spans="1:9" x14ac:dyDescent="0.2">
      <c r="A47" s="2" t="s">
        <v>53</v>
      </c>
      <c r="B47" s="499">
        <v>71</v>
      </c>
      <c r="C47" s="496">
        <v>0.90367656946182295</v>
      </c>
      <c r="D47" s="496">
        <v>0.277877777814865</v>
      </c>
      <c r="E47" s="496">
        <v>0.23592446744442</v>
      </c>
      <c r="F47" s="496">
        <v>0.34971293807029702</v>
      </c>
      <c r="G47" s="496">
        <v>4.7361645847559003E-2</v>
      </c>
      <c r="H47" s="496">
        <v>8.4426827728748294E-2</v>
      </c>
      <c r="I47" s="496">
        <v>0</v>
      </c>
    </row>
    <row r="48" spans="1:9" x14ac:dyDescent="0.2">
      <c r="A48" s="2" t="s">
        <v>54</v>
      </c>
      <c r="B48" s="499">
        <v>56</v>
      </c>
      <c r="C48" s="496">
        <v>0.70091015100479104</v>
      </c>
      <c r="D48" s="496">
        <v>0.266052275896072</v>
      </c>
      <c r="E48" s="496">
        <v>0.33099985122680697</v>
      </c>
      <c r="F48" s="496">
        <v>0.49958640336990401</v>
      </c>
      <c r="G48" s="496">
        <v>0.198455229401588</v>
      </c>
      <c r="H48" s="496">
        <v>8.8424228131771102E-2</v>
      </c>
      <c r="I48" s="496">
        <v>0</v>
      </c>
    </row>
    <row r="49" spans="1:9" x14ac:dyDescent="0.2">
      <c r="A49" s="2" t="s">
        <v>55</v>
      </c>
      <c r="B49" s="499">
        <v>44</v>
      </c>
      <c r="C49" s="496">
        <v>0.76759093999862704</v>
      </c>
      <c r="D49" s="496">
        <v>0.24627806246280701</v>
      </c>
      <c r="E49" s="496">
        <v>0.32850724458694502</v>
      </c>
      <c r="F49" s="496">
        <v>0.22850498557090801</v>
      </c>
      <c r="G49" s="496">
        <v>6.4702361822128296E-2</v>
      </c>
      <c r="H49" s="496">
        <v>0.12010470032692</v>
      </c>
      <c r="I49" s="496">
        <v>2.5207245722413101E-2</v>
      </c>
    </row>
    <row r="50" spans="1:9" x14ac:dyDescent="0.2">
      <c r="A50" s="2" t="s">
        <v>56</v>
      </c>
      <c r="B50" s="499">
        <v>28</v>
      </c>
      <c r="C50" s="496" t="s">
        <v>1</v>
      </c>
      <c r="D50" s="496" t="s">
        <v>1</v>
      </c>
      <c r="E50" s="496" t="s">
        <v>1</v>
      </c>
      <c r="F50" s="496" t="s">
        <v>1</v>
      </c>
      <c r="G50" s="496" t="s">
        <v>1</v>
      </c>
      <c r="H50" s="496" t="s">
        <v>1</v>
      </c>
      <c r="I50" s="496" t="s">
        <v>1</v>
      </c>
    </row>
    <row r="51" spans="1:9" x14ac:dyDescent="0.2">
      <c r="A51" s="2" t="s">
        <v>57</v>
      </c>
      <c r="B51" s="499">
        <v>40</v>
      </c>
      <c r="C51" s="496">
        <v>0.83651286363601696</v>
      </c>
      <c r="D51" s="496">
        <v>0.214996322989464</v>
      </c>
      <c r="E51" s="496">
        <v>0.447852343320847</v>
      </c>
      <c r="F51" s="496">
        <v>0.37457489967346203</v>
      </c>
      <c r="G51" s="496">
        <v>3.3197902143001598E-2</v>
      </c>
      <c r="H51" s="496">
        <v>2.0178684964776001E-2</v>
      </c>
      <c r="I51" s="496">
        <v>0</v>
      </c>
    </row>
    <row r="52" spans="1:9" x14ac:dyDescent="0.2">
      <c r="A52" s="2" t="s">
        <v>58</v>
      </c>
      <c r="B52" s="499">
        <v>45</v>
      </c>
      <c r="C52" s="496">
        <v>0.91756075620651201</v>
      </c>
      <c r="D52" s="496">
        <v>0.20125694572925601</v>
      </c>
      <c r="E52" s="496">
        <v>0.23363950848579401</v>
      </c>
      <c r="F52" s="496">
        <v>0.20008626580238301</v>
      </c>
      <c r="G52" s="496">
        <v>4.7436781227588702E-2</v>
      </c>
      <c r="H52" s="496">
        <v>0</v>
      </c>
      <c r="I52" s="496">
        <v>1.80641263723373E-2</v>
      </c>
    </row>
    <row r="53" spans="1:9" x14ac:dyDescent="0.2">
      <c r="A53" s="2" t="s">
        <v>59</v>
      </c>
      <c r="B53" s="499">
        <v>34</v>
      </c>
      <c r="C53" s="496">
        <v>0.79905265569686901</v>
      </c>
      <c r="D53" s="496">
        <v>0.229371607303619</v>
      </c>
      <c r="E53" s="496">
        <v>0.27708691358566301</v>
      </c>
      <c r="F53" s="496">
        <v>0.28611296415329002</v>
      </c>
      <c r="G53" s="496">
        <v>6.6207267343997997E-2</v>
      </c>
      <c r="H53" s="496">
        <v>0</v>
      </c>
      <c r="I53" s="496">
        <v>0</v>
      </c>
    </row>
    <row r="54" spans="1:9" x14ac:dyDescent="0.2">
      <c r="A54" s="2" t="s">
        <v>60</v>
      </c>
      <c r="B54" s="499">
        <v>33</v>
      </c>
      <c r="C54" s="496">
        <v>0.83562284708023105</v>
      </c>
      <c r="D54" s="496">
        <v>0.30249133706092801</v>
      </c>
      <c r="E54" s="496">
        <v>0.371350258588791</v>
      </c>
      <c r="F54" s="496">
        <v>0.31443020701408397</v>
      </c>
      <c r="G54" s="496">
        <v>0</v>
      </c>
      <c r="H54" s="496">
        <v>0.13125844299793199</v>
      </c>
      <c r="I54" s="496">
        <v>0</v>
      </c>
    </row>
    <row r="55" spans="1:9" x14ac:dyDescent="0.2">
      <c r="A55" s="2" t="s">
        <v>61</v>
      </c>
      <c r="B55" s="499">
        <v>55</v>
      </c>
      <c r="C55" s="496">
        <v>0.80402261018753096</v>
      </c>
      <c r="D55" s="496">
        <v>0.14332011342048601</v>
      </c>
      <c r="E55" s="496">
        <v>0.20586997270584101</v>
      </c>
      <c r="F55" s="496">
        <v>0.34606748819351202</v>
      </c>
      <c r="G55" s="496">
        <v>0.17116810381412501</v>
      </c>
      <c r="H55" s="496">
        <v>0.13985495269298601</v>
      </c>
      <c r="I55" s="496">
        <v>0</v>
      </c>
    </row>
    <row r="56" spans="1:9" x14ac:dyDescent="0.2">
      <c r="A56" s="2" t="s">
        <v>62</v>
      </c>
      <c r="B56" s="499">
        <v>49</v>
      </c>
      <c r="C56" s="496">
        <v>0.63842445611953702</v>
      </c>
      <c r="D56" s="496">
        <v>0.43004316091537498</v>
      </c>
      <c r="E56" s="496">
        <v>0.34881126880645802</v>
      </c>
      <c r="F56" s="496">
        <v>0.37361246347427401</v>
      </c>
      <c r="G56" s="496">
        <v>9.2987537384033203E-2</v>
      </c>
      <c r="H56" s="496">
        <v>0.120331212878227</v>
      </c>
      <c r="I56" s="496">
        <v>2.9697204008698502E-2</v>
      </c>
    </row>
    <row r="57" spans="1:9" x14ac:dyDescent="0.2">
      <c r="A57" s="2" t="s">
        <v>63</v>
      </c>
      <c r="B57" s="499">
        <v>45</v>
      </c>
      <c r="C57" s="496">
        <v>0.68745219707489003</v>
      </c>
      <c r="D57" s="496">
        <v>0.32255282998085</v>
      </c>
      <c r="E57" s="496">
        <v>0.48052215576171903</v>
      </c>
      <c r="F57" s="496">
        <v>0.42230561375617998</v>
      </c>
      <c r="G57" s="496">
        <v>4.1610170155763598E-2</v>
      </c>
      <c r="H57" s="496">
        <v>2.0077329128980598E-2</v>
      </c>
      <c r="I57" s="496">
        <v>0</v>
      </c>
    </row>
    <row r="58" spans="1:9" x14ac:dyDescent="0.2">
      <c r="A58" s="2" t="s">
        <v>64</v>
      </c>
      <c r="B58" s="499">
        <v>38</v>
      </c>
      <c r="C58" s="496">
        <v>0.71991199254989602</v>
      </c>
      <c r="D58" s="496">
        <v>0.21719735860824599</v>
      </c>
      <c r="E58" s="496">
        <v>0.44796645641326899</v>
      </c>
      <c r="F58" s="496">
        <v>0.365689367055893</v>
      </c>
      <c r="G58" s="496">
        <v>1.8671382218599299E-2</v>
      </c>
      <c r="H58" s="496">
        <v>0.10107035189867</v>
      </c>
      <c r="I58" s="496">
        <v>2.3412579670548401E-2</v>
      </c>
    </row>
    <row r="59" spans="1:9" x14ac:dyDescent="0.2">
      <c r="A59" s="2" t="s">
        <v>65</v>
      </c>
      <c r="B59" s="499">
        <v>41</v>
      </c>
      <c r="C59" s="496">
        <v>0.76539349555969205</v>
      </c>
      <c r="D59" s="496">
        <v>0.28931343555450401</v>
      </c>
      <c r="E59" s="496">
        <v>0.39727696776390098</v>
      </c>
      <c r="F59" s="496">
        <v>0.29533755779266402</v>
      </c>
      <c r="G59" s="496">
        <v>0.110815517604351</v>
      </c>
      <c r="H59" s="496">
        <v>8.4636002779007E-2</v>
      </c>
      <c r="I59" s="496">
        <v>0</v>
      </c>
    </row>
    <row r="60" spans="1:9" x14ac:dyDescent="0.2">
      <c r="A60" s="2" t="s">
        <v>66</v>
      </c>
      <c r="B60" s="499">
        <v>63</v>
      </c>
      <c r="C60" s="496">
        <v>0.864310622215271</v>
      </c>
      <c r="D60" s="496">
        <v>0.182943180203438</v>
      </c>
      <c r="E60" s="496">
        <v>0.41176420450210599</v>
      </c>
      <c r="F60" s="496">
        <v>0.355192601680756</v>
      </c>
      <c r="G60" s="496">
        <v>0.158629760146141</v>
      </c>
      <c r="H60" s="496">
        <v>0</v>
      </c>
      <c r="I60" s="496">
        <v>0</v>
      </c>
    </row>
    <row r="61" spans="1:9" x14ac:dyDescent="0.2">
      <c r="A61" s="2" t="s">
        <v>67</v>
      </c>
      <c r="B61" s="499">
        <v>64</v>
      </c>
      <c r="C61" s="496">
        <v>0.79955106973648105</v>
      </c>
      <c r="D61" s="496">
        <v>0.234190538525581</v>
      </c>
      <c r="E61" s="496">
        <v>0.166176483035088</v>
      </c>
      <c r="F61" s="496">
        <v>0.37299174070358299</v>
      </c>
      <c r="G61" s="496">
        <v>0.14021895825862901</v>
      </c>
      <c r="H61" s="496">
        <v>5.5989041924476603E-2</v>
      </c>
      <c r="I61" s="496">
        <v>1.55881401151419E-2</v>
      </c>
    </row>
    <row r="62" spans="1:9" x14ac:dyDescent="0.2">
      <c r="A62" s="2" t="s">
        <v>68</v>
      </c>
      <c r="B62" s="499">
        <v>46</v>
      </c>
      <c r="C62" s="496">
        <v>0.79166078567504905</v>
      </c>
      <c r="D62" s="496">
        <v>0.30866250395774802</v>
      </c>
      <c r="E62" s="496">
        <v>0.19756609201431299</v>
      </c>
      <c r="F62" s="496">
        <v>0.28416404128074602</v>
      </c>
      <c r="G62" s="496">
        <v>2.6529707014560699E-2</v>
      </c>
      <c r="H62" s="496">
        <v>7.0334151387214702E-2</v>
      </c>
      <c r="I62" s="496">
        <v>0</v>
      </c>
    </row>
    <row r="63" spans="1:9" x14ac:dyDescent="0.2">
      <c r="A63" s="2" t="s">
        <v>69</v>
      </c>
      <c r="B63" s="499">
        <v>43</v>
      </c>
      <c r="C63" s="496">
        <v>0.81679564714431796</v>
      </c>
      <c r="D63" s="496">
        <v>0.18252344429493</v>
      </c>
      <c r="E63" s="496">
        <v>0.14634108543395999</v>
      </c>
      <c r="F63" s="496">
        <v>0.28561204671859702</v>
      </c>
      <c r="G63" s="496">
        <v>2.40618195384741E-2</v>
      </c>
      <c r="H63" s="496">
        <v>0.14893426001071899</v>
      </c>
      <c r="I63" s="496">
        <v>1.8226131796836902E-2</v>
      </c>
    </row>
    <row r="64" spans="1:9" x14ac:dyDescent="0.2">
      <c r="A64" s="2" t="s">
        <v>70</v>
      </c>
      <c r="B64" s="499">
        <v>76</v>
      </c>
      <c r="C64" s="496">
        <v>0.81707310676574696</v>
      </c>
      <c r="D64" s="496">
        <v>0.129145458340645</v>
      </c>
      <c r="E64" s="496">
        <v>0.12041351199150099</v>
      </c>
      <c r="F64" s="496">
        <v>0.335717022418976</v>
      </c>
      <c r="G64" s="496">
        <v>9.0615190565586104E-2</v>
      </c>
      <c r="H64" s="496">
        <v>0.17018708586692799</v>
      </c>
      <c r="I64" s="496">
        <v>0</v>
      </c>
    </row>
    <row r="65" spans="1:9" x14ac:dyDescent="0.2">
      <c r="A65" s="2" t="s">
        <v>71</v>
      </c>
      <c r="B65" s="499">
        <v>40</v>
      </c>
      <c r="C65" s="496">
        <v>0.81257957220077504</v>
      </c>
      <c r="D65" s="496">
        <v>0.34597560763359098</v>
      </c>
      <c r="E65" s="496">
        <v>9.7980104386806502E-2</v>
      </c>
      <c r="F65" s="496">
        <v>0.518049776554108</v>
      </c>
      <c r="G65" s="496">
        <v>5.8610349893569898E-2</v>
      </c>
      <c r="H65" s="496">
        <v>8.3147995173931094E-2</v>
      </c>
      <c r="I65" s="496">
        <v>1.66304856538773E-2</v>
      </c>
    </row>
    <row r="66" spans="1:9" x14ac:dyDescent="0.2">
      <c r="A66" s="2" t="s">
        <v>72</v>
      </c>
      <c r="B66" s="499">
        <v>35</v>
      </c>
      <c r="C66" s="496">
        <v>0.80219668149948098</v>
      </c>
      <c r="D66" s="496">
        <v>0.39296269416809099</v>
      </c>
      <c r="E66" s="496">
        <v>0.21712237596511799</v>
      </c>
      <c r="F66" s="496">
        <v>0.312838524580002</v>
      </c>
      <c r="G66" s="496">
        <v>0.216182425618172</v>
      </c>
      <c r="H66" s="496">
        <v>8.0702692270278903E-2</v>
      </c>
      <c r="I66" s="496">
        <v>0</v>
      </c>
    </row>
    <row r="67" spans="1:9" x14ac:dyDescent="0.2">
      <c r="A67" s="2" t="s">
        <v>73</v>
      </c>
      <c r="B67" s="499">
        <v>38</v>
      </c>
      <c r="C67" s="496">
        <v>0.81928890943527199</v>
      </c>
      <c r="D67" s="496">
        <v>0.48285675048828097</v>
      </c>
      <c r="E67" s="496">
        <v>0.37444064021110501</v>
      </c>
      <c r="F67" s="496">
        <v>0.21004381775855999</v>
      </c>
      <c r="G67" s="496">
        <v>9.1788150370121002E-2</v>
      </c>
      <c r="H67" s="496">
        <v>5.0682224333286299E-2</v>
      </c>
      <c r="I67" s="496">
        <v>0</v>
      </c>
    </row>
    <row r="68" spans="1:9" x14ac:dyDescent="0.2">
      <c r="A68" s="2" t="s">
        <v>74</v>
      </c>
      <c r="B68" s="499">
        <v>36</v>
      </c>
      <c r="C68" s="496">
        <v>0.69069302082061801</v>
      </c>
      <c r="D68" s="496">
        <v>0.36020675301551802</v>
      </c>
      <c r="E68" s="496">
        <v>0.434449672698975</v>
      </c>
      <c r="F68" s="496">
        <v>0.18155996501445801</v>
      </c>
      <c r="G68" s="496">
        <v>0</v>
      </c>
      <c r="H68" s="496">
        <v>9.9271349608898204E-2</v>
      </c>
      <c r="I68" s="496">
        <v>0</v>
      </c>
    </row>
    <row r="69" spans="1:9" x14ac:dyDescent="0.2">
      <c r="A69" s="2" t="s">
        <v>75</v>
      </c>
      <c r="B69" s="499">
        <v>50</v>
      </c>
      <c r="C69" s="496">
        <v>0.79343372583389304</v>
      </c>
      <c r="D69" s="496">
        <v>0.23534621298313099</v>
      </c>
      <c r="E69" s="496">
        <v>0.423461854457855</v>
      </c>
      <c r="F69" s="496">
        <v>0.26231062412262002</v>
      </c>
      <c r="G69" s="496">
        <v>8.1488944590091705E-2</v>
      </c>
      <c r="H69" s="496">
        <v>0.112699776887894</v>
      </c>
      <c r="I69" s="496">
        <v>0</v>
      </c>
    </row>
    <row r="70" spans="1:9" x14ac:dyDescent="0.2">
      <c r="A70" s="2" t="s">
        <v>76</v>
      </c>
      <c r="B70" s="499">
        <v>65</v>
      </c>
      <c r="C70" s="496">
        <v>0.95549362897872903</v>
      </c>
      <c r="D70" s="496">
        <v>0.28125250339508101</v>
      </c>
      <c r="E70" s="496">
        <v>0.23785373568534901</v>
      </c>
      <c r="F70" s="496">
        <v>0.44159057736396801</v>
      </c>
      <c r="G70" s="496">
        <v>7.4625253677368206E-2</v>
      </c>
      <c r="H70" s="496">
        <v>3.3988986164331401E-2</v>
      </c>
      <c r="I70" s="496">
        <v>1.43874315544963E-2</v>
      </c>
    </row>
    <row r="71" spans="1:9" x14ac:dyDescent="0.2">
      <c r="A71" s="3" t="s">
        <v>77</v>
      </c>
      <c r="B71" s="500">
        <v>42</v>
      </c>
      <c r="C71" s="497">
        <v>0.79594451189041104</v>
      </c>
      <c r="D71" s="497">
        <v>0.27419659495353699</v>
      </c>
      <c r="E71" s="497">
        <v>0.31522354483604398</v>
      </c>
      <c r="F71" s="497">
        <v>0.450833320617676</v>
      </c>
      <c r="G71" s="497">
        <v>6.6050507128238706E-2</v>
      </c>
      <c r="H71" s="497">
        <v>8.8579237461090102E-2</v>
      </c>
      <c r="I71" s="497">
        <v>0</v>
      </c>
    </row>
    <row r="73" spans="1:9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H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8" width="12.77734375" bestFit="1" customWidth="1"/>
  </cols>
  <sheetData>
    <row r="1" spans="1:8" x14ac:dyDescent="0.2">
      <c r="A1" s="16" t="str">
        <f>HYPERLINK("#'Inhalt'!A1", "Inhalt")</f>
        <v>Inhalt</v>
      </c>
    </row>
    <row r="3" spans="1:8" x14ac:dyDescent="0.2">
      <c r="A3" s="1" t="s">
        <v>339</v>
      </c>
    </row>
    <row r="4" spans="1:8" x14ac:dyDescent="0.2">
      <c r="A4" t="s">
        <v>3</v>
      </c>
    </row>
    <row r="5" spans="1:8" x14ac:dyDescent="0.2">
      <c r="A5" s="4" t="s">
        <v>4</v>
      </c>
      <c r="B5" s="4" t="s">
        <v>5</v>
      </c>
      <c r="C5" s="4" t="s">
        <v>340</v>
      </c>
      <c r="D5" s="4" t="s">
        <v>341</v>
      </c>
      <c r="E5" s="4" t="s">
        <v>342</v>
      </c>
      <c r="F5" s="4" t="s">
        <v>343</v>
      </c>
      <c r="G5" s="4" t="s">
        <v>11</v>
      </c>
      <c r="H5" s="4" t="s">
        <v>12</v>
      </c>
    </row>
    <row r="6" spans="1:8" x14ac:dyDescent="0.2">
      <c r="A6" s="5" t="s">
        <v>13</v>
      </c>
      <c r="B6" s="504" t="s">
        <v>1</v>
      </c>
      <c r="C6" s="501" t="s">
        <v>1</v>
      </c>
      <c r="D6" s="501" t="s">
        <v>1</v>
      </c>
      <c r="E6" s="501" t="s">
        <v>1</v>
      </c>
      <c r="F6" s="501" t="s">
        <v>1</v>
      </c>
      <c r="G6" s="507" t="s">
        <v>1</v>
      </c>
      <c r="H6" s="501" t="s">
        <v>1</v>
      </c>
    </row>
    <row r="7" spans="1:8" x14ac:dyDescent="0.2">
      <c r="A7" s="2" t="s">
        <v>13</v>
      </c>
      <c r="B7" s="505">
        <v>6109</v>
      </c>
      <c r="C7" s="502">
        <v>3.43147180974483E-2</v>
      </c>
      <c r="D7" s="502">
        <v>0.27834406495094299</v>
      </c>
      <c r="E7" s="502">
        <v>0.57059413194656405</v>
      </c>
      <c r="F7" s="502">
        <v>0.116747088730335</v>
      </c>
      <c r="G7" s="508">
        <v>2.7697734832763699</v>
      </c>
      <c r="H7" s="502">
        <v>0.31265878188364699</v>
      </c>
    </row>
    <row r="8" spans="1:8" x14ac:dyDescent="0.2">
      <c r="A8" s="5" t="s">
        <v>14</v>
      </c>
      <c r="B8" s="504" t="s">
        <v>1</v>
      </c>
      <c r="C8" s="501" t="s">
        <v>1</v>
      </c>
      <c r="D8" s="501" t="s">
        <v>1</v>
      </c>
      <c r="E8" s="501" t="s">
        <v>1</v>
      </c>
      <c r="F8" s="501" t="s">
        <v>1</v>
      </c>
      <c r="G8" s="507" t="s">
        <v>1</v>
      </c>
      <c r="H8" s="501" t="s">
        <v>1</v>
      </c>
    </row>
    <row r="9" spans="1:8" x14ac:dyDescent="0.2">
      <c r="A9" s="2" t="s">
        <v>15</v>
      </c>
      <c r="B9" s="505">
        <v>104</v>
      </c>
      <c r="C9" s="502">
        <v>5.4428800940513597E-2</v>
      </c>
      <c r="D9" s="502">
        <v>0.33215641975402799</v>
      </c>
      <c r="E9" s="502">
        <v>0.54446870088577304</v>
      </c>
      <c r="F9" s="502">
        <v>6.8946063518524198E-2</v>
      </c>
      <c r="G9" s="508">
        <v>2.6279320716857901</v>
      </c>
      <c r="H9" s="502">
        <v>0.38658522645511101</v>
      </c>
    </row>
    <row r="10" spans="1:8" x14ac:dyDescent="0.2">
      <c r="A10" s="2" t="s">
        <v>16</v>
      </c>
      <c r="B10" s="505">
        <v>105</v>
      </c>
      <c r="C10" s="502">
        <v>8.3392988890409504E-3</v>
      </c>
      <c r="D10" s="502">
        <v>0.31776094436645502</v>
      </c>
      <c r="E10" s="502">
        <v>0.59347593784332298</v>
      </c>
      <c r="F10" s="502">
        <v>8.0423854291439098E-2</v>
      </c>
      <c r="G10" s="508">
        <v>2.7459843158721902</v>
      </c>
      <c r="H10" s="502">
        <v>0.32610023171472502</v>
      </c>
    </row>
    <row r="11" spans="1:8" x14ac:dyDescent="0.2">
      <c r="A11" s="2" t="s">
        <v>17</v>
      </c>
      <c r="B11" s="505">
        <v>124</v>
      </c>
      <c r="C11" s="502">
        <v>4.7858867794275298E-2</v>
      </c>
      <c r="D11" s="502">
        <v>0.25827148556709301</v>
      </c>
      <c r="E11" s="502">
        <v>0.57959580421447798</v>
      </c>
      <c r="F11" s="502">
        <v>0.114273816347122</v>
      </c>
      <c r="G11" s="508">
        <v>2.7602846622467001</v>
      </c>
      <c r="H11" s="502">
        <v>0.30613036134433902</v>
      </c>
    </row>
    <row r="12" spans="1:8" x14ac:dyDescent="0.2">
      <c r="A12" s="2" t="s">
        <v>18</v>
      </c>
      <c r="B12" s="505">
        <v>110</v>
      </c>
      <c r="C12" s="502">
        <v>1.80740188807249E-2</v>
      </c>
      <c r="D12" s="502">
        <v>0.35260078310966497</v>
      </c>
      <c r="E12" s="502">
        <v>0.61985725164413497</v>
      </c>
      <c r="F12" s="502">
        <v>9.4679268077015894E-3</v>
      </c>
      <c r="G12" s="508">
        <v>2.6207191944122301</v>
      </c>
      <c r="H12" s="502">
        <v>0.37067480923996399</v>
      </c>
    </row>
    <row r="13" spans="1:8" x14ac:dyDescent="0.2">
      <c r="A13" s="2" t="s">
        <v>19</v>
      </c>
      <c r="B13" s="505">
        <v>108</v>
      </c>
      <c r="C13" s="502">
        <v>4.8704110085964203E-2</v>
      </c>
      <c r="D13" s="502">
        <v>0.37345647811889598</v>
      </c>
      <c r="E13" s="502">
        <v>0.53722423315048196</v>
      </c>
      <c r="F13" s="502">
        <v>4.0615141391754199E-2</v>
      </c>
      <c r="G13" s="508">
        <v>2.5697505474090598</v>
      </c>
      <c r="H13" s="502">
        <v>0.42216060393156901</v>
      </c>
    </row>
    <row r="14" spans="1:8" x14ac:dyDescent="0.2">
      <c r="A14" s="2" t="s">
        <v>20</v>
      </c>
      <c r="B14" s="505">
        <v>97</v>
      </c>
      <c r="C14" s="502">
        <v>9.3487396836280795E-2</v>
      </c>
      <c r="D14" s="502">
        <v>0.39159846305847201</v>
      </c>
      <c r="E14" s="502">
        <v>0.48707637190818798</v>
      </c>
      <c r="F14" s="502">
        <v>2.7837788686156301E-2</v>
      </c>
      <c r="G14" s="508">
        <v>2.4492645263671902</v>
      </c>
      <c r="H14" s="502">
        <v>0.48508584995578202</v>
      </c>
    </row>
    <row r="15" spans="1:8" x14ac:dyDescent="0.2">
      <c r="A15" s="2" t="s">
        <v>21</v>
      </c>
      <c r="B15" s="505">
        <v>95</v>
      </c>
      <c r="C15" s="502">
        <v>8.3214426413178392E-3</v>
      </c>
      <c r="D15" s="502">
        <v>0.28361555933952298</v>
      </c>
      <c r="E15" s="502">
        <v>0.61748868227005005</v>
      </c>
      <c r="F15" s="502">
        <v>9.0574331581592601E-2</v>
      </c>
      <c r="G15" s="508">
        <v>2.79031586647034</v>
      </c>
      <c r="H15" s="502">
        <v>0.291936997358753</v>
      </c>
    </row>
    <row r="16" spans="1:8" x14ac:dyDescent="0.2">
      <c r="A16" s="2" t="s">
        <v>22</v>
      </c>
      <c r="B16" s="505">
        <v>104</v>
      </c>
      <c r="C16" s="502">
        <v>9.8806820809841198E-2</v>
      </c>
      <c r="D16" s="502">
        <v>0.26938363909721402</v>
      </c>
      <c r="E16" s="502">
        <v>0.52158272266387895</v>
      </c>
      <c r="F16" s="502">
        <v>0.110226832330227</v>
      </c>
      <c r="G16" s="508">
        <v>2.6432294845581099</v>
      </c>
      <c r="H16" s="502">
        <v>0.36819045442059001</v>
      </c>
    </row>
    <row r="17" spans="1:8" x14ac:dyDescent="0.2">
      <c r="A17" s="2" t="s">
        <v>23</v>
      </c>
      <c r="B17" s="505">
        <v>79</v>
      </c>
      <c r="C17" s="502">
        <v>3.7372574210166903E-2</v>
      </c>
      <c r="D17" s="502">
        <v>0.26810416579246499</v>
      </c>
      <c r="E17" s="502">
        <v>0.57498574256896995</v>
      </c>
      <c r="F17" s="502">
        <v>0.119537480175495</v>
      </c>
      <c r="G17" s="508">
        <v>2.7766880989074698</v>
      </c>
      <c r="H17" s="502">
        <v>0.305476751382528</v>
      </c>
    </row>
    <row r="18" spans="1:8" x14ac:dyDescent="0.2">
      <c r="A18" s="2" t="s">
        <v>24</v>
      </c>
      <c r="B18" s="505">
        <v>78</v>
      </c>
      <c r="C18" s="502">
        <v>5.4859794676303898E-2</v>
      </c>
      <c r="D18" s="502">
        <v>0.32247006893157998</v>
      </c>
      <c r="E18" s="502">
        <v>0.51633751392364502</v>
      </c>
      <c r="F18" s="502">
        <v>0.106332644820213</v>
      </c>
      <c r="G18" s="508">
        <v>2.6741430759429901</v>
      </c>
      <c r="H18" s="502">
        <v>0.37732985517390399</v>
      </c>
    </row>
    <row r="19" spans="1:8" x14ac:dyDescent="0.2">
      <c r="A19" s="2" t="s">
        <v>25</v>
      </c>
      <c r="B19" s="505">
        <v>97</v>
      </c>
      <c r="C19" s="502">
        <v>4.3295908719301203E-2</v>
      </c>
      <c r="D19" s="502">
        <v>0.253484606742859</v>
      </c>
      <c r="E19" s="502">
        <v>0.59290260076522805</v>
      </c>
      <c r="F19" s="502">
        <v>0.11031686514616</v>
      </c>
      <c r="G19" s="508">
        <v>2.7702405452728298</v>
      </c>
      <c r="H19" s="502">
        <v>0.29678052099012803</v>
      </c>
    </row>
    <row r="20" spans="1:8" x14ac:dyDescent="0.2">
      <c r="A20" s="2" t="s">
        <v>26</v>
      </c>
      <c r="B20" s="505">
        <v>100</v>
      </c>
      <c r="C20" s="502">
        <v>3.3281728625297498E-2</v>
      </c>
      <c r="D20" s="502">
        <v>0.26623558998107899</v>
      </c>
      <c r="E20" s="502">
        <v>0.53001803159713701</v>
      </c>
      <c r="F20" s="502">
        <v>0.17046463489532501</v>
      </c>
      <c r="G20" s="508">
        <v>2.8376655578613299</v>
      </c>
      <c r="H20" s="502">
        <v>0.29951732306953299</v>
      </c>
    </row>
    <row r="21" spans="1:8" x14ac:dyDescent="0.2">
      <c r="A21" s="2" t="s">
        <v>27</v>
      </c>
      <c r="B21" s="505">
        <v>83</v>
      </c>
      <c r="C21" s="502">
        <v>1.96617133915424E-2</v>
      </c>
      <c r="D21" s="502">
        <v>0.323353111743927</v>
      </c>
      <c r="E21" s="502">
        <v>0.544225573539734</v>
      </c>
      <c r="F21" s="502">
        <v>0.112759634852409</v>
      </c>
      <c r="G21" s="508">
        <v>2.75008320808411</v>
      </c>
      <c r="H21" s="502">
        <v>0.34301481363500202</v>
      </c>
    </row>
    <row r="22" spans="1:8" x14ac:dyDescent="0.2">
      <c r="A22" s="2" t="s">
        <v>28</v>
      </c>
      <c r="B22" s="505">
        <v>105</v>
      </c>
      <c r="C22" s="502">
        <v>3.82057949900627E-2</v>
      </c>
      <c r="D22" s="502">
        <v>0.32370015978813199</v>
      </c>
      <c r="E22" s="502">
        <v>0.55149561166763295</v>
      </c>
      <c r="F22" s="502">
        <v>8.6598426103591905E-2</v>
      </c>
      <c r="G22" s="508">
        <v>2.6864867210388201</v>
      </c>
      <c r="H22" s="502">
        <v>0.36190595747460402</v>
      </c>
    </row>
    <row r="23" spans="1:8" x14ac:dyDescent="0.2">
      <c r="A23" s="2" t="s">
        <v>29</v>
      </c>
      <c r="B23" s="505">
        <v>102</v>
      </c>
      <c r="C23" s="502">
        <v>6.2510289251804393E-2</v>
      </c>
      <c r="D23" s="502">
        <v>0.30391573905944802</v>
      </c>
      <c r="E23" s="502">
        <v>0.51281780004501298</v>
      </c>
      <c r="F23" s="502">
        <v>0.12075618654489501</v>
      </c>
      <c r="G23" s="508">
        <v>2.6918199062347399</v>
      </c>
      <c r="H23" s="502">
        <v>0.366426022851079</v>
      </c>
    </row>
    <row r="24" spans="1:8" x14ac:dyDescent="0.2">
      <c r="A24" s="2" t="s">
        <v>30</v>
      </c>
      <c r="B24" s="505">
        <v>101</v>
      </c>
      <c r="C24" s="502">
        <v>4.33896146714687E-2</v>
      </c>
      <c r="D24" s="502">
        <v>0.26165670156478898</v>
      </c>
      <c r="E24" s="502">
        <v>0.62339180707931496</v>
      </c>
      <c r="F24" s="502">
        <v>7.1561872959137005E-2</v>
      </c>
      <c r="G24" s="508">
        <v>2.7231259346008301</v>
      </c>
      <c r="H24" s="502">
        <v>0.30504631737264398</v>
      </c>
    </row>
    <row r="25" spans="1:8" x14ac:dyDescent="0.2">
      <c r="A25" s="2" t="s">
        <v>31</v>
      </c>
      <c r="B25" s="505">
        <v>100</v>
      </c>
      <c r="C25" s="502">
        <v>5.2284803241491297E-2</v>
      </c>
      <c r="D25" s="502">
        <v>0.28895628452300998</v>
      </c>
      <c r="E25" s="502">
        <v>0.55670481920242298</v>
      </c>
      <c r="F25" s="502">
        <v>0.10205406695604299</v>
      </c>
      <c r="G25" s="508">
        <v>2.70852828025818</v>
      </c>
      <c r="H25" s="502">
        <v>0.34124109666305702</v>
      </c>
    </row>
    <row r="26" spans="1:8" x14ac:dyDescent="0.2">
      <c r="A26" s="2" t="s">
        <v>32</v>
      </c>
      <c r="B26" s="505">
        <v>96</v>
      </c>
      <c r="C26" s="502">
        <v>6.6601750440895601E-3</v>
      </c>
      <c r="D26" s="502">
        <v>0.18241718411445601</v>
      </c>
      <c r="E26" s="502">
        <v>0.61210054159164395</v>
      </c>
      <c r="F26" s="502">
        <v>0.198822110891342</v>
      </c>
      <c r="G26" s="508">
        <v>3.00308465957642</v>
      </c>
      <c r="H26" s="502">
        <v>0.189077356957396</v>
      </c>
    </row>
    <row r="27" spans="1:8" x14ac:dyDescent="0.2">
      <c r="A27" s="2" t="s">
        <v>33</v>
      </c>
      <c r="B27" s="505">
        <v>93</v>
      </c>
      <c r="C27" s="502">
        <v>0</v>
      </c>
      <c r="D27" s="502">
        <v>0.29716533422470098</v>
      </c>
      <c r="E27" s="502">
        <v>0.63544720411300704</v>
      </c>
      <c r="F27" s="502">
        <v>6.7387476563453702E-2</v>
      </c>
      <c r="G27" s="508">
        <v>2.7702221870422399</v>
      </c>
      <c r="H27" s="502">
        <v>0.29716532979659199</v>
      </c>
    </row>
    <row r="28" spans="1:8" x14ac:dyDescent="0.2">
      <c r="A28" s="2" t="s">
        <v>34</v>
      </c>
      <c r="B28" s="505">
        <v>103</v>
      </c>
      <c r="C28" s="502">
        <v>9.8206587135791806E-2</v>
      </c>
      <c r="D28" s="502">
        <v>0.31812676787376398</v>
      </c>
      <c r="E28" s="502">
        <v>0.48398622870445301</v>
      </c>
      <c r="F28" s="502">
        <v>9.9680416285991696E-2</v>
      </c>
      <c r="G28" s="508">
        <v>2.5851404666900599</v>
      </c>
      <c r="H28" s="502">
        <v>0.41633335500955598</v>
      </c>
    </row>
    <row r="29" spans="1:8" x14ac:dyDescent="0.2">
      <c r="A29" s="2" t="s">
        <v>35</v>
      </c>
      <c r="B29" s="505">
        <v>99</v>
      </c>
      <c r="C29" s="502">
        <v>2.9031410813331601E-2</v>
      </c>
      <c r="D29" s="502">
        <v>0.333167314529419</v>
      </c>
      <c r="E29" s="502">
        <v>0.58947902917861905</v>
      </c>
      <c r="F29" s="502">
        <v>4.8322211951017401E-2</v>
      </c>
      <c r="G29" s="508">
        <v>2.6570920944213898</v>
      </c>
      <c r="H29" s="502">
        <v>0.36219873748641002</v>
      </c>
    </row>
    <row r="30" spans="1:8" x14ac:dyDescent="0.2">
      <c r="A30" s="2" t="s">
        <v>36</v>
      </c>
      <c r="B30" s="505">
        <v>91</v>
      </c>
      <c r="C30" s="502">
        <v>7.3367349803447696E-2</v>
      </c>
      <c r="D30" s="502">
        <v>0.30464133620262102</v>
      </c>
      <c r="E30" s="502">
        <v>0.59148025512695301</v>
      </c>
      <c r="F30" s="502">
        <v>3.05110421031713E-2</v>
      </c>
      <c r="G30" s="508">
        <v>2.5791349411010702</v>
      </c>
      <c r="H30" s="502">
        <v>0.37800869234293399</v>
      </c>
    </row>
    <row r="31" spans="1:8" x14ac:dyDescent="0.2">
      <c r="A31" s="2" t="s">
        <v>37</v>
      </c>
      <c r="B31" s="505">
        <v>83</v>
      </c>
      <c r="C31" s="502">
        <v>8.5023846477270092E-3</v>
      </c>
      <c r="D31" s="502">
        <v>0.24281500279903401</v>
      </c>
      <c r="E31" s="502">
        <v>0.67821544408798196</v>
      </c>
      <c r="F31" s="502">
        <v>7.0467174053192097E-2</v>
      </c>
      <c r="G31" s="508">
        <v>2.81064748764038</v>
      </c>
      <c r="H31" s="502">
        <v>0.25131738604241599</v>
      </c>
    </row>
    <row r="32" spans="1:8" x14ac:dyDescent="0.2">
      <c r="A32" s="2" t="s">
        <v>38</v>
      </c>
      <c r="B32" s="505">
        <v>107</v>
      </c>
      <c r="C32" s="502">
        <v>2.3922421038150801E-2</v>
      </c>
      <c r="D32" s="502">
        <v>0.32131284475326499</v>
      </c>
      <c r="E32" s="502">
        <v>0.566372990608215</v>
      </c>
      <c r="F32" s="502">
        <v>8.8391728699207306E-2</v>
      </c>
      <c r="G32" s="508">
        <v>2.7192339897155802</v>
      </c>
      <c r="H32" s="502">
        <v>0.34523527093582301</v>
      </c>
    </row>
    <row r="33" spans="1:8" x14ac:dyDescent="0.2">
      <c r="A33" s="2" t="s">
        <v>39</v>
      </c>
      <c r="B33" s="505">
        <v>98</v>
      </c>
      <c r="C33" s="502">
        <v>2.4725323542952499E-2</v>
      </c>
      <c r="D33" s="502">
        <v>0.39516469836235002</v>
      </c>
      <c r="E33" s="502">
        <v>0.53367441892623901</v>
      </c>
      <c r="F33" s="502">
        <v>4.6435549855232197E-2</v>
      </c>
      <c r="G33" s="508">
        <v>2.6018202304840101</v>
      </c>
      <c r="H33" s="502">
        <v>0.41989002581583401</v>
      </c>
    </row>
    <row r="34" spans="1:8" x14ac:dyDescent="0.2">
      <c r="A34" s="2" t="s">
        <v>40</v>
      </c>
      <c r="B34" s="505">
        <v>100</v>
      </c>
      <c r="C34" s="502">
        <v>4.6390365809202201E-2</v>
      </c>
      <c r="D34" s="502">
        <v>0.29133769869804399</v>
      </c>
      <c r="E34" s="502">
        <v>0.57428562641143799</v>
      </c>
      <c r="F34" s="502">
        <v>8.7986290454864502E-2</v>
      </c>
      <c r="G34" s="508">
        <v>2.70386791229248</v>
      </c>
      <c r="H34" s="502">
        <v>0.337728070797922</v>
      </c>
    </row>
    <row r="35" spans="1:8" x14ac:dyDescent="0.2">
      <c r="A35" s="2" t="s">
        <v>41</v>
      </c>
      <c r="B35" s="505">
        <v>104</v>
      </c>
      <c r="C35" s="502">
        <v>5.9272475540637998E-2</v>
      </c>
      <c r="D35" s="502">
        <v>0.31548777222633401</v>
      </c>
      <c r="E35" s="502">
        <v>0.54662096500396695</v>
      </c>
      <c r="F35" s="502">
        <v>7.8618779778480502E-2</v>
      </c>
      <c r="G35" s="508">
        <v>2.6445860862731898</v>
      </c>
      <c r="H35" s="502">
        <v>0.37476025055915302</v>
      </c>
    </row>
    <row r="36" spans="1:8" x14ac:dyDescent="0.2">
      <c r="A36" s="2" t="s">
        <v>42</v>
      </c>
      <c r="B36" s="505">
        <v>83</v>
      </c>
      <c r="C36" s="502">
        <v>1.8075680360198E-2</v>
      </c>
      <c r="D36" s="502">
        <v>0.32171267271041898</v>
      </c>
      <c r="E36" s="502">
        <v>0.59477531909942605</v>
      </c>
      <c r="F36" s="502">
        <v>6.5436348319053594E-2</v>
      </c>
      <c r="G36" s="508">
        <v>2.7075722217559801</v>
      </c>
      <c r="H36" s="502">
        <v>0.33978834610865999</v>
      </c>
    </row>
    <row r="37" spans="1:8" x14ac:dyDescent="0.2">
      <c r="A37" s="2" t="s">
        <v>43</v>
      </c>
      <c r="B37" s="505">
        <v>91</v>
      </c>
      <c r="C37" s="502">
        <v>1.3337831012904601E-2</v>
      </c>
      <c r="D37" s="502">
        <v>0.35760581493377702</v>
      </c>
      <c r="E37" s="502">
        <v>0.54265886545181297</v>
      </c>
      <c r="F37" s="502">
        <v>8.6397483944892897E-2</v>
      </c>
      <c r="G37" s="508">
        <v>2.70211601257324</v>
      </c>
      <c r="H37" s="502">
        <v>0.37094364767402199</v>
      </c>
    </row>
    <row r="38" spans="1:8" x14ac:dyDescent="0.2">
      <c r="A38" s="2" t="s">
        <v>44</v>
      </c>
      <c r="B38" s="505">
        <v>104</v>
      </c>
      <c r="C38" s="502">
        <v>4.3912641704082503E-2</v>
      </c>
      <c r="D38" s="502">
        <v>0.382607072591782</v>
      </c>
      <c r="E38" s="502">
        <v>0.52427881956100497</v>
      </c>
      <c r="F38" s="502">
        <v>4.9201466143131298E-2</v>
      </c>
      <c r="G38" s="508">
        <v>2.5787692070007302</v>
      </c>
      <c r="H38" s="502">
        <v>0.42651971429586399</v>
      </c>
    </row>
    <row r="39" spans="1:8" x14ac:dyDescent="0.2">
      <c r="A39" s="2" t="s">
        <v>45</v>
      </c>
      <c r="B39" s="505">
        <v>104</v>
      </c>
      <c r="C39" s="502">
        <v>5.1037609577178997E-2</v>
      </c>
      <c r="D39" s="502">
        <v>0.40863502025604198</v>
      </c>
      <c r="E39" s="502">
        <v>0.51334977149963401</v>
      </c>
      <c r="F39" s="502">
        <v>2.69775800406933E-2</v>
      </c>
      <c r="G39" s="508">
        <v>2.5162672996521001</v>
      </c>
      <c r="H39" s="502">
        <v>0.45967263839529199</v>
      </c>
    </row>
    <row r="40" spans="1:8" x14ac:dyDescent="0.2">
      <c r="A40" s="2" t="s">
        <v>46</v>
      </c>
      <c r="B40" s="505">
        <v>103</v>
      </c>
      <c r="C40" s="502">
        <v>6.03174418210983E-2</v>
      </c>
      <c r="D40" s="502">
        <v>0.35640016198158297</v>
      </c>
      <c r="E40" s="502">
        <v>0.50348991155624401</v>
      </c>
      <c r="F40" s="502">
        <v>7.97924995422363E-2</v>
      </c>
      <c r="G40" s="508">
        <v>2.6027574539184601</v>
      </c>
      <c r="H40" s="502">
        <v>0.416717597593105</v>
      </c>
    </row>
    <row r="41" spans="1:8" x14ac:dyDescent="0.2">
      <c r="A41" s="2" t="s">
        <v>47</v>
      </c>
      <c r="B41" s="505">
        <v>96</v>
      </c>
      <c r="C41" s="502">
        <v>2.92827058583498E-2</v>
      </c>
      <c r="D41" s="502">
        <v>0.37991645932197599</v>
      </c>
      <c r="E41" s="502">
        <v>0.48486545681953402</v>
      </c>
      <c r="F41" s="502">
        <v>0.10593537986278501</v>
      </c>
      <c r="G41" s="508">
        <v>2.6674535274505602</v>
      </c>
      <c r="H41" s="502">
        <v>0.40919916441813298</v>
      </c>
    </row>
    <row r="42" spans="1:8" x14ac:dyDescent="0.2">
      <c r="A42" s="2" t="s">
        <v>48</v>
      </c>
      <c r="B42" s="505">
        <v>102</v>
      </c>
      <c r="C42" s="502">
        <v>4.7335371375083903E-2</v>
      </c>
      <c r="D42" s="502">
        <v>0.31949347257614102</v>
      </c>
      <c r="E42" s="502">
        <v>0.59156692028045699</v>
      </c>
      <c r="F42" s="502">
        <v>4.1604243218898801E-2</v>
      </c>
      <c r="G42" s="508">
        <v>2.6274399757385298</v>
      </c>
      <c r="H42" s="502">
        <v>0.36682884121813703</v>
      </c>
    </row>
    <row r="43" spans="1:8" x14ac:dyDescent="0.2">
      <c r="A43" s="2" t="s">
        <v>49</v>
      </c>
      <c r="B43" s="505">
        <v>92</v>
      </c>
      <c r="C43" s="502">
        <v>6.5494053065776797E-2</v>
      </c>
      <c r="D43" s="502">
        <v>0.44851186871528598</v>
      </c>
      <c r="E43" s="502">
        <v>0.41225442290306102</v>
      </c>
      <c r="F43" s="502">
        <v>7.3739670217037201E-2</v>
      </c>
      <c r="G43" s="508">
        <v>2.4942398071289098</v>
      </c>
      <c r="H43" s="502">
        <v>0.51400591412177798</v>
      </c>
    </row>
    <row r="44" spans="1:8" x14ac:dyDescent="0.2">
      <c r="A44" s="2" t="s">
        <v>50</v>
      </c>
      <c r="B44" s="505">
        <v>95</v>
      </c>
      <c r="C44" s="502">
        <v>3.3657282590866103E-2</v>
      </c>
      <c r="D44" s="502">
        <v>0.47669818997383101</v>
      </c>
      <c r="E44" s="502">
        <v>0.413201183080673</v>
      </c>
      <c r="F44" s="502">
        <v>7.6443344354629503E-2</v>
      </c>
      <c r="G44" s="508">
        <v>2.53243064880371</v>
      </c>
      <c r="H44" s="502">
        <v>0.51035547256469704</v>
      </c>
    </row>
    <row r="45" spans="1:8" x14ac:dyDescent="0.2">
      <c r="A45" s="2" t="s">
        <v>51</v>
      </c>
      <c r="B45" s="505">
        <v>101</v>
      </c>
      <c r="C45" s="502">
        <v>5.1592238247394603E-2</v>
      </c>
      <c r="D45" s="502">
        <v>0.25938034057617199</v>
      </c>
      <c r="E45" s="502">
        <v>0.58231019973754905</v>
      </c>
      <c r="F45" s="502">
        <v>0.106717206537724</v>
      </c>
      <c r="G45" s="508">
        <v>2.74415230751038</v>
      </c>
      <c r="H45" s="502">
        <v>0.31097258345741902</v>
      </c>
    </row>
    <row r="46" spans="1:8" x14ac:dyDescent="0.2">
      <c r="A46" s="2" t="s">
        <v>52</v>
      </c>
      <c r="B46" s="505">
        <v>106</v>
      </c>
      <c r="C46" s="502">
        <v>2.4783827364444701E-2</v>
      </c>
      <c r="D46" s="502">
        <v>0.36017662286758401</v>
      </c>
      <c r="E46" s="502">
        <v>0.54397648572921797</v>
      </c>
      <c r="F46" s="502">
        <v>7.1063101291656494E-2</v>
      </c>
      <c r="G46" s="508">
        <v>2.6613187789917001</v>
      </c>
      <c r="H46" s="502">
        <v>0.38496043589113499</v>
      </c>
    </row>
    <row r="47" spans="1:8" x14ac:dyDescent="0.2">
      <c r="A47" s="2" t="s">
        <v>53</v>
      </c>
      <c r="B47" s="505">
        <v>104</v>
      </c>
      <c r="C47" s="502">
        <v>4.31957617402077E-2</v>
      </c>
      <c r="D47" s="502">
        <v>0.386718720197678</v>
      </c>
      <c r="E47" s="502">
        <v>0.45074501633644098</v>
      </c>
      <c r="F47" s="502">
        <v>0.11934050917625399</v>
      </c>
      <c r="G47" s="508">
        <v>2.64623022079468</v>
      </c>
      <c r="H47" s="502">
        <v>0.42991447873477301</v>
      </c>
    </row>
    <row r="48" spans="1:8" x14ac:dyDescent="0.2">
      <c r="A48" s="2" t="s">
        <v>54</v>
      </c>
      <c r="B48" s="505">
        <v>91</v>
      </c>
      <c r="C48" s="502">
        <v>3.9202932268381098E-2</v>
      </c>
      <c r="D48" s="502">
        <v>0.38450682163238498</v>
      </c>
      <c r="E48" s="502">
        <v>0.55517065525054898</v>
      </c>
      <c r="F48" s="502">
        <v>2.1119613200426102E-2</v>
      </c>
      <c r="G48" s="508">
        <v>2.5582070350646999</v>
      </c>
      <c r="H48" s="502">
        <v>0.423709744430116</v>
      </c>
    </row>
    <row r="49" spans="1:8" x14ac:dyDescent="0.2">
      <c r="A49" s="2" t="s">
        <v>55</v>
      </c>
      <c r="B49" s="505">
        <v>90</v>
      </c>
      <c r="C49" s="502">
        <v>8.6936421692371396E-2</v>
      </c>
      <c r="D49" s="502">
        <v>0.30186229944229098</v>
      </c>
      <c r="E49" s="502">
        <v>0.57089495658874501</v>
      </c>
      <c r="F49" s="502">
        <v>4.0306340903043698E-2</v>
      </c>
      <c r="G49" s="508">
        <v>2.5645711421966602</v>
      </c>
      <c r="H49" s="502">
        <v>0.38879871389272203</v>
      </c>
    </row>
    <row r="50" spans="1:8" x14ac:dyDescent="0.2">
      <c r="A50" s="2" t="s">
        <v>56</v>
      </c>
      <c r="B50" s="505">
        <v>68</v>
      </c>
      <c r="C50" s="502">
        <v>0</v>
      </c>
      <c r="D50" s="502">
        <v>0.269694834947586</v>
      </c>
      <c r="E50" s="502">
        <v>0.57164090871810902</v>
      </c>
      <c r="F50" s="502">
        <v>0.158664271235466</v>
      </c>
      <c r="G50" s="508">
        <v>2.8889694213867201</v>
      </c>
      <c r="H50" s="502">
        <v>0.26969483092882002</v>
      </c>
    </row>
    <row r="51" spans="1:8" x14ac:dyDescent="0.2">
      <c r="A51" s="2" t="s">
        <v>57</v>
      </c>
      <c r="B51" s="505">
        <v>104</v>
      </c>
      <c r="C51" s="502">
        <v>1.2591610662639099E-2</v>
      </c>
      <c r="D51" s="502">
        <v>0.231753885746002</v>
      </c>
      <c r="E51" s="502">
        <v>0.64424473047256503</v>
      </c>
      <c r="F51" s="502">
        <v>0.11140976101159999</v>
      </c>
      <c r="G51" s="508">
        <v>2.8544726371765101</v>
      </c>
      <c r="H51" s="502">
        <v>0.24434549936698</v>
      </c>
    </row>
    <row r="52" spans="1:8" x14ac:dyDescent="0.2">
      <c r="A52" s="2" t="s">
        <v>58</v>
      </c>
      <c r="B52" s="505">
        <v>83</v>
      </c>
      <c r="C52" s="502">
        <v>2.10523940622807E-2</v>
      </c>
      <c r="D52" s="502">
        <v>0.35196590423584001</v>
      </c>
      <c r="E52" s="502">
        <v>0.54237103462219205</v>
      </c>
      <c r="F52" s="502">
        <v>8.4610663354396806E-2</v>
      </c>
      <c r="G52" s="508">
        <v>2.69054007530212</v>
      </c>
      <c r="H52" s="502">
        <v>0.37301829968772199</v>
      </c>
    </row>
    <row r="53" spans="1:8" x14ac:dyDescent="0.2">
      <c r="A53" s="2" t="s">
        <v>59</v>
      </c>
      <c r="B53" s="505">
        <v>100</v>
      </c>
      <c r="C53" s="502">
        <v>1.5621455386281E-2</v>
      </c>
      <c r="D53" s="502">
        <v>0.22878915071487399</v>
      </c>
      <c r="E53" s="502">
        <v>0.60563760995864901</v>
      </c>
      <c r="F53" s="502">
        <v>0.14995180070400199</v>
      </c>
      <c r="G53" s="508">
        <v>2.8899197578430198</v>
      </c>
      <c r="H53" s="502">
        <v>0.24441060200390299</v>
      </c>
    </row>
    <row r="54" spans="1:8" x14ac:dyDescent="0.2">
      <c r="A54" s="2" t="s">
        <v>60</v>
      </c>
      <c r="B54" s="505">
        <v>96</v>
      </c>
      <c r="C54" s="502">
        <v>3.3378552645444898E-2</v>
      </c>
      <c r="D54" s="502">
        <v>0.26956480741500899</v>
      </c>
      <c r="E54" s="502">
        <v>0.52004706859588601</v>
      </c>
      <c r="F54" s="502">
        <v>0.17700956761837</v>
      </c>
      <c r="G54" s="508">
        <v>2.84068775177002</v>
      </c>
      <c r="H54" s="502">
        <v>0.302943361189005</v>
      </c>
    </row>
    <row r="55" spans="1:8" x14ac:dyDescent="0.2">
      <c r="A55" s="2" t="s">
        <v>61</v>
      </c>
      <c r="B55" s="505">
        <v>96</v>
      </c>
      <c r="C55" s="502">
        <v>7.9177752137184101E-2</v>
      </c>
      <c r="D55" s="502">
        <v>0.28087571263313299</v>
      </c>
      <c r="E55" s="502">
        <v>0.52499616146087602</v>
      </c>
      <c r="F55" s="502">
        <v>0.114950381219387</v>
      </c>
      <c r="G55" s="508">
        <v>2.67571926116943</v>
      </c>
      <c r="H55" s="502">
        <v>0.36005346208771</v>
      </c>
    </row>
    <row r="56" spans="1:8" x14ac:dyDescent="0.2">
      <c r="A56" s="2" t="s">
        <v>62</v>
      </c>
      <c r="B56" s="505">
        <v>104</v>
      </c>
      <c r="C56" s="502">
        <v>3.3532731235027299E-2</v>
      </c>
      <c r="D56" s="502">
        <v>0.29249760508537298</v>
      </c>
      <c r="E56" s="502">
        <v>0.553208768367767</v>
      </c>
      <c r="F56" s="502">
        <v>0.120760910212994</v>
      </c>
      <c r="G56" s="508">
        <v>2.76119780540466</v>
      </c>
      <c r="H56" s="502">
        <v>0.32603033146216998</v>
      </c>
    </row>
    <row r="57" spans="1:8" x14ac:dyDescent="0.2">
      <c r="A57" s="2" t="s">
        <v>63</v>
      </c>
      <c r="B57" s="505">
        <v>97</v>
      </c>
      <c r="C57" s="502">
        <v>4.2664490640163401E-2</v>
      </c>
      <c r="D57" s="502">
        <v>0.34183606505393999</v>
      </c>
      <c r="E57" s="502">
        <v>0.52617675065994296</v>
      </c>
      <c r="F57" s="502">
        <v>8.93226712942123E-2</v>
      </c>
      <c r="G57" s="508">
        <v>2.6621575355529798</v>
      </c>
      <c r="H57" s="502">
        <v>0.38450056428836099</v>
      </c>
    </row>
    <row r="58" spans="1:8" x14ac:dyDescent="0.2">
      <c r="A58" s="2" t="s">
        <v>64</v>
      </c>
      <c r="B58" s="505">
        <v>102</v>
      </c>
      <c r="C58" s="502">
        <v>3.3532563596963903E-2</v>
      </c>
      <c r="D58" s="502">
        <v>0.31529688835143999</v>
      </c>
      <c r="E58" s="502">
        <v>0.57585090398788497</v>
      </c>
      <c r="F58" s="502">
        <v>7.5319670140743297E-2</v>
      </c>
      <c r="G58" s="508">
        <v>2.6929576396942099</v>
      </c>
      <c r="H58" s="502">
        <v>0.34882944285196799</v>
      </c>
    </row>
    <row r="59" spans="1:8" x14ac:dyDescent="0.2">
      <c r="A59" s="2" t="s">
        <v>65</v>
      </c>
      <c r="B59" s="505">
        <v>90</v>
      </c>
      <c r="C59" s="502">
        <v>2.66076978296041E-2</v>
      </c>
      <c r="D59" s="502">
        <v>0.35543200373649603</v>
      </c>
      <c r="E59" s="502">
        <v>0.57210284471511796</v>
      </c>
      <c r="F59" s="502">
        <v>4.5857444405555697E-2</v>
      </c>
      <c r="G59" s="508">
        <v>2.6372101306915301</v>
      </c>
      <c r="H59" s="502">
        <v>0.382039705124122</v>
      </c>
    </row>
    <row r="60" spans="1:8" x14ac:dyDescent="0.2">
      <c r="A60" s="2" t="s">
        <v>66</v>
      </c>
      <c r="B60" s="505">
        <v>90</v>
      </c>
      <c r="C60" s="502">
        <v>2.8789352625608399E-2</v>
      </c>
      <c r="D60" s="502">
        <v>0.343697369098663</v>
      </c>
      <c r="E60" s="502">
        <v>0.57680785655975297</v>
      </c>
      <c r="F60" s="502">
        <v>5.0705399364233003E-2</v>
      </c>
      <c r="G60" s="508">
        <v>2.6494293212890598</v>
      </c>
      <c r="H60" s="502">
        <v>0.37248673004999899</v>
      </c>
    </row>
    <row r="61" spans="1:8" x14ac:dyDescent="0.2">
      <c r="A61" s="2" t="s">
        <v>67</v>
      </c>
      <c r="B61" s="505">
        <v>88</v>
      </c>
      <c r="C61" s="502">
        <v>3.1980376690626103E-2</v>
      </c>
      <c r="D61" s="502">
        <v>0.43601104617118802</v>
      </c>
      <c r="E61" s="502">
        <v>0.40094360709190402</v>
      </c>
      <c r="F61" s="502">
        <v>0.13106493651866899</v>
      </c>
      <c r="G61" s="508">
        <v>2.63109302520752</v>
      </c>
      <c r="H61" s="502">
        <v>0.46799143855245001</v>
      </c>
    </row>
    <row r="62" spans="1:8" x14ac:dyDescent="0.2">
      <c r="A62" s="2" t="s">
        <v>68</v>
      </c>
      <c r="B62" s="505">
        <v>121</v>
      </c>
      <c r="C62" s="502">
        <v>2.39655654877424E-2</v>
      </c>
      <c r="D62" s="502">
        <v>0.23839324712753299</v>
      </c>
      <c r="E62" s="502">
        <v>0.65183937549591098</v>
      </c>
      <c r="F62" s="502">
        <v>8.5801795125007602E-2</v>
      </c>
      <c r="G62" s="508">
        <v>2.79947733879089</v>
      </c>
      <c r="H62" s="502">
        <v>0.26235881701340802</v>
      </c>
    </row>
    <row r="63" spans="1:8" x14ac:dyDescent="0.2">
      <c r="A63" s="2" t="s">
        <v>69</v>
      </c>
      <c r="B63" s="505">
        <v>89</v>
      </c>
      <c r="C63" s="502">
        <v>1.03182941675186E-2</v>
      </c>
      <c r="D63" s="502">
        <v>0.236224189400673</v>
      </c>
      <c r="E63" s="502">
        <v>0.64027434587478604</v>
      </c>
      <c r="F63" s="502">
        <v>0.11318314820528</v>
      </c>
      <c r="G63" s="508">
        <v>2.85632228851318</v>
      </c>
      <c r="H63" s="502">
        <v>0.24654248907884599</v>
      </c>
    </row>
    <row r="64" spans="1:8" x14ac:dyDescent="0.2">
      <c r="A64" s="2" t="s">
        <v>70</v>
      </c>
      <c r="B64" s="505">
        <v>99</v>
      </c>
      <c r="C64" s="502">
        <v>6.4405225217342404E-2</v>
      </c>
      <c r="D64" s="502">
        <v>0.39549291133880599</v>
      </c>
      <c r="E64" s="502">
        <v>0.46605876088142401</v>
      </c>
      <c r="F64" s="502">
        <v>7.4043095111846896E-2</v>
      </c>
      <c r="G64" s="508">
        <v>2.5497398376464799</v>
      </c>
      <c r="H64" s="502">
        <v>0.45989813998265699</v>
      </c>
    </row>
    <row r="65" spans="1:8" x14ac:dyDescent="0.2">
      <c r="A65" s="2" t="s">
        <v>71</v>
      </c>
      <c r="B65" s="505">
        <v>82</v>
      </c>
      <c r="C65" s="502">
        <v>5.6469503790140201E-2</v>
      </c>
      <c r="D65" s="502">
        <v>0.23718853294849401</v>
      </c>
      <c r="E65" s="502">
        <v>0.65091437101364102</v>
      </c>
      <c r="F65" s="502">
        <v>5.5427562445402097E-2</v>
      </c>
      <c r="G65" s="508">
        <v>2.70530009269714</v>
      </c>
      <c r="H65" s="502">
        <v>0.29365804549032598</v>
      </c>
    </row>
    <row r="66" spans="1:8" x14ac:dyDescent="0.2">
      <c r="A66" s="2" t="s">
        <v>72</v>
      </c>
      <c r="B66" s="505">
        <v>94</v>
      </c>
      <c r="C66" s="502">
        <v>5.6009907275438302E-2</v>
      </c>
      <c r="D66" s="502">
        <v>0.25290954113006597</v>
      </c>
      <c r="E66" s="502">
        <v>0.56544673442840598</v>
      </c>
      <c r="F66" s="502">
        <v>0.125633835792542</v>
      </c>
      <c r="G66" s="508">
        <v>2.7607045173645002</v>
      </c>
      <c r="H66" s="502">
        <v>0.30891944265143101</v>
      </c>
    </row>
    <row r="67" spans="1:8" x14ac:dyDescent="0.2">
      <c r="A67" s="2" t="s">
        <v>73</v>
      </c>
      <c r="B67" s="505">
        <v>102</v>
      </c>
      <c r="C67" s="502">
        <v>3.4901488572359099E-2</v>
      </c>
      <c r="D67" s="502">
        <v>0.20943084359169001</v>
      </c>
      <c r="E67" s="502">
        <v>0.62288522720336903</v>
      </c>
      <c r="F67" s="502">
        <v>0.13278241455555001</v>
      </c>
      <c r="G67" s="508">
        <v>2.85354852676392</v>
      </c>
      <c r="H67" s="502">
        <v>0.24433233853551101</v>
      </c>
    </row>
    <row r="68" spans="1:8" x14ac:dyDescent="0.2">
      <c r="A68" s="2" t="s">
        <v>74</v>
      </c>
      <c r="B68" s="505">
        <v>92</v>
      </c>
      <c r="C68" s="502">
        <v>2.3558415472507501E-2</v>
      </c>
      <c r="D68" s="502">
        <v>0.27784800529480003</v>
      </c>
      <c r="E68" s="502">
        <v>0.57301288843154896</v>
      </c>
      <c r="F68" s="502">
        <v>0.12558069825172399</v>
      </c>
      <c r="G68" s="508">
        <v>2.8006157875061</v>
      </c>
      <c r="H68" s="502">
        <v>0.30140641852165401</v>
      </c>
    </row>
    <row r="69" spans="1:8" x14ac:dyDescent="0.2">
      <c r="A69" s="2" t="s">
        <v>75</v>
      </c>
      <c r="B69" s="505">
        <v>107</v>
      </c>
      <c r="C69" s="502">
        <v>4.0211204439401599E-2</v>
      </c>
      <c r="D69" s="502">
        <v>0.27127063274383501</v>
      </c>
      <c r="E69" s="502">
        <v>0.56796473264694203</v>
      </c>
      <c r="F69" s="502">
        <v>0.120553448796272</v>
      </c>
      <c r="G69" s="508">
        <v>2.76886034011841</v>
      </c>
      <c r="H69" s="502">
        <v>0.31148183138143598</v>
      </c>
    </row>
    <row r="70" spans="1:8" x14ac:dyDescent="0.2">
      <c r="A70" s="2" t="s">
        <v>76</v>
      </c>
      <c r="B70" s="505">
        <v>102</v>
      </c>
      <c r="C70" s="502">
        <v>1.8344812095165301E-2</v>
      </c>
      <c r="D70" s="502">
        <v>0.378516525030136</v>
      </c>
      <c r="E70" s="502">
        <v>0.50491666793823198</v>
      </c>
      <c r="F70" s="502">
        <v>9.8222017288207994E-2</v>
      </c>
      <c r="G70" s="508">
        <v>2.68301582336426</v>
      </c>
      <c r="H70" s="502">
        <v>0.396861328254759</v>
      </c>
    </row>
    <row r="71" spans="1:8" x14ac:dyDescent="0.2">
      <c r="A71" s="3" t="s">
        <v>77</v>
      </c>
      <c r="B71" s="506">
        <v>75</v>
      </c>
      <c r="C71" s="503">
        <v>7.0816695690155002E-2</v>
      </c>
      <c r="D71" s="503">
        <v>0.30416819453239402</v>
      </c>
      <c r="E71" s="503">
        <v>0.60167104005813599</v>
      </c>
      <c r="F71" s="503">
        <v>2.33440715819597E-2</v>
      </c>
      <c r="G71" s="509">
        <v>2.57754254341125</v>
      </c>
      <c r="H71" s="503">
        <v>0.37498488952408598</v>
      </c>
    </row>
    <row r="73" spans="1:8" x14ac:dyDescent="0.2">
      <c r="A73" t="s">
        <v>344</v>
      </c>
    </row>
    <row r="75" spans="1:8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9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345</v>
      </c>
    </row>
    <row r="5" spans="1:9" ht="38.25" x14ac:dyDescent="0.2">
      <c r="A5" s="4" t="s">
        <v>88</v>
      </c>
      <c r="B5" s="4" t="s">
        <v>5</v>
      </c>
      <c r="C5" s="4" t="s">
        <v>346</v>
      </c>
      <c r="D5" s="4" t="s">
        <v>347</v>
      </c>
      <c r="E5" s="4" t="s">
        <v>91</v>
      </c>
      <c r="F5" s="4" t="s">
        <v>348</v>
      </c>
      <c r="G5" s="4" t="s">
        <v>349</v>
      </c>
      <c r="H5" s="4" t="s">
        <v>162</v>
      </c>
      <c r="I5" s="4" t="s">
        <v>94</v>
      </c>
    </row>
    <row r="6" spans="1:9" x14ac:dyDescent="0.2">
      <c r="A6" s="44" t="s">
        <v>350</v>
      </c>
      <c r="B6" s="547">
        <v>6142</v>
      </c>
      <c r="C6" s="546">
        <v>0.13943237066268899</v>
      </c>
      <c r="D6" s="546">
        <v>0.36154237389564498</v>
      </c>
      <c r="E6" s="546">
        <v>0.31240335106849698</v>
      </c>
      <c r="F6" s="546">
        <v>7.9598195850849193E-2</v>
      </c>
      <c r="G6" s="546">
        <v>2.7999544516205802E-2</v>
      </c>
      <c r="H6" s="546">
        <v>7.90241584181786E-2</v>
      </c>
      <c r="I6" s="548">
        <v>2.4518749713897701</v>
      </c>
    </row>
    <row r="7" spans="1:9" x14ac:dyDescent="0.2">
      <c r="A7" s="44" t="s">
        <v>351</v>
      </c>
      <c r="B7" s="547">
        <v>6117</v>
      </c>
      <c r="C7" s="546">
        <v>0.10681790858507199</v>
      </c>
      <c r="D7" s="546">
        <v>0.35348170995712302</v>
      </c>
      <c r="E7" s="546">
        <v>0.31490024924278298</v>
      </c>
      <c r="F7" s="546">
        <v>9.4608843326568604E-2</v>
      </c>
      <c r="G7" s="546">
        <v>3.5661790519952802E-2</v>
      </c>
      <c r="H7" s="546">
        <v>9.45295095443726E-2</v>
      </c>
      <c r="I7" s="548">
        <v>2.5569319725036599</v>
      </c>
    </row>
    <row r="8" spans="1:9" x14ac:dyDescent="0.2">
      <c r="A8" s="44" t="s">
        <v>352</v>
      </c>
      <c r="B8" s="547">
        <v>6088</v>
      </c>
      <c r="C8" s="546">
        <v>1.9510054960846901E-2</v>
      </c>
      <c r="D8" s="546">
        <v>0.14138630032539401</v>
      </c>
      <c r="E8" s="546">
        <v>0.31770095229148898</v>
      </c>
      <c r="F8" s="546">
        <v>0.23699846863746599</v>
      </c>
      <c r="G8" s="546">
        <v>0.24711588025093101</v>
      </c>
      <c r="H8" s="546">
        <v>3.72883640229702E-2</v>
      </c>
      <c r="I8" s="548">
        <v>3.5721585750579798</v>
      </c>
    </row>
    <row r="9" spans="1:9" x14ac:dyDescent="0.2">
      <c r="A9" s="44" t="s">
        <v>353</v>
      </c>
      <c r="B9" s="547">
        <v>6128</v>
      </c>
      <c r="C9" s="546">
        <v>0.44145277142524703</v>
      </c>
      <c r="D9" s="546">
        <v>0.30734485387802102</v>
      </c>
      <c r="E9" s="546">
        <v>0.156057983636856</v>
      </c>
      <c r="F9" s="546">
        <v>4.6738613396882997E-2</v>
      </c>
      <c r="G9" s="546">
        <v>2.95600257813931E-2</v>
      </c>
      <c r="H9" s="546">
        <v>1.8845750018954301E-2</v>
      </c>
      <c r="I9" s="548">
        <v>1.8947795629501301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350</v>
      </c>
    </row>
    <row r="4" spans="1:10" x14ac:dyDescent="0.2">
      <c r="A4" t="s">
        <v>167</v>
      </c>
    </row>
    <row r="5" spans="1:10" ht="38.25" x14ac:dyDescent="0.2">
      <c r="A5" s="4" t="s">
        <v>4</v>
      </c>
      <c r="B5" s="4" t="s">
        <v>5</v>
      </c>
      <c r="C5" s="4" t="s">
        <v>346</v>
      </c>
      <c r="D5" s="4" t="s">
        <v>347</v>
      </c>
      <c r="E5" s="4" t="s">
        <v>91</v>
      </c>
      <c r="F5" s="4" t="s">
        <v>348</v>
      </c>
      <c r="G5" s="4" t="s">
        <v>349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13" t="s">
        <v>1</v>
      </c>
      <c r="C6" s="510" t="s">
        <v>1</v>
      </c>
      <c r="D6" s="510" t="s">
        <v>1</v>
      </c>
      <c r="E6" s="510" t="s">
        <v>1</v>
      </c>
      <c r="F6" s="510" t="s">
        <v>1</v>
      </c>
      <c r="G6" s="510" t="s">
        <v>1</v>
      </c>
      <c r="H6" s="510" t="s">
        <v>1</v>
      </c>
      <c r="I6" s="516" t="s">
        <v>1</v>
      </c>
      <c r="J6" s="510" t="s">
        <v>1</v>
      </c>
    </row>
    <row r="7" spans="1:10" x14ac:dyDescent="0.2">
      <c r="A7" s="2" t="s">
        <v>13</v>
      </c>
      <c r="B7" s="514">
        <v>6142</v>
      </c>
      <c r="C7" s="511">
        <v>0.13943237066268899</v>
      </c>
      <c r="D7" s="511">
        <v>0.36154237389564498</v>
      </c>
      <c r="E7" s="511">
        <v>0.31240335106849698</v>
      </c>
      <c r="F7" s="511">
        <v>7.9598195850849193E-2</v>
      </c>
      <c r="G7" s="511">
        <v>2.7999544516205802E-2</v>
      </c>
      <c r="H7" s="511">
        <v>7.90241584181786E-2</v>
      </c>
      <c r="I7" s="517">
        <v>2.4518749713897701</v>
      </c>
      <c r="J7" s="511">
        <v>0.54396079134660402</v>
      </c>
    </row>
    <row r="8" spans="1:10" x14ac:dyDescent="0.2">
      <c r="A8" s="5" t="s">
        <v>14</v>
      </c>
      <c r="B8" s="513" t="s">
        <v>1</v>
      </c>
      <c r="C8" s="510" t="s">
        <v>1</v>
      </c>
      <c r="D8" s="510" t="s">
        <v>1</v>
      </c>
      <c r="E8" s="510" t="s">
        <v>1</v>
      </c>
      <c r="F8" s="510" t="s">
        <v>1</v>
      </c>
      <c r="G8" s="510" t="s">
        <v>1</v>
      </c>
      <c r="H8" s="510" t="s">
        <v>1</v>
      </c>
      <c r="I8" s="516" t="s">
        <v>1</v>
      </c>
      <c r="J8" s="510" t="s">
        <v>1</v>
      </c>
    </row>
    <row r="9" spans="1:10" x14ac:dyDescent="0.2">
      <c r="A9" s="2" t="s">
        <v>15</v>
      </c>
      <c r="B9" s="514">
        <v>105</v>
      </c>
      <c r="C9" s="511">
        <v>9.3158721923828097E-2</v>
      </c>
      <c r="D9" s="511">
        <v>0.35025513172149703</v>
      </c>
      <c r="E9" s="511">
        <v>0.20990508794784499</v>
      </c>
      <c r="F9" s="511">
        <v>0.17430353164672899</v>
      </c>
      <c r="G9" s="511">
        <v>4.7789182513952297E-2</v>
      </c>
      <c r="H9" s="511">
        <v>0.124588347971439</v>
      </c>
      <c r="I9" s="517">
        <v>2.6953539848327601</v>
      </c>
      <c r="J9" s="511">
        <v>0.50652039041390595</v>
      </c>
    </row>
    <row r="10" spans="1:10" x14ac:dyDescent="0.2">
      <c r="A10" s="2" t="s">
        <v>16</v>
      </c>
      <c r="B10" s="514">
        <v>105</v>
      </c>
      <c r="C10" s="511">
        <v>0.14691974222660101</v>
      </c>
      <c r="D10" s="511">
        <v>0.33508497476577798</v>
      </c>
      <c r="E10" s="511">
        <v>0.30320852994918801</v>
      </c>
      <c r="F10" s="511">
        <v>7.5585491955280304E-2</v>
      </c>
      <c r="G10" s="511">
        <v>3.2419640570879003E-2</v>
      </c>
      <c r="H10" s="511">
        <v>0.106781631708145</v>
      </c>
      <c r="I10" s="517">
        <v>2.4531016349792498</v>
      </c>
      <c r="J10" s="511">
        <v>0.53962695805655903</v>
      </c>
    </row>
    <row r="11" spans="1:10" x14ac:dyDescent="0.2">
      <c r="A11" s="2" t="s">
        <v>17</v>
      </c>
      <c r="B11" s="514">
        <v>125</v>
      </c>
      <c r="C11" s="511">
        <v>0.113200783729553</v>
      </c>
      <c r="D11" s="511">
        <v>0.32449999451637301</v>
      </c>
      <c r="E11" s="511">
        <v>0.29909211397170998</v>
      </c>
      <c r="F11" s="511">
        <v>7.5404375791549696E-2</v>
      </c>
      <c r="G11" s="511">
        <v>4.5837499201297802E-2</v>
      </c>
      <c r="H11" s="511">
        <v>0.14196522533893599</v>
      </c>
      <c r="I11" s="517">
        <v>2.55267286300659</v>
      </c>
      <c r="J11" s="511">
        <v>0.51012009649552303</v>
      </c>
    </row>
    <row r="12" spans="1:10" x14ac:dyDescent="0.2">
      <c r="A12" s="2" t="s">
        <v>18</v>
      </c>
      <c r="B12" s="514">
        <v>109</v>
      </c>
      <c r="C12" s="511">
        <v>0.22004094719886799</v>
      </c>
      <c r="D12" s="511">
        <v>0.372935861349106</v>
      </c>
      <c r="E12" s="511">
        <v>0.25205278396606401</v>
      </c>
      <c r="F12" s="511">
        <v>6.7254163324832902E-2</v>
      </c>
      <c r="G12" s="511">
        <v>9.5505006611347198E-3</v>
      </c>
      <c r="H12" s="511">
        <v>7.8165717422962203E-2</v>
      </c>
      <c r="I12" s="517">
        <v>2.21172094345093</v>
      </c>
      <c r="J12" s="511">
        <v>0.64325751008578402</v>
      </c>
    </row>
    <row r="13" spans="1:10" x14ac:dyDescent="0.2">
      <c r="A13" s="2" t="s">
        <v>19</v>
      </c>
      <c r="B13" s="514">
        <v>108</v>
      </c>
      <c r="C13" s="511">
        <v>0.145873978734016</v>
      </c>
      <c r="D13" s="511">
        <v>0.51710075139999401</v>
      </c>
      <c r="E13" s="511">
        <v>0.22518540918827101</v>
      </c>
      <c r="F13" s="511">
        <v>5.6960389018058798E-2</v>
      </c>
      <c r="G13" s="511">
        <v>8.0946693196892704E-3</v>
      </c>
      <c r="H13" s="511">
        <v>4.6784777194261599E-2</v>
      </c>
      <c r="I13" s="517">
        <v>2.2281920909881601</v>
      </c>
      <c r="J13" s="511">
        <v>0.69551422570841703</v>
      </c>
    </row>
    <row r="14" spans="1:10" x14ac:dyDescent="0.2">
      <c r="A14" s="2" t="s">
        <v>20</v>
      </c>
      <c r="B14" s="514">
        <v>98</v>
      </c>
      <c r="C14" s="511">
        <v>0.24741487205028501</v>
      </c>
      <c r="D14" s="511">
        <v>0.452044308185577</v>
      </c>
      <c r="E14" s="511">
        <v>0.26192647218704201</v>
      </c>
      <c r="F14" s="511">
        <v>7.2599668055772799E-3</v>
      </c>
      <c r="G14" s="511">
        <v>1.8627380952238998E-2</v>
      </c>
      <c r="H14" s="511">
        <v>1.2727010063827E-2</v>
      </c>
      <c r="I14" s="517">
        <v>2.0860083103179901</v>
      </c>
      <c r="J14" s="511">
        <v>0.70847595356889703</v>
      </c>
    </row>
    <row r="15" spans="1:10" x14ac:dyDescent="0.2">
      <c r="A15" s="2" t="s">
        <v>21</v>
      </c>
      <c r="B15" s="514">
        <v>94</v>
      </c>
      <c r="C15" s="511">
        <v>0.167044252157211</v>
      </c>
      <c r="D15" s="511">
        <v>0.378451257944107</v>
      </c>
      <c r="E15" s="511">
        <v>0.29517337679862998</v>
      </c>
      <c r="F15" s="511">
        <v>5.8391910046339E-2</v>
      </c>
      <c r="G15" s="511">
        <v>4.3599132448434802E-2</v>
      </c>
      <c r="H15" s="511">
        <v>5.7340063154697397E-2</v>
      </c>
      <c r="I15" s="517">
        <v>2.3985641002654998</v>
      </c>
      <c r="J15" s="511">
        <v>0.57867688345634805</v>
      </c>
    </row>
    <row r="16" spans="1:10" x14ac:dyDescent="0.2">
      <c r="A16" s="2" t="s">
        <v>22</v>
      </c>
      <c r="B16" s="514">
        <v>104</v>
      </c>
      <c r="C16" s="511">
        <v>0.12790438532829301</v>
      </c>
      <c r="D16" s="511">
        <v>0.32893353700637801</v>
      </c>
      <c r="E16" s="511">
        <v>0.27628779411315901</v>
      </c>
      <c r="F16" s="511">
        <v>0.170619532465935</v>
      </c>
      <c r="G16" s="511">
        <v>3.6057166755199398E-2</v>
      </c>
      <c r="H16" s="511">
        <v>6.0197614133358002E-2</v>
      </c>
      <c r="I16" s="517">
        <v>2.6360847949981698</v>
      </c>
      <c r="J16" s="511">
        <v>0.48609996603327199</v>
      </c>
    </row>
    <row r="17" spans="1:10" x14ac:dyDescent="0.2">
      <c r="A17" s="2" t="s">
        <v>23</v>
      </c>
      <c r="B17" s="514">
        <v>79</v>
      </c>
      <c r="C17" s="511">
        <v>0.127738237380981</v>
      </c>
      <c r="D17" s="511">
        <v>0.29999867081642201</v>
      </c>
      <c r="E17" s="511">
        <v>0.33549961447715798</v>
      </c>
      <c r="F17" s="511">
        <v>0.12816670536994901</v>
      </c>
      <c r="G17" s="511">
        <v>5.1938336342573201E-2</v>
      </c>
      <c r="H17" s="511">
        <v>5.6658416986465503E-2</v>
      </c>
      <c r="I17" s="517">
        <v>2.6571424007415798</v>
      </c>
      <c r="J17" s="511">
        <v>0.45342739506587598</v>
      </c>
    </row>
    <row r="18" spans="1:10" x14ac:dyDescent="0.2">
      <c r="A18" s="2" t="s">
        <v>24</v>
      </c>
      <c r="B18" s="514">
        <v>79</v>
      </c>
      <c r="C18" s="511">
        <v>0.122383363544941</v>
      </c>
      <c r="D18" s="511">
        <v>0.34465619921684298</v>
      </c>
      <c r="E18" s="511">
        <v>0.37672254443168601</v>
      </c>
      <c r="F18" s="511">
        <v>8.4914397448301298E-3</v>
      </c>
      <c r="G18" s="511">
        <v>7.8541398048400907E-2</v>
      </c>
      <c r="H18" s="511">
        <v>6.9205060601234394E-2</v>
      </c>
      <c r="I18" s="517">
        <v>2.54463791847229</v>
      </c>
      <c r="J18" s="511">
        <v>0.50176418047527804</v>
      </c>
    </row>
    <row r="19" spans="1:10" x14ac:dyDescent="0.2">
      <c r="A19" s="2" t="s">
        <v>25</v>
      </c>
      <c r="B19" s="514">
        <v>100</v>
      </c>
      <c r="C19" s="511">
        <v>0.114578478038311</v>
      </c>
      <c r="D19" s="511">
        <v>0.312414079904556</v>
      </c>
      <c r="E19" s="511">
        <v>0.36201688647270203</v>
      </c>
      <c r="F19" s="511">
        <v>9.3336462974548298E-2</v>
      </c>
      <c r="G19" s="511">
        <v>4.27523963153362E-2</v>
      </c>
      <c r="H19" s="511">
        <v>7.4901707470416995E-2</v>
      </c>
      <c r="I19" s="517">
        <v>2.6079013347625701</v>
      </c>
      <c r="J19" s="511">
        <v>0.46156452371878898</v>
      </c>
    </row>
    <row r="20" spans="1:10" x14ac:dyDescent="0.2">
      <c r="A20" s="2" t="s">
        <v>26</v>
      </c>
      <c r="B20" s="514">
        <v>101</v>
      </c>
      <c r="C20" s="511">
        <v>0.19879607856273701</v>
      </c>
      <c r="D20" s="511">
        <v>0.305741667747498</v>
      </c>
      <c r="E20" s="511">
        <v>0.30375730991363498</v>
      </c>
      <c r="F20" s="511">
        <v>0.12438843399286301</v>
      </c>
      <c r="G20" s="511">
        <v>4.8175279051065403E-2</v>
      </c>
      <c r="H20" s="511">
        <v>1.91412270069122E-2</v>
      </c>
      <c r="I20" s="517">
        <v>2.5079874992370601</v>
      </c>
      <c r="J20" s="511">
        <v>0.51438368307281102</v>
      </c>
    </row>
    <row r="21" spans="1:10" x14ac:dyDescent="0.2">
      <c r="A21" s="2" t="s">
        <v>27</v>
      </c>
      <c r="B21" s="514">
        <v>84</v>
      </c>
      <c r="C21" s="511">
        <v>0.25659152865409901</v>
      </c>
      <c r="D21" s="511">
        <v>0.45819571614265397</v>
      </c>
      <c r="E21" s="511">
        <v>0.21192564070224801</v>
      </c>
      <c r="F21" s="511">
        <v>9.50795318931341E-3</v>
      </c>
      <c r="G21" s="511">
        <v>1.26452604308724E-2</v>
      </c>
      <c r="H21" s="511">
        <v>5.1133889704942703E-2</v>
      </c>
      <c r="I21" s="517">
        <v>2.0129477977752699</v>
      </c>
      <c r="J21" s="511">
        <v>0.75330675788741497</v>
      </c>
    </row>
    <row r="22" spans="1:10" x14ac:dyDescent="0.2">
      <c r="A22" s="2" t="s">
        <v>28</v>
      </c>
      <c r="B22" s="514">
        <v>106</v>
      </c>
      <c r="C22" s="511">
        <v>6.2436591833829901E-2</v>
      </c>
      <c r="D22" s="511">
        <v>0.37923002243041998</v>
      </c>
      <c r="E22" s="511">
        <v>0.40464320778846702</v>
      </c>
      <c r="F22" s="511">
        <v>5.7029657065868399E-2</v>
      </c>
      <c r="G22" s="511">
        <v>3.9153505116701098E-2</v>
      </c>
      <c r="H22" s="511">
        <v>5.7507023215293898E-2</v>
      </c>
      <c r="I22" s="517">
        <v>2.6087329387664799</v>
      </c>
      <c r="J22" s="511">
        <v>0.46861528059289098</v>
      </c>
    </row>
    <row r="23" spans="1:10" x14ac:dyDescent="0.2">
      <c r="A23" s="2" t="s">
        <v>29</v>
      </c>
      <c r="B23" s="514">
        <v>103</v>
      </c>
      <c r="C23" s="511">
        <v>7.3590449988841997E-2</v>
      </c>
      <c r="D23" s="511">
        <v>0.43128034472465498</v>
      </c>
      <c r="E23" s="511">
        <v>0.26095831394195601</v>
      </c>
      <c r="F23" s="511">
        <v>0.11054214090108901</v>
      </c>
      <c r="G23" s="511">
        <v>7.6927907764911693E-2</v>
      </c>
      <c r="H23" s="511">
        <v>4.6700835227966302E-2</v>
      </c>
      <c r="I23" s="517">
        <v>2.6705510616302499</v>
      </c>
      <c r="J23" s="511">
        <v>0.52960373544446004</v>
      </c>
    </row>
    <row r="24" spans="1:10" x14ac:dyDescent="0.2">
      <c r="A24" s="2" t="s">
        <v>30</v>
      </c>
      <c r="B24" s="514">
        <v>100</v>
      </c>
      <c r="C24" s="511">
        <v>8.3185240626335102E-2</v>
      </c>
      <c r="D24" s="511">
        <v>0.34127473831176802</v>
      </c>
      <c r="E24" s="511">
        <v>0.32728832960128801</v>
      </c>
      <c r="F24" s="511">
        <v>0.141541972756386</v>
      </c>
      <c r="G24" s="511">
        <v>2.8286656364798501E-2</v>
      </c>
      <c r="H24" s="511">
        <v>7.8423082828521701E-2</v>
      </c>
      <c r="I24" s="517">
        <v>2.66413021087646</v>
      </c>
      <c r="J24" s="511">
        <v>0.46058007920162902</v>
      </c>
    </row>
    <row r="25" spans="1:10" x14ac:dyDescent="0.2">
      <c r="A25" s="2" t="s">
        <v>31</v>
      </c>
      <c r="B25" s="514">
        <v>102</v>
      </c>
      <c r="C25" s="511">
        <v>0.118587873876095</v>
      </c>
      <c r="D25" s="511">
        <v>0.328764468431473</v>
      </c>
      <c r="E25" s="511">
        <v>0.40559625625610402</v>
      </c>
      <c r="F25" s="511">
        <v>6.0651306062936797E-2</v>
      </c>
      <c r="G25" s="511">
        <v>2.11694091558456E-2</v>
      </c>
      <c r="H25" s="511">
        <v>6.5230682492256206E-2</v>
      </c>
      <c r="I25" s="517">
        <v>2.5047440528869598</v>
      </c>
      <c r="J25" s="511">
        <v>0.47856977728269601</v>
      </c>
    </row>
    <row r="26" spans="1:10" x14ac:dyDescent="0.2">
      <c r="A26" s="2" t="s">
        <v>32</v>
      </c>
      <c r="B26" s="514">
        <v>94</v>
      </c>
      <c r="C26" s="511">
        <v>0.114475660026073</v>
      </c>
      <c r="D26" s="511">
        <v>0.311302900314331</v>
      </c>
      <c r="E26" s="511">
        <v>0.31382030248642001</v>
      </c>
      <c r="F26" s="511">
        <v>0.13110783696174599</v>
      </c>
      <c r="G26" s="511">
        <v>4.0617834776639897E-2</v>
      </c>
      <c r="H26" s="511">
        <v>8.8675446808338207E-2</v>
      </c>
      <c r="I26" s="517">
        <v>2.6401822566986102</v>
      </c>
      <c r="J26" s="511">
        <v>0.46720849070912102</v>
      </c>
    </row>
    <row r="27" spans="1:10" x14ac:dyDescent="0.2">
      <c r="A27" s="2" t="s">
        <v>33</v>
      </c>
      <c r="B27" s="514">
        <v>93</v>
      </c>
      <c r="C27" s="511">
        <v>0.169573023915291</v>
      </c>
      <c r="D27" s="511">
        <v>0.44711673259735102</v>
      </c>
      <c r="E27" s="511">
        <v>0.23609420657157901</v>
      </c>
      <c r="F27" s="511">
        <v>3.0407194048166299E-2</v>
      </c>
      <c r="G27" s="511">
        <v>4.864102602005E-2</v>
      </c>
      <c r="H27" s="511">
        <v>6.8167813122272505E-2</v>
      </c>
      <c r="I27" s="517">
        <v>2.2932486534118701</v>
      </c>
      <c r="J27" s="511">
        <v>0.66180345309210897</v>
      </c>
    </row>
    <row r="28" spans="1:10" x14ac:dyDescent="0.2">
      <c r="A28" s="2" t="s">
        <v>34</v>
      </c>
      <c r="B28" s="514">
        <v>103</v>
      </c>
      <c r="C28" s="511">
        <v>0.237634897232056</v>
      </c>
      <c r="D28" s="511">
        <v>0.43980011343955999</v>
      </c>
      <c r="E28" s="511">
        <v>0.23787117004394501</v>
      </c>
      <c r="F28" s="511">
        <v>5.2483253180980703E-2</v>
      </c>
      <c r="G28" s="511">
        <v>8.6394688114523905E-3</v>
      </c>
      <c r="H28" s="511">
        <v>2.3571100085973701E-2</v>
      </c>
      <c r="I28" s="517">
        <v>2.1342864036560099</v>
      </c>
      <c r="J28" s="511">
        <v>0.69378836369226804</v>
      </c>
    </row>
    <row r="29" spans="1:10" x14ac:dyDescent="0.2">
      <c r="A29" s="2" t="s">
        <v>35</v>
      </c>
      <c r="B29" s="514">
        <v>99</v>
      </c>
      <c r="C29" s="511">
        <v>0.16180959343910201</v>
      </c>
      <c r="D29" s="511">
        <v>0.407340288162231</v>
      </c>
      <c r="E29" s="511">
        <v>0.31722384691238398</v>
      </c>
      <c r="F29" s="511">
        <v>6.2387537211179699E-2</v>
      </c>
      <c r="G29" s="511">
        <v>0</v>
      </c>
      <c r="H29" s="511">
        <v>5.1238741725683198E-2</v>
      </c>
      <c r="I29" s="517">
        <v>2.29532122612</v>
      </c>
      <c r="J29" s="511">
        <v>0.59988735012962102</v>
      </c>
    </row>
    <row r="30" spans="1:10" x14ac:dyDescent="0.2">
      <c r="A30" s="2" t="s">
        <v>36</v>
      </c>
      <c r="B30" s="514">
        <v>92</v>
      </c>
      <c r="C30" s="511">
        <v>0.39752307534217801</v>
      </c>
      <c r="D30" s="511">
        <v>0.43920695781707803</v>
      </c>
      <c r="E30" s="511">
        <v>0.13433793187141399</v>
      </c>
      <c r="F30" s="511">
        <v>1.34395807981491E-2</v>
      </c>
      <c r="G30" s="511">
        <v>7.4233836494386196E-3</v>
      </c>
      <c r="H30" s="511">
        <v>8.0690616741776501E-3</v>
      </c>
      <c r="I30" s="517">
        <v>1.7842230796814</v>
      </c>
      <c r="J30" s="511">
        <v>0.84353658938668696</v>
      </c>
    </row>
    <row r="31" spans="1:10" x14ac:dyDescent="0.2">
      <c r="A31" s="2" t="s">
        <v>37</v>
      </c>
      <c r="B31" s="514">
        <v>83</v>
      </c>
      <c r="C31" s="511">
        <v>0.32329159975051902</v>
      </c>
      <c r="D31" s="511">
        <v>0.42510965466499301</v>
      </c>
      <c r="E31" s="511">
        <v>0.169842928647995</v>
      </c>
      <c r="F31" s="511">
        <v>3.5973604768514598E-2</v>
      </c>
      <c r="G31" s="511">
        <v>0</v>
      </c>
      <c r="H31" s="511">
        <v>4.5782208442688002E-2</v>
      </c>
      <c r="I31" s="517">
        <v>1.9145882129669201</v>
      </c>
      <c r="J31" s="511">
        <v>0.78430863892809599</v>
      </c>
    </row>
    <row r="32" spans="1:10" x14ac:dyDescent="0.2">
      <c r="A32" s="2" t="s">
        <v>38</v>
      </c>
      <c r="B32" s="514">
        <v>107</v>
      </c>
      <c r="C32" s="511">
        <v>0.10131575912237201</v>
      </c>
      <c r="D32" s="511">
        <v>0.36244666576385498</v>
      </c>
      <c r="E32" s="511">
        <v>0.33776465058326699</v>
      </c>
      <c r="F32" s="511">
        <v>0.100068874657154</v>
      </c>
      <c r="G32" s="511">
        <v>6.8981447257101501E-3</v>
      </c>
      <c r="H32" s="511">
        <v>9.1505907475948306E-2</v>
      </c>
      <c r="I32" s="517">
        <v>2.50333952903748</v>
      </c>
      <c r="J32" s="511">
        <v>0.51047379120454695</v>
      </c>
    </row>
    <row r="33" spans="1:10" x14ac:dyDescent="0.2">
      <c r="A33" s="2" t="s">
        <v>39</v>
      </c>
      <c r="B33" s="514">
        <v>97</v>
      </c>
      <c r="C33" s="511">
        <v>0.13139584660530099</v>
      </c>
      <c r="D33" s="511">
        <v>0.39435032010078402</v>
      </c>
      <c r="E33" s="511">
        <v>0.32710897922515902</v>
      </c>
      <c r="F33" s="511">
        <v>9.5398955047130599E-2</v>
      </c>
      <c r="G33" s="511">
        <v>7.3365368880331499E-3</v>
      </c>
      <c r="H33" s="511">
        <v>4.4409364461898797E-2</v>
      </c>
      <c r="I33" s="517">
        <v>2.4275059700012198</v>
      </c>
      <c r="J33" s="511">
        <v>0.55017927747800399</v>
      </c>
    </row>
    <row r="34" spans="1:10" x14ac:dyDescent="0.2">
      <c r="A34" s="2" t="s">
        <v>40</v>
      </c>
      <c r="B34" s="514">
        <v>99</v>
      </c>
      <c r="C34" s="511">
        <v>0.24237941205501601</v>
      </c>
      <c r="D34" s="511">
        <v>0.52940410375595104</v>
      </c>
      <c r="E34" s="511">
        <v>0.168842554092407</v>
      </c>
      <c r="F34" s="511">
        <v>1.06343543156981E-2</v>
      </c>
      <c r="G34" s="511">
        <v>1.9052626565098801E-2</v>
      </c>
      <c r="H34" s="511">
        <v>2.96869799494743E-2</v>
      </c>
      <c r="I34" s="517">
        <v>2.0050392150878902</v>
      </c>
      <c r="J34" s="511">
        <v>0.79539640859951299</v>
      </c>
    </row>
    <row r="35" spans="1:10" x14ac:dyDescent="0.2">
      <c r="A35" s="2" t="s">
        <v>41</v>
      </c>
      <c r="B35" s="514">
        <v>107</v>
      </c>
      <c r="C35" s="511">
        <v>0.28763988614082298</v>
      </c>
      <c r="D35" s="511">
        <v>0.382281243801117</v>
      </c>
      <c r="E35" s="511">
        <v>0.25652426481246898</v>
      </c>
      <c r="F35" s="511">
        <v>3.8053322583437001E-2</v>
      </c>
      <c r="G35" s="511">
        <v>1.7845759168267299E-2</v>
      </c>
      <c r="H35" s="511">
        <v>1.7655506730079699E-2</v>
      </c>
      <c r="I35" s="517">
        <v>2.1002991199493399</v>
      </c>
      <c r="J35" s="511">
        <v>0.68196151753673595</v>
      </c>
    </row>
    <row r="36" spans="1:10" x14ac:dyDescent="0.2">
      <c r="A36" s="2" t="s">
        <v>42</v>
      </c>
      <c r="B36" s="514">
        <v>86</v>
      </c>
      <c r="C36" s="511">
        <v>0.173587456345558</v>
      </c>
      <c r="D36" s="511">
        <v>0.50485908985137895</v>
      </c>
      <c r="E36" s="511">
        <v>0.214424222707748</v>
      </c>
      <c r="F36" s="511">
        <v>3.2083656638860703E-2</v>
      </c>
      <c r="G36" s="511">
        <v>2.1742723882198299E-2</v>
      </c>
      <c r="H36" s="511">
        <v>5.3302869200706503E-2</v>
      </c>
      <c r="I36" s="517">
        <v>2.1798169612884499</v>
      </c>
      <c r="J36" s="511">
        <v>0.71664581076268696</v>
      </c>
    </row>
    <row r="37" spans="1:10" x14ac:dyDescent="0.2">
      <c r="A37" s="2" t="s">
        <v>43</v>
      </c>
      <c r="B37" s="514">
        <v>89</v>
      </c>
      <c r="C37" s="511">
        <v>0.20962689816951799</v>
      </c>
      <c r="D37" s="511">
        <v>0.41224679350853</v>
      </c>
      <c r="E37" s="511">
        <v>0.281444281339645</v>
      </c>
      <c r="F37" s="511">
        <v>3.7848733365535701E-2</v>
      </c>
      <c r="G37" s="511">
        <v>3.4557461738586398E-2</v>
      </c>
      <c r="H37" s="511">
        <v>2.42758188396692E-2</v>
      </c>
      <c r="I37" s="517">
        <v>2.2574367523193399</v>
      </c>
      <c r="J37" s="511">
        <v>0.637345790947354</v>
      </c>
    </row>
    <row r="38" spans="1:10" x14ac:dyDescent="0.2">
      <c r="A38" s="2" t="s">
        <v>44</v>
      </c>
      <c r="B38" s="514">
        <v>105</v>
      </c>
      <c r="C38" s="511">
        <v>0.212939098477364</v>
      </c>
      <c r="D38" s="511">
        <v>0.45327258110046398</v>
      </c>
      <c r="E38" s="511">
        <v>0.21814845502376601</v>
      </c>
      <c r="F38" s="511">
        <v>7.3810614645481096E-2</v>
      </c>
      <c r="G38" s="511">
        <v>0</v>
      </c>
      <c r="H38" s="511">
        <v>4.1829254478216199E-2</v>
      </c>
      <c r="I38" s="517">
        <v>2.1595025062561</v>
      </c>
      <c r="J38" s="511">
        <v>0.69529536369309297</v>
      </c>
    </row>
    <row r="39" spans="1:10" x14ac:dyDescent="0.2">
      <c r="A39" s="2" t="s">
        <v>45</v>
      </c>
      <c r="B39" s="514">
        <v>106</v>
      </c>
      <c r="C39" s="511">
        <v>0.207007631659508</v>
      </c>
      <c r="D39" s="511">
        <v>0.50509649515152</v>
      </c>
      <c r="E39" s="511">
        <v>0.21364022791385701</v>
      </c>
      <c r="F39" s="511">
        <v>2.5508152320981001E-2</v>
      </c>
      <c r="G39" s="511">
        <v>0</v>
      </c>
      <c r="H39" s="511">
        <v>4.8747505992651E-2</v>
      </c>
      <c r="I39" s="517">
        <v>2.0606031417846702</v>
      </c>
      <c r="J39" s="511">
        <v>0.74859632067880899</v>
      </c>
    </row>
    <row r="40" spans="1:10" x14ac:dyDescent="0.2">
      <c r="A40" s="2" t="s">
        <v>46</v>
      </c>
      <c r="B40" s="514">
        <v>104</v>
      </c>
      <c r="C40" s="511">
        <v>0.25009205937385598</v>
      </c>
      <c r="D40" s="511">
        <v>0.42702510952949502</v>
      </c>
      <c r="E40" s="511">
        <v>0.19192518293857599</v>
      </c>
      <c r="F40" s="511">
        <v>5.73129467666149E-2</v>
      </c>
      <c r="G40" s="511">
        <v>1.86349097639322E-2</v>
      </c>
      <c r="H40" s="511">
        <v>5.5009778589010197E-2</v>
      </c>
      <c r="I40" s="517">
        <v>2.1189045906066899</v>
      </c>
      <c r="J40" s="511">
        <v>0.71653352902939405</v>
      </c>
    </row>
    <row r="41" spans="1:10" x14ac:dyDescent="0.2">
      <c r="A41" s="2" t="s">
        <v>47</v>
      </c>
      <c r="B41" s="514">
        <v>97</v>
      </c>
      <c r="C41" s="511">
        <v>9.1562256217002896E-2</v>
      </c>
      <c r="D41" s="511">
        <v>0.35432213544845598</v>
      </c>
      <c r="E41" s="511">
        <v>0.40213873982429499</v>
      </c>
      <c r="F41" s="511">
        <v>9.0613000094890594E-2</v>
      </c>
      <c r="G41" s="511">
        <v>1.9969051703810699E-2</v>
      </c>
      <c r="H41" s="511">
        <v>4.1394807398319203E-2</v>
      </c>
      <c r="I41" s="517">
        <v>2.5755338668823202</v>
      </c>
      <c r="J41" s="511">
        <v>0.465138723886169</v>
      </c>
    </row>
    <row r="42" spans="1:10" x14ac:dyDescent="0.2">
      <c r="A42" s="2" t="s">
        <v>48</v>
      </c>
      <c r="B42" s="514">
        <v>103</v>
      </c>
      <c r="C42" s="511">
        <v>0.196070611476898</v>
      </c>
      <c r="D42" s="511">
        <v>0.411235362291336</v>
      </c>
      <c r="E42" s="511">
        <v>0.315087020397186</v>
      </c>
      <c r="F42" s="511">
        <v>2.8838278725743301E-2</v>
      </c>
      <c r="G42" s="511">
        <v>0</v>
      </c>
      <c r="H42" s="511">
        <v>4.8768740147352198E-2</v>
      </c>
      <c r="I42" s="517">
        <v>2.18575191497803</v>
      </c>
      <c r="J42" s="511">
        <v>0.63844197628447796</v>
      </c>
    </row>
    <row r="43" spans="1:10" x14ac:dyDescent="0.2">
      <c r="A43" s="2" t="s">
        <v>49</v>
      </c>
      <c r="B43" s="514">
        <v>92</v>
      </c>
      <c r="C43" s="511">
        <v>0.20769254863262199</v>
      </c>
      <c r="D43" s="511">
        <v>0.54385441541671797</v>
      </c>
      <c r="E43" s="511">
        <v>0.184701353311539</v>
      </c>
      <c r="F43" s="511">
        <v>4.27668765187263E-2</v>
      </c>
      <c r="G43" s="511">
        <v>0</v>
      </c>
      <c r="H43" s="511">
        <v>2.09848154336214E-2</v>
      </c>
      <c r="I43" s="517">
        <v>2.0638830661773699</v>
      </c>
      <c r="J43" s="511">
        <v>0.76765607801359803</v>
      </c>
    </row>
    <row r="44" spans="1:10" x14ac:dyDescent="0.2">
      <c r="A44" s="2" t="s">
        <v>50</v>
      </c>
      <c r="B44" s="514">
        <v>97</v>
      </c>
      <c r="C44" s="511">
        <v>0.120442405343056</v>
      </c>
      <c r="D44" s="511">
        <v>0.44839859008789101</v>
      </c>
      <c r="E44" s="511">
        <v>0.25330129265785201</v>
      </c>
      <c r="F44" s="511">
        <v>0.116173923015594</v>
      </c>
      <c r="G44" s="511">
        <v>2.0863063633441901E-2</v>
      </c>
      <c r="H44" s="511">
        <v>4.0820728987455403E-2</v>
      </c>
      <c r="I44" s="517">
        <v>2.4460020065307599</v>
      </c>
      <c r="J44" s="511">
        <v>0.59304971491009695</v>
      </c>
    </row>
    <row r="45" spans="1:10" x14ac:dyDescent="0.2">
      <c r="A45" s="2" t="s">
        <v>51</v>
      </c>
      <c r="B45" s="514">
        <v>100</v>
      </c>
      <c r="C45" s="511">
        <v>0.119134604930878</v>
      </c>
      <c r="D45" s="511">
        <v>0.44457367062568698</v>
      </c>
      <c r="E45" s="511">
        <v>0.256013333797455</v>
      </c>
      <c r="F45" s="511">
        <v>4.1731517761945697E-2</v>
      </c>
      <c r="G45" s="511">
        <v>3.11082992702723E-2</v>
      </c>
      <c r="H45" s="511">
        <v>0.107438571751118</v>
      </c>
      <c r="I45" s="517">
        <v>2.35142302513123</v>
      </c>
      <c r="J45" s="511">
        <v>0.63156244365038405</v>
      </c>
    </row>
    <row r="46" spans="1:10" x14ac:dyDescent="0.2">
      <c r="A46" s="2" t="s">
        <v>52</v>
      </c>
      <c r="B46" s="514">
        <v>104</v>
      </c>
      <c r="C46" s="511">
        <v>0.195408999919891</v>
      </c>
      <c r="D46" s="511">
        <v>0.389114320278168</v>
      </c>
      <c r="E46" s="511">
        <v>0.30863836407661399</v>
      </c>
      <c r="F46" s="511">
        <v>7.6687440276145893E-2</v>
      </c>
      <c r="G46" s="511">
        <v>0</v>
      </c>
      <c r="H46" s="511">
        <v>3.01508754491806E-2</v>
      </c>
      <c r="I46" s="517">
        <v>2.2748925685882599</v>
      </c>
      <c r="J46" s="511">
        <v>0.60269510525029102</v>
      </c>
    </row>
    <row r="47" spans="1:10" x14ac:dyDescent="0.2">
      <c r="A47" s="2" t="s">
        <v>53</v>
      </c>
      <c r="B47" s="514">
        <v>105</v>
      </c>
      <c r="C47" s="511">
        <v>0.280352562665939</v>
      </c>
      <c r="D47" s="511">
        <v>0.47805958986282299</v>
      </c>
      <c r="E47" s="511">
        <v>0.164195641875267</v>
      </c>
      <c r="F47" s="511">
        <v>4.6465799212455701E-2</v>
      </c>
      <c r="G47" s="511">
        <v>2.0532032474875499E-2</v>
      </c>
      <c r="H47" s="511">
        <v>1.0394364595413199E-2</v>
      </c>
      <c r="I47" s="517">
        <v>2.0387737751007098</v>
      </c>
      <c r="J47" s="511">
        <v>0.76637817382289797</v>
      </c>
    </row>
    <row r="48" spans="1:10" x14ac:dyDescent="0.2">
      <c r="A48" s="2" t="s">
        <v>54</v>
      </c>
      <c r="B48" s="514">
        <v>91</v>
      </c>
      <c r="C48" s="511">
        <v>0.27019789814949002</v>
      </c>
      <c r="D48" s="511">
        <v>0.44254732131958002</v>
      </c>
      <c r="E48" s="511">
        <v>0.22887107729911799</v>
      </c>
      <c r="F48" s="511">
        <v>4.0147870779037503E-2</v>
      </c>
      <c r="G48" s="511">
        <v>0</v>
      </c>
      <c r="H48" s="511">
        <v>1.8235821276903201E-2</v>
      </c>
      <c r="I48" s="517">
        <v>2.0396926403045699</v>
      </c>
      <c r="J48" s="511">
        <v>0.72598414469510097</v>
      </c>
    </row>
    <row r="49" spans="1:10" x14ac:dyDescent="0.2">
      <c r="A49" s="2" t="s">
        <v>55</v>
      </c>
      <c r="B49" s="514">
        <v>91</v>
      </c>
      <c r="C49" s="511">
        <v>0.18466304242610901</v>
      </c>
      <c r="D49" s="511">
        <v>0.462596505880356</v>
      </c>
      <c r="E49" s="511">
        <v>0.22256781160831501</v>
      </c>
      <c r="F49" s="511">
        <v>5.9167034924030297E-2</v>
      </c>
      <c r="G49" s="511">
        <v>2.9152326285839102E-2</v>
      </c>
      <c r="H49" s="511">
        <v>4.1853286325931501E-2</v>
      </c>
      <c r="I49" s="517">
        <v>2.2543408870696999</v>
      </c>
      <c r="J49" s="511">
        <v>0.67553281145368604</v>
      </c>
    </row>
    <row r="50" spans="1:10" x14ac:dyDescent="0.2">
      <c r="A50" s="2" t="s">
        <v>56</v>
      </c>
      <c r="B50" s="514">
        <v>69</v>
      </c>
      <c r="C50" s="511">
        <v>8.0006256699562101E-2</v>
      </c>
      <c r="D50" s="511">
        <v>0.33107316493987998</v>
      </c>
      <c r="E50" s="511">
        <v>0.37278679013252303</v>
      </c>
      <c r="F50" s="511">
        <v>5.1331628113985103E-2</v>
      </c>
      <c r="G50" s="511">
        <v>5.46579845249653E-2</v>
      </c>
      <c r="H50" s="511">
        <v>0.110144160687923</v>
      </c>
      <c r="I50" s="517">
        <v>2.62866115570068</v>
      </c>
      <c r="J50" s="511">
        <v>0.46196182613242698</v>
      </c>
    </row>
    <row r="51" spans="1:10" x14ac:dyDescent="0.2">
      <c r="A51" s="2" t="s">
        <v>57</v>
      </c>
      <c r="B51" s="514">
        <v>105</v>
      </c>
      <c r="C51" s="511">
        <v>0.123940214514732</v>
      </c>
      <c r="D51" s="511">
        <v>0.208065956830978</v>
      </c>
      <c r="E51" s="511">
        <v>0.48363828659057601</v>
      </c>
      <c r="F51" s="511">
        <v>7.8832648694515201E-2</v>
      </c>
      <c r="G51" s="511">
        <v>4.8312187194824198E-2</v>
      </c>
      <c r="H51" s="511">
        <v>5.7210698723793002E-2</v>
      </c>
      <c r="I51" s="517">
        <v>2.7024898529052699</v>
      </c>
      <c r="J51" s="511">
        <v>0.35215309881013201</v>
      </c>
    </row>
    <row r="52" spans="1:10" x14ac:dyDescent="0.2">
      <c r="A52" s="2" t="s">
        <v>58</v>
      </c>
      <c r="B52" s="514">
        <v>84</v>
      </c>
      <c r="C52" s="511">
        <v>0.26505154371261602</v>
      </c>
      <c r="D52" s="511">
        <v>0.511161208152771</v>
      </c>
      <c r="E52" s="511">
        <v>0.15785735845565799</v>
      </c>
      <c r="F52" s="511">
        <v>2.9134223237633702E-2</v>
      </c>
      <c r="G52" s="511">
        <v>9.6376938745379396E-3</v>
      </c>
      <c r="H52" s="511">
        <v>2.7157941833138501E-2</v>
      </c>
      <c r="I52" s="517">
        <v>1.9794286489486701</v>
      </c>
      <c r="J52" s="511">
        <v>0.79788159842700901</v>
      </c>
    </row>
    <row r="53" spans="1:10" x14ac:dyDescent="0.2">
      <c r="A53" s="2" t="s">
        <v>59</v>
      </c>
      <c r="B53" s="514">
        <v>101</v>
      </c>
      <c r="C53" s="511">
        <v>0.111794613301754</v>
      </c>
      <c r="D53" s="511">
        <v>0.33858957886695901</v>
      </c>
      <c r="E53" s="511">
        <v>0.325909733772278</v>
      </c>
      <c r="F53" s="511">
        <v>0.113051384687424</v>
      </c>
      <c r="G53" s="511">
        <v>2.2488640621304502E-2</v>
      </c>
      <c r="H53" s="511">
        <v>8.8166072964668302E-2</v>
      </c>
      <c r="I53" s="517">
        <v>2.5567722320556601</v>
      </c>
      <c r="J53" s="511">
        <v>0.493932246711626</v>
      </c>
    </row>
    <row r="54" spans="1:10" x14ac:dyDescent="0.2">
      <c r="A54" s="2" t="s">
        <v>60</v>
      </c>
      <c r="B54" s="514">
        <v>98</v>
      </c>
      <c r="C54" s="511">
        <v>5.9696424752473803E-2</v>
      </c>
      <c r="D54" s="511">
        <v>0.215265572071075</v>
      </c>
      <c r="E54" s="511">
        <v>0.43767392635345498</v>
      </c>
      <c r="F54" s="511">
        <v>0.15672595798969299</v>
      </c>
      <c r="G54" s="511">
        <v>5.6673120707273497E-2</v>
      </c>
      <c r="H54" s="511">
        <v>7.3965005576610607E-2</v>
      </c>
      <c r="I54" s="517">
        <v>2.9302551746368399</v>
      </c>
      <c r="J54" s="511">
        <v>0.29692397832384598</v>
      </c>
    </row>
    <row r="55" spans="1:10" x14ac:dyDescent="0.2">
      <c r="A55" s="2" t="s">
        <v>61</v>
      </c>
      <c r="B55" s="514">
        <v>95</v>
      </c>
      <c r="C55" s="511">
        <v>0.211373850703239</v>
      </c>
      <c r="D55" s="511">
        <v>0.45511463284492498</v>
      </c>
      <c r="E55" s="511">
        <v>0.23452948033809701</v>
      </c>
      <c r="F55" s="511">
        <v>3.4589841961860698E-2</v>
      </c>
      <c r="G55" s="511">
        <v>9.88373160362244E-3</v>
      </c>
      <c r="H55" s="511">
        <v>5.4508455097675303E-2</v>
      </c>
      <c r="I55" s="517">
        <v>2.1290190219879199</v>
      </c>
      <c r="J55" s="511">
        <v>0.70491216171480597</v>
      </c>
    </row>
    <row r="56" spans="1:10" x14ac:dyDescent="0.2">
      <c r="A56" s="2" t="s">
        <v>62</v>
      </c>
      <c r="B56" s="514">
        <v>106</v>
      </c>
      <c r="C56" s="511">
        <v>0.10967513173818599</v>
      </c>
      <c r="D56" s="511">
        <v>0.47840765118598899</v>
      </c>
      <c r="E56" s="511">
        <v>0.253714799880981</v>
      </c>
      <c r="F56" s="511">
        <v>4.9770254641771303E-2</v>
      </c>
      <c r="G56" s="511">
        <v>1.1504631489515299E-2</v>
      </c>
      <c r="H56" s="511">
        <v>9.6927553415298504E-2</v>
      </c>
      <c r="I56" s="517">
        <v>2.3079421520233199</v>
      </c>
      <c r="J56" s="511">
        <v>0.65120220486487201</v>
      </c>
    </row>
    <row r="57" spans="1:10" x14ac:dyDescent="0.2">
      <c r="A57" s="2" t="s">
        <v>63</v>
      </c>
      <c r="B57" s="514">
        <v>97</v>
      </c>
      <c r="C57" s="511">
        <v>0.157733455300331</v>
      </c>
      <c r="D57" s="511">
        <v>0.39671370387077298</v>
      </c>
      <c r="E57" s="511">
        <v>0.319795161485672</v>
      </c>
      <c r="F57" s="511">
        <v>3.2406996935606003E-2</v>
      </c>
      <c r="G57" s="511">
        <v>6.1681531369686101E-3</v>
      </c>
      <c r="H57" s="511">
        <v>8.7182536721229595E-2</v>
      </c>
      <c r="I57" s="517">
        <v>2.26881623268127</v>
      </c>
      <c r="J57" s="511">
        <v>0.60740200198851901</v>
      </c>
    </row>
    <row r="58" spans="1:10" x14ac:dyDescent="0.2">
      <c r="A58" s="2" t="s">
        <v>64</v>
      </c>
      <c r="B58" s="514">
        <v>103</v>
      </c>
      <c r="C58" s="511">
        <v>0.104638271033764</v>
      </c>
      <c r="D58" s="511">
        <v>0.413413196802139</v>
      </c>
      <c r="E58" s="511">
        <v>0.29889661073684698</v>
      </c>
      <c r="F58" s="511">
        <v>8.4318175911903395E-2</v>
      </c>
      <c r="G58" s="511">
        <v>3.6994881927967099E-2</v>
      </c>
      <c r="H58" s="511">
        <v>6.1738871037960101E-2</v>
      </c>
      <c r="I58" s="517">
        <v>2.5050611495971702</v>
      </c>
      <c r="J58" s="511">
        <v>0.552139961606679</v>
      </c>
    </row>
    <row r="59" spans="1:10" x14ac:dyDescent="0.2">
      <c r="A59" s="2" t="s">
        <v>65</v>
      </c>
      <c r="B59" s="514">
        <v>92</v>
      </c>
      <c r="C59" s="511">
        <v>0.12778660655021701</v>
      </c>
      <c r="D59" s="511">
        <v>0.40505671501159701</v>
      </c>
      <c r="E59" s="511">
        <v>0.359021306037903</v>
      </c>
      <c r="F59" s="511">
        <v>6.9343551993370098E-2</v>
      </c>
      <c r="G59" s="511">
        <v>1.4513382688164701E-2</v>
      </c>
      <c r="H59" s="511">
        <v>2.4278411641716999E-2</v>
      </c>
      <c r="I59" s="517">
        <v>2.4237499237060498</v>
      </c>
      <c r="J59" s="511">
        <v>0.54610182060137902</v>
      </c>
    </row>
    <row r="60" spans="1:10" x14ac:dyDescent="0.2">
      <c r="A60" s="2" t="s">
        <v>66</v>
      </c>
      <c r="B60" s="514">
        <v>90</v>
      </c>
      <c r="C60" s="511">
        <v>0.18223336338996901</v>
      </c>
      <c r="D60" s="511">
        <v>0.38919499516487099</v>
      </c>
      <c r="E60" s="511">
        <v>0.29253917932510398</v>
      </c>
      <c r="F60" s="511">
        <v>6.7945100367069203E-2</v>
      </c>
      <c r="G60" s="511">
        <v>1.6963789239525798E-2</v>
      </c>
      <c r="H60" s="511">
        <v>5.1123559474945103E-2</v>
      </c>
      <c r="I60" s="517">
        <v>2.3130939006805402</v>
      </c>
      <c r="J60" s="511">
        <v>0.60221578068757198</v>
      </c>
    </row>
    <row r="61" spans="1:10" x14ac:dyDescent="0.2">
      <c r="A61" s="2" t="s">
        <v>67</v>
      </c>
      <c r="B61" s="514">
        <v>88</v>
      </c>
      <c r="C61" s="511">
        <v>0.27167817950248702</v>
      </c>
      <c r="D61" s="511">
        <v>0.53163498640060403</v>
      </c>
      <c r="E61" s="511">
        <v>0.16678872704505901</v>
      </c>
      <c r="F61" s="511">
        <v>9.2830136418342608E-3</v>
      </c>
      <c r="G61" s="511">
        <v>0</v>
      </c>
      <c r="H61" s="511">
        <v>2.0615113899111699E-2</v>
      </c>
      <c r="I61" s="517">
        <v>1.9118595123291</v>
      </c>
      <c r="J61" s="511">
        <v>0.820222121555928</v>
      </c>
    </row>
    <row r="62" spans="1:10" x14ac:dyDescent="0.2">
      <c r="A62" s="2" t="s">
        <v>68</v>
      </c>
      <c r="B62" s="514">
        <v>117</v>
      </c>
      <c r="C62" s="511">
        <v>0.119876831769943</v>
      </c>
      <c r="D62" s="511">
        <v>0.35406646132469199</v>
      </c>
      <c r="E62" s="511">
        <v>0.292505353689194</v>
      </c>
      <c r="F62" s="511">
        <v>6.4176142215728801E-2</v>
      </c>
      <c r="G62" s="511">
        <v>3.6521058529615402E-2</v>
      </c>
      <c r="H62" s="511">
        <v>0.132854148745537</v>
      </c>
      <c r="I62" s="517">
        <v>2.4734427928924601</v>
      </c>
      <c r="J62" s="511">
        <v>0.54655545482352097</v>
      </c>
    </row>
    <row r="63" spans="1:10" x14ac:dyDescent="0.2">
      <c r="A63" s="2" t="s">
        <v>69</v>
      </c>
      <c r="B63" s="514">
        <v>89</v>
      </c>
      <c r="C63" s="511">
        <v>0.18126444518566101</v>
      </c>
      <c r="D63" s="511">
        <v>0.41102236509323098</v>
      </c>
      <c r="E63" s="511">
        <v>0.28865548968315102</v>
      </c>
      <c r="F63" s="511">
        <v>4.7613535076379797E-2</v>
      </c>
      <c r="G63" s="511">
        <v>3.3650152385234798E-2</v>
      </c>
      <c r="H63" s="511">
        <v>3.77940163016319E-2</v>
      </c>
      <c r="I63" s="517">
        <v>2.3154923915863002</v>
      </c>
      <c r="J63" s="511">
        <v>0.61555095064910403</v>
      </c>
    </row>
    <row r="64" spans="1:10" x14ac:dyDescent="0.2">
      <c r="A64" s="2" t="s">
        <v>70</v>
      </c>
      <c r="B64" s="514">
        <v>100</v>
      </c>
      <c r="C64" s="511">
        <v>0.28898635506629899</v>
      </c>
      <c r="D64" s="511">
        <v>0.46148923039436301</v>
      </c>
      <c r="E64" s="511">
        <v>0.16671767830848699</v>
      </c>
      <c r="F64" s="511">
        <v>2.65320092439651E-2</v>
      </c>
      <c r="G64" s="511">
        <v>3.1899139285087599E-2</v>
      </c>
      <c r="H64" s="511">
        <v>2.4375567212700799E-2</v>
      </c>
      <c r="I64" s="517">
        <v>2.0271546840667698</v>
      </c>
      <c r="J64" s="511">
        <v>0.76922591931953199</v>
      </c>
    </row>
    <row r="65" spans="1:10" x14ac:dyDescent="0.2">
      <c r="A65" s="2" t="s">
        <v>71</v>
      </c>
      <c r="B65" s="514">
        <v>82</v>
      </c>
      <c r="C65" s="511">
        <v>0.19912770390510601</v>
      </c>
      <c r="D65" s="511">
        <v>0.42594021558761602</v>
      </c>
      <c r="E65" s="511">
        <v>0.293311446905136</v>
      </c>
      <c r="F65" s="511">
        <v>2.95771081000566E-2</v>
      </c>
      <c r="G65" s="511">
        <v>2.01353803277016E-2</v>
      </c>
      <c r="H65" s="511">
        <v>3.1908139586448697E-2</v>
      </c>
      <c r="I65" s="517">
        <v>2.2207889556884801</v>
      </c>
      <c r="J65" s="511">
        <v>0.64567005328778004</v>
      </c>
    </row>
    <row r="66" spans="1:10" x14ac:dyDescent="0.2">
      <c r="A66" s="2" t="s">
        <v>72</v>
      </c>
      <c r="B66" s="514">
        <v>95</v>
      </c>
      <c r="C66" s="511">
        <v>0.11894429475069</v>
      </c>
      <c r="D66" s="511">
        <v>0.42995303869247398</v>
      </c>
      <c r="E66" s="511">
        <v>0.21693156659603099</v>
      </c>
      <c r="F66" s="511">
        <v>5.6412607431411702E-2</v>
      </c>
      <c r="G66" s="511">
        <v>3.5459496080875397E-2</v>
      </c>
      <c r="H66" s="511">
        <v>0.14229899644851701</v>
      </c>
      <c r="I66" s="517">
        <v>2.3698153495788601</v>
      </c>
      <c r="J66" s="511">
        <v>0.63996349680173503</v>
      </c>
    </row>
    <row r="67" spans="1:10" x14ac:dyDescent="0.2">
      <c r="A67" s="2" t="s">
        <v>73</v>
      </c>
      <c r="B67" s="514">
        <v>104</v>
      </c>
      <c r="C67" s="511">
        <v>0.118852026760578</v>
      </c>
      <c r="D67" s="511">
        <v>0.40545985102653498</v>
      </c>
      <c r="E67" s="511">
        <v>0.33402428030967701</v>
      </c>
      <c r="F67" s="511">
        <v>4.1614245623350102E-2</v>
      </c>
      <c r="G67" s="511">
        <v>9.8934797570109402E-3</v>
      </c>
      <c r="H67" s="511">
        <v>9.0156115591526004E-2</v>
      </c>
      <c r="I67" s="517">
        <v>2.3605906963348402</v>
      </c>
      <c r="J67" s="511">
        <v>0.57626576087245895</v>
      </c>
    </row>
    <row r="68" spans="1:10" x14ac:dyDescent="0.2">
      <c r="A68" s="2" t="s">
        <v>74</v>
      </c>
      <c r="B68" s="514">
        <v>93</v>
      </c>
      <c r="C68" s="511">
        <v>0.110207684338093</v>
      </c>
      <c r="D68" s="511">
        <v>0.32434967160224898</v>
      </c>
      <c r="E68" s="511">
        <v>0.35423612594604498</v>
      </c>
      <c r="F68" s="511">
        <v>9.1979511082172394E-2</v>
      </c>
      <c r="G68" s="511">
        <v>0</v>
      </c>
      <c r="H68" s="511">
        <v>0.119227007031441</v>
      </c>
      <c r="I68" s="517">
        <v>2.48592257499695</v>
      </c>
      <c r="J68" s="511">
        <v>0.49338179009747901</v>
      </c>
    </row>
    <row r="69" spans="1:10" x14ac:dyDescent="0.2">
      <c r="A69" s="2" t="s">
        <v>75</v>
      </c>
      <c r="B69" s="514">
        <v>108</v>
      </c>
      <c r="C69" s="511">
        <v>9.4922773540020003E-2</v>
      </c>
      <c r="D69" s="511">
        <v>0.33935320377349898</v>
      </c>
      <c r="E69" s="511">
        <v>0.35590070486068698</v>
      </c>
      <c r="F69" s="511">
        <v>0.14038757979869801</v>
      </c>
      <c r="G69" s="511">
        <v>0</v>
      </c>
      <c r="H69" s="511">
        <v>6.9435738027095795E-2</v>
      </c>
      <c r="I69" s="517">
        <v>2.5821769237518302</v>
      </c>
      <c r="J69" s="511">
        <v>0.46668026600635099</v>
      </c>
    </row>
    <row r="70" spans="1:10" x14ac:dyDescent="0.2">
      <c r="A70" s="2" t="s">
        <v>76</v>
      </c>
      <c r="B70" s="514">
        <v>102</v>
      </c>
      <c r="C70" s="511">
        <v>0.171936064958572</v>
      </c>
      <c r="D70" s="511">
        <v>0.50800842046737704</v>
      </c>
      <c r="E70" s="511">
        <v>0.23697413504123699</v>
      </c>
      <c r="F70" s="511">
        <v>5.0111275166273103E-2</v>
      </c>
      <c r="G70" s="511">
        <v>0</v>
      </c>
      <c r="H70" s="511">
        <v>3.2970085740089403E-2</v>
      </c>
      <c r="I70" s="517">
        <v>2.1708950996398899</v>
      </c>
      <c r="J70" s="511">
        <v>0.70312664427044103</v>
      </c>
    </row>
    <row r="71" spans="1:10" x14ac:dyDescent="0.2">
      <c r="A71" s="3" t="s">
        <v>77</v>
      </c>
      <c r="B71" s="515">
        <v>78</v>
      </c>
      <c r="C71" s="512">
        <v>0.281341522932053</v>
      </c>
      <c r="D71" s="512">
        <v>0.409218400716782</v>
      </c>
      <c r="E71" s="512">
        <v>0.155712366104126</v>
      </c>
      <c r="F71" s="512">
        <v>8.9895054697990404E-2</v>
      </c>
      <c r="G71" s="512">
        <v>4.18167151510715E-2</v>
      </c>
      <c r="H71" s="512">
        <v>2.20159441232681E-2</v>
      </c>
      <c r="I71" s="518">
        <v>2.18365430831909</v>
      </c>
      <c r="J71" s="512">
        <v>0.706105500257181</v>
      </c>
    </row>
    <row r="73" spans="1:10" x14ac:dyDescent="0.2">
      <c r="A73" t="s">
        <v>354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351</v>
      </c>
    </row>
    <row r="4" spans="1:10" x14ac:dyDescent="0.2">
      <c r="A4" t="s">
        <v>167</v>
      </c>
    </row>
    <row r="5" spans="1:10" ht="38.25" x14ac:dyDescent="0.2">
      <c r="A5" s="4" t="s">
        <v>4</v>
      </c>
      <c r="B5" s="4" t="s">
        <v>5</v>
      </c>
      <c r="C5" s="4" t="s">
        <v>346</v>
      </c>
      <c r="D5" s="4" t="s">
        <v>347</v>
      </c>
      <c r="E5" s="4" t="s">
        <v>91</v>
      </c>
      <c r="F5" s="4" t="s">
        <v>348</v>
      </c>
      <c r="G5" s="4" t="s">
        <v>349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22" t="s">
        <v>1</v>
      </c>
      <c r="C6" s="519" t="s">
        <v>1</v>
      </c>
      <c r="D6" s="519" t="s">
        <v>1</v>
      </c>
      <c r="E6" s="519" t="s">
        <v>1</v>
      </c>
      <c r="F6" s="519" t="s">
        <v>1</v>
      </c>
      <c r="G6" s="519" t="s">
        <v>1</v>
      </c>
      <c r="H6" s="519" t="s">
        <v>1</v>
      </c>
      <c r="I6" s="525" t="s">
        <v>1</v>
      </c>
      <c r="J6" s="519" t="s">
        <v>1</v>
      </c>
    </row>
    <row r="7" spans="1:10" x14ac:dyDescent="0.2">
      <c r="A7" s="2" t="s">
        <v>13</v>
      </c>
      <c r="B7" s="523">
        <v>6117</v>
      </c>
      <c r="C7" s="520">
        <v>0.10681790858507199</v>
      </c>
      <c r="D7" s="520">
        <v>0.35348170995712302</v>
      </c>
      <c r="E7" s="520">
        <v>0.31490024924278298</v>
      </c>
      <c r="F7" s="520">
        <v>9.4608843326568604E-2</v>
      </c>
      <c r="G7" s="520">
        <v>3.5661790519952802E-2</v>
      </c>
      <c r="H7" s="520">
        <v>9.45295095443726E-2</v>
      </c>
      <c r="I7" s="526">
        <v>2.5569319725036599</v>
      </c>
      <c r="J7" s="520">
        <v>0.50835407416676204</v>
      </c>
    </row>
    <row r="8" spans="1:10" x14ac:dyDescent="0.2">
      <c r="A8" s="5" t="s">
        <v>14</v>
      </c>
      <c r="B8" s="522" t="s">
        <v>1</v>
      </c>
      <c r="C8" s="519" t="s">
        <v>1</v>
      </c>
      <c r="D8" s="519" t="s">
        <v>1</v>
      </c>
      <c r="E8" s="519" t="s">
        <v>1</v>
      </c>
      <c r="F8" s="519" t="s">
        <v>1</v>
      </c>
      <c r="G8" s="519" t="s">
        <v>1</v>
      </c>
      <c r="H8" s="519" t="s">
        <v>1</v>
      </c>
      <c r="I8" s="525" t="s">
        <v>1</v>
      </c>
      <c r="J8" s="519" t="s">
        <v>1</v>
      </c>
    </row>
    <row r="9" spans="1:10" x14ac:dyDescent="0.2">
      <c r="A9" s="2" t="s">
        <v>15</v>
      </c>
      <c r="B9" s="523">
        <v>105</v>
      </c>
      <c r="C9" s="520">
        <v>8.6189165711402893E-2</v>
      </c>
      <c r="D9" s="520">
        <v>0.42600810527801503</v>
      </c>
      <c r="E9" s="520">
        <v>0.20757310092449199</v>
      </c>
      <c r="F9" s="520">
        <v>0.119153216481209</v>
      </c>
      <c r="G9" s="520">
        <v>3.9425130933523199E-2</v>
      </c>
      <c r="H9" s="520">
        <v>0.121651269495487</v>
      </c>
      <c r="I9" s="526">
        <v>2.5441639423370401</v>
      </c>
      <c r="J9" s="520">
        <v>0.58313658313398797</v>
      </c>
    </row>
    <row r="10" spans="1:10" x14ac:dyDescent="0.2">
      <c r="A10" s="2" t="s">
        <v>16</v>
      </c>
      <c r="B10" s="523">
        <v>103</v>
      </c>
      <c r="C10" s="520">
        <v>0.11993356049060799</v>
      </c>
      <c r="D10" s="520">
        <v>0.29690742492675798</v>
      </c>
      <c r="E10" s="520">
        <v>0.33794128894805903</v>
      </c>
      <c r="F10" s="520">
        <v>0.10873190313577701</v>
      </c>
      <c r="G10" s="520">
        <v>2.0588595420122102E-2</v>
      </c>
      <c r="H10" s="520">
        <v>0.115897215902805</v>
      </c>
      <c r="I10" s="526">
        <v>2.5624203681945801</v>
      </c>
      <c r="J10" s="520">
        <v>0.471484761935546</v>
      </c>
    </row>
    <row r="11" spans="1:10" x14ac:dyDescent="0.2">
      <c r="A11" s="2" t="s">
        <v>17</v>
      </c>
      <c r="B11" s="523">
        <v>123</v>
      </c>
      <c r="C11" s="520">
        <v>8.4787346422672299E-2</v>
      </c>
      <c r="D11" s="520">
        <v>0.32217219471931502</v>
      </c>
      <c r="E11" s="520">
        <v>0.27719184756278997</v>
      </c>
      <c r="F11" s="520">
        <v>0.13508827984332999</v>
      </c>
      <c r="G11" s="520">
        <v>2.3182395845651599E-2</v>
      </c>
      <c r="H11" s="520">
        <v>0.15757794678211201</v>
      </c>
      <c r="I11" s="526">
        <v>2.63166475296021</v>
      </c>
      <c r="J11" s="520">
        <v>0.48308271867837599</v>
      </c>
    </row>
    <row r="12" spans="1:10" x14ac:dyDescent="0.2">
      <c r="A12" s="2" t="s">
        <v>18</v>
      </c>
      <c r="B12" s="523">
        <v>109</v>
      </c>
      <c r="C12" s="520">
        <v>0.173914775252342</v>
      </c>
      <c r="D12" s="520">
        <v>0.45466449856758101</v>
      </c>
      <c r="E12" s="520">
        <v>0.21630486845970201</v>
      </c>
      <c r="F12" s="520">
        <v>6.5398707985878005E-2</v>
      </c>
      <c r="G12" s="520">
        <v>0</v>
      </c>
      <c r="H12" s="520">
        <v>8.9717149734497098E-2</v>
      </c>
      <c r="I12" s="526">
        <v>2.19025683403015</v>
      </c>
      <c r="J12" s="520">
        <v>0.69053182056169105</v>
      </c>
    </row>
    <row r="13" spans="1:10" x14ac:dyDescent="0.2">
      <c r="A13" s="2" t="s">
        <v>19</v>
      </c>
      <c r="B13" s="523">
        <v>108</v>
      </c>
      <c r="C13" s="520">
        <v>0.15670052170753501</v>
      </c>
      <c r="D13" s="520">
        <v>0.50942474603652999</v>
      </c>
      <c r="E13" s="520">
        <v>0.218590393662453</v>
      </c>
      <c r="F13" s="520">
        <v>3.2771922647952999E-2</v>
      </c>
      <c r="G13" s="520">
        <v>0</v>
      </c>
      <c r="H13" s="520">
        <v>8.2512438297271701E-2</v>
      </c>
      <c r="I13" s="526">
        <v>2.1388943195343</v>
      </c>
      <c r="J13" s="520">
        <v>0.72603191511365195</v>
      </c>
    </row>
    <row r="14" spans="1:10" x14ac:dyDescent="0.2">
      <c r="A14" s="2" t="s">
        <v>20</v>
      </c>
      <c r="B14" s="523">
        <v>98</v>
      </c>
      <c r="C14" s="520">
        <v>0.23746226727962499</v>
      </c>
      <c r="D14" s="520">
        <v>0.50209277868270896</v>
      </c>
      <c r="E14" s="520">
        <v>0.173166483640671</v>
      </c>
      <c r="F14" s="520">
        <v>2.7841808274388299E-2</v>
      </c>
      <c r="G14" s="520">
        <v>0</v>
      </c>
      <c r="H14" s="520">
        <v>5.9436675161123297E-2</v>
      </c>
      <c r="I14" s="526">
        <v>1.99084365367889</v>
      </c>
      <c r="J14" s="520">
        <v>0.786289467364651</v>
      </c>
    </row>
    <row r="15" spans="1:10" x14ac:dyDescent="0.2">
      <c r="A15" s="2" t="s">
        <v>21</v>
      </c>
      <c r="B15" s="523">
        <v>94</v>
      </c>
      <c r="C15" s="520">
        <v>0.106451652944088</v>
      </c>
      <c r="D15" s="520">
        <v>0.35076394677162198</v>
      </c>
      <c r="E15" s="520">
        <v>0.315202295780182</v>
      </c>
      <c r="F15" s="520">
        <v>0.11706800013780599</v>
      </c>
      <c r="G15" s="520">
        <v>5.1982343196868903E-2</v>
      </c>
      <c r="H15" s="520">
        <v>5.8531753718852997E-2</v>
      </c>
      <c r="I15" s="526">
        <v>2.6360635757446298</v>
      </c>
      <c r="J15" s="520">
        <v>0.48564102415566801</v>
      </c>
    </row>
    <row r="16" spans="1:10" x14ac:dyDescent="0.2">
      <c r="A16" s="2" t="s">
        <v>22</v>
      </c>
      <c r="B16" s="523">
        <v>104</v>
      </c>
      <c r="C16" s="520">
        <v>5.9986982494592701E-2</v>
      </c>
      <c r="D16" s="520">
        <v>0.36653038859367398</v>
      </c>
      <c r="E16" s="520">
        <v>0.36286950111389199</v>
      </c>
      <c r="F16" s="520">
        <v>0.113870911300182</v>
      </c>
      <c r="G16" s="520">
        <v>5.6135203689336798E-2</v>
      </c>
      <c r="H16" s="520">
        <v>4.0607005357742303E-2</v>
      </c>
      <c r="I16" s="526">
        <v>2.7286169528961199</v>
      </c>
      <c r="J16" s="520">
        <v>0.44457003207493001</v>
      </c>
    </row>
    <row r="17" spans="1:10" x14ac:dyDescent="0.2">
      <c r="A17" s="2" t="s">
        <v>23</v>
      </c>
      <c r="B17" s="523">
        <v>78</v>
      </c>
      <c r="C17" s="520">
        <v>0.102295160293579</v>
      </c>
      <c r="D17" s="520">
        <v>0.29713654518127403</v>
      </c>
      <c r="E17" s="520">
        <v>0.304157555103302</v>
      </c>
      <c r="F17" s="520">
        <v>0.149588823318481</v>
      </c>
      <c r="G17" s="520">
        <v>8.2602337002754198E-2</v>
      </c>
      <c r="H17" s="520">
        <v>6.4219601452350603E-2</v>
      </c>
      <c r="I17" s="526">
        <v>2.8002381324768102</v>
      </c>
      <c r="J17" s="520">
        <v>0.42684340957994599</v>
      </c>
    </row>
    <row r="18" spans="1:10" x14ac:dyDescent="0.2">
      <c r="A18" s="2" t="s">
        <v>24</v>
      </c>
      <c r="B18" s="523">
        <v>78</v>
      </c>
      <c r="C18" s="520">
        <v>9.0767979621887193E-2</v>
      </c>
      <c r="D18" s="520">
        <v>0.29531791806221003</v>
      </c>
      <c r="E18" s="520">
        <v>0.32133102416992199</v>
      </c>
      <c r="F18" s="520">
        <v>0.114090017974377</v>
      </c>
      <c r="G18" s="520">
        <v>1.8246816471219101E-2</v>
      </c>
      <c r="H18" s="520">
        <v>0.16024622321128801</v>
      </c>
      <c r="I18" s="526">
        <v>2.6114692687988299</v>
      </c>
      <c r="J18" s="520">
        <v>0.45976084630497999</v>
      </c>
    </row>
    <row r="19" spans="1:10" x14ac:dyDescent="0.2">
      <c r="A19" s="2" t="s">
        <v>25</v>
      </c>
      <c r="B19" s="523">
        <v>98</v>
      </c>
      <c r="C19" s="520">
        <v>0.107867389917374</v>
      </c>
      <c r="D19" s="520">
        <v>0.25305804610252403</v>
      </c>
      <c r="E19" s="520">
        <v>0.39935734868049599</v>
      </c>
      <c r="F19" s="520">
        <v>7.1975111961364704E-2</v>
      </c>
      <c r="G19" s="520">
        <v>4.09146435558796E-2</v>
      </c>
      <c r="H19" s="520">
        <v>0.12682746350765201</v>
      </c>
      <c r="I19" s="526">
        <v>2.63925981521606</v>
      </c>
      <c r="J19" s="520">
        <v>0.41334950355852601</v>
      </c>
    </row>
    <row r="20" spans="1:10" x14ac:dyDescent="0.2">
      <c r="A20" s="2" t="s">
        <v>26</v>
      </c>
      <c r="B20" s="523">
        <v>101</v>
      </c>
      <c r="C20" s="520">
        <v>0.16298082470893899</v>
      </c>
      <c r="D20" s="520">
        <v>0.35229015350341802</v>
      </c>
      <c r="E20" s="520">
        <v>0.278115034103394</v>
      </c>
      <c r="F20" s="520">
        <v>8.7840355932712597E-2</v>
      </c>
      <c r="G20" s="520">
        <v>5.3070917725563001E-2</v>
      </c>
      <c r="H20" s="520">
        <v>6.5702699124813094E-2</v>
      </c>
      <c r="I20" s="526">
        <v>2.4816749095916699</v>
      </c>
      <c r="J20" s="520">
        <v>0.55150644869440602</v>
      </c>
    </row>
    <row r="21" spans="1:10" x14ac:dyDescent="0.2">
      <c r="A21" s="2" t="s">
        <v>27</v>
      </c>
      <c r="B21" s="523">
        <v>82</v>
      </c>
      <c r="C21" s="520">
        <v>0.26580440998077398</v>
      </c>
      <c r="D21" s="520">
        <v>0.45577123761177102</v>
      </c>
      <c r="E21" s="520">
        <v>0.22904320061206801</v>
      </c>
      <c r="F21" s="520">
        <v>9.8279435187578201E-3</v>
      </c>
      <c r="G21" s="520">
        <v>0</v>
      </c>
      <c r="H21" s="520">
        <v>3.9553228765726103E-2</v>
      </c>
      <c r="I21" s="526">
        <v>1.9821902513503999</v>
      </c>
      <c r="J21" s="520">
        <v>0.75129164240091895</v>
      </c>
    </row>
    <row r="22" spans="1:10" x14ac:dyDescent="0.2">
      <c r="A22" s="2" t="s">
        <v>28</v>
      </c>
      <c r="B22" s="523">
        <v>104</v>
      </c>
      <c r="C22" s="520">
        <v>2.6416268199682201E-2</v>
      </c>
      <c r="D22" s="520">
        <v>0.327464759349823</v>
      </c>
      <c r="E22" s="520">
        <v>0.41422131657600397</v>
      </c>
      <c r="F22" s="520">
        <v>0.13350379467010501</v>
      </c>
      <c r="G22" s="520">
        <v>5.88082410395145E-2</v>
      </c>
      <c r="H22" s="520">
        <v>3.9585620164871202E-2</v>
      </c>
      <c r="I22" s="526">
        <v>2.8654985427856401</v>
      </c>
      <c r="J22" s="520">
        <v>0.36846702317207602</v>
      </c>
    </row>
    <row r="23" spans="1:10" x14ac:dyDescent="0.2">
      <c r="A23" s="2" t="s">
        <v>29</v>
      </c>
      <c r="B23" s="523">
        <v>102</v>
      </c>
      <c r="C23" s="520">
        <v>5.2845999598503099E-2</v>
      </c>
      <c r="D23" s="520">
        <v>0.285031288862228</v>
      </c>
      <c r="E23" s="520">
        <v>0.32124289870262102</v>
      </c>
      <c r="F23" s="520">
        <v>0.2141023427248</v>
      </c>
      <c r="G23" s="520">
        <v>8.0809131264686598E-2</v>
      </c>
      <c r="H23" s="520">
        <v>4.5968361198902102E-2</v>
      </c>
      <c r="I23" s="526">
        <v>2.98427438735962</v>
      </c>
      <c r="J23" s="520">
        <v>0.35415731177353699</v>
      </c>
    </row>
    <row r="24" spans="1:10" x14ac:dyDescent="0.2">
      <c r="A24" s="2" t="s">
        <v>30</v>
      </c>
      <c r="B24" s="523">
        <v>100</v>
      </c>
      <c r="C24" s="520">
        <v>0.118994362652302</v>
      </c>
      <c r="D24" s="520">
        <v>0.300195783376694</v>
      </c>
      <c r="E24" s="520">
        <v>0.33375763893127403</v>
      </c>
      <c r="F24" s="520">
        <v>0.142541378736496</v>
      </c>
      <c r="G24" s="520">
        <v>3.8946732878684998E-2</v>
      </c>
      <c r="H24" s="520">
        <v>6.5564103424549103E-2</v>
      </c>
      <c r="I24" s="526">
        <v>2.65995573997498</v>
      </c>
      <c r="J24" s="520">
        <v>0.44860235738508802</v>
      </c>
    </row>
    <row r="25" spans="1:10" x14ac:dyDescent="0.2">
      <c r="A25" s="2" t="s">
        <v>31</v>
      </c>
      <c r="B25" s="523">
        <v>102</v>
      </c>
      <c r="C25" s="520">
        <v>6.6455610096454606E-2</v>
      </c>
      <c r="D25" s="520">
        <v>0.29143980145454401</v>
      </c>
      <c r="E25" s="520">
        <v>0.34860533475875899</v>
      </c>
      <c r="F25" s="520">
        <v>0.14847472310066201</v>
      </c>
      <c r="G25" s="520">
        <v>5.2007243037223802E-2</v>
      </c>
      <c r="H25" s="520">
        <v>9.3017287552356706E-2</v>
      </c>
      <c r="I25" s="526">
        <v>2.8105125427246098</v>
      </c>
      <c r="J25" s="520">
        <v>0.39460003662601101</v>
      </c>
    </row>
    <row r="26" spans="1:10" x14ac:dyDescent="0.2">
      <c r="A26" s="2" t="s">
        <v>32</v>
      </c>
      <c r="B26" s="523">
        <v>93</v>
      </c>
      <c r="C26" s="520">
        <v>8.13705548644066E-2</v>
      </c>
      <c r="D26" s="520">
        <v>0.30393636226654103</v>
      </c>
      <c r="E26" s="520">
        <v>0.27951300144195601</v>
      </c>
      <c r="F26" s="520">
        <v>0.103846110403538</v>
      </c>
      <c r="G26" s="520">
        <v>8.1668242812156705E-2</v>
      </c>
      <c r="H26" s="520">
        <v>0.149665728211403</v>
      </c>
      <c r="I26" s="526">
        <v>2.7653923034668</v>
      </c>
      <c r="J26" s="520">
        <v>0.45312405946015899</v>
      </c>
    </row>
    <row r="27" spans="1:10" x14ac:dyDescent="0.2">
      <c r="A27" s="2" t="s">
        <v>33</v>
      </c>
      <c r="B27" s="523">
        <v>92</v>
      </c>
      <c r="C27" s="520">
        <v>0.137386649847031</v>
      </c>
      <c r="D27" s="520">
        <v>0.39346930384635898</v>
      </c>
      <c r="E27" s="520">
        <v>0.36197003722190901</v>
      </c>
      <c r="F27" s="520">
        <v>2.3255549371242499E-2</v>
      </c>
      <c r="G27" s="520">
        <v>4.1697558015584897E-2</v>
      </c>
      <c r="H27" s="520">
        <v>4.2220905423164402E-2</v>
      </c>
      <c r="I27" s="526">
        <v>2.4136519432067902</v>
      </c>
      <c r="J27" s="520">
        <v>0.554257192117106</v>
      </c>
    </row>
    <row r="28" spans="1:10" x14ac:dyDescent="0.2">
      <c r="A28" s="2" t="s">
        <v>34</v>
      </c>
      <c r="B28" s="523">
        <v>102</v>
      </c>
      <c r="C28" s="520">
        <v>0.18042291700839999</v>
      </c>
      <c r="D28" s="520">
        <v>0.48024478554725603</v>
      </c>
      <c r="E28" s="520">
        <v>0.251598060131073</v>
      </c>
      <c r="F28" s="520">
        <v>3.8011018186807598E-2</v>
      </c>
      <c r="G28" s="520">
        <v>2.3219153285026599E-2</v>
      </c>
      <c r="H28" s="520">
        <v>2.65040528029203E-2</v>
      </c>
      <c r="I28" s="526">
        <v>2.2227585315704301</v>
      </c>
      <c r="J28" s="520">
        <v>0.678654814441214</v>
      </c>
    </row>
    <row r="29" spans="1:10" x14ac:dyDescent="0.2">
      <c r="A29" s="2" t="s">
        <v>35</v>
      </c>
      <c r="B29" s="523">
        <v>100</v>
      </c>
      <c r="C29" s="520">
        <v>0.122599981725216</v>
      </c>
      <c r="D29" s="520">
        <v>0.396124988794327</v>
      </c>
      <c r="E29" s="520">
        <v>0.316474199295044</v>
      </c>
      <c r="F29" s="520">
        <v>9.3917027115821797E-2</v>
      </c>
      <c r="G29" s="520">
        <v>9.1856531798839604E-3</v>
      </c>
      <c r="H29" s="520">
        <v>6.16981498897076E-2</v>
      </c>
      <c r="I29" s="526">
        <v>2.4361765384674099</v>
      </c>
      <c r="J29" s="520">
        <v>0.55283379272732902</v>
      </c>
    </row>
    <row r="30" spans="1:10" x14ac:dyDescent="0.2">
      <c r="A30" s="2" t="s">
        <v>36</v>
      </c>
      <c r="B30" s="523">
        <v>92</v>
      </c>
      <c r="C30" s="520">
        <v>0.40890979766845698</v>
      </c>
      <c r="D30" s="520">
        <v>0.40989860892295799</v>
      </c>
      <c r="E30" s="520">
        <v>0.16032862663269001</v>
      </c>
      <c r="F30" s="520">
        <v>1.34395807981491E-2</v>
      </c>
      <c r="G30" s="520">
        <v>7.4233836494386196E-3</v>
      </c>
      <c r="H30" s="520">
        <v>0</v>
      </c>
      <c r="I30" s="526">
        <v>1.8005681037902801</v>
      </c>
      <c r="J30" s="520">
        <v>0.81880840849785197</v>
      </c>
    </row>
    <row r="31" spans="1:10" x14ac:dyDescent="0.2">
      <c r="A31" s="2" t="s">
        <v>37</v>
      </c>
      <c r="B31" s="523">
        <v>83</v>
      </c>
      <c r="C31" s="520">
        <v>0.204136356711388</v>
      </c>
      <c r="D31" s="520">
        <v>0.41351065039634699</v>
      </c>
      <c r="E31" s="520">
        <v>0.34439030289650002</v>
      </c>
      <c r="F31" s="520">
        <v>2.5308458134531999E-2</v>
      </c>
      <c r="G31" s="520">
        <v>0</v>
      </c>
      <c r="H31" s="520">
        <v>1.2654229067266E-2</v>
      </c>
      <c r="I31" s="526">
        <v>2.1933171749114999</v>
      </c>
      <c r="J31" s="520">
        <v>0.62556302669130204</v>
      </c>
    </row>
    <row r="32" spans="1:10" x14ac:dyDescent="0.2">
      <c r="A32" s="2" t="s">
        <v>38</v>
      </c>
      <c r="B32" s="523">
        <v>107</v>
      </c>
      <c r="C32" s="520">
        <v>8.1735379993915599E-2</v>
      </c>
      <c r="D32" s="520">
        <v>0.35954806208610501</v>
      </c>
      <c r="E32" s="520">
        <v>0.377833902835846</v>
      </c>
      <c r="F32" s="520">
        <v>5.1368650048971197E-2</v>
      </c>
      <c r="G32" s="520">
        <v>6.8981447257101501E-3</v>
      </c>
      <c r="H32" s="520">
        <v>0.122615858912468</v>
      </c>
      <c r="I32" s="526">
        <v>2.47816038131714</v>
      </c>
      <c r="J32" s="520">
        <v>0.5029535207186</v>
      </c>
    </row>
    <row r="33" spans="1:10" x14ac:dyDescent="0.2">
      <c r="A33" s="2" t="s">
        <v>39</v>
      </c>
      <c r="B33" s="523">
        <v>98</v>
      </c>
      <c r="C33" s="520">
        <v>0.11974836140870999</v>
      </c>
      <c r="D33" s="520">
        <v>0.41863721609115601</v>
      </c>
      <c r="E33" s="520">
        <v>0.25951677560806302</v>
      </c>
      <c r="F33" s="520">
        <v>0.12552762031555201</v>
      </c>
      <c r="G33" s="520">
        <v>2.5522947311401398E-2</v>
      </c>
      <c r="H33" s="520">
        <v>5.1047060638666202E-2</v>
      </c>
      <c r="I33" s="526">
        <v>2.4925348758697501</v>
      </c>
      <c r="J33" s="520">
        <v>0.56734698396094596</v>
      </c>
    </row>
    <row r="34" spans="1:10" x14ac:dyDescent="0.2">
      <c r="A34" s="2" t="s">
        <v>40</v>
      </c>
      <c r="B34" s="523">
        <v>98</v>
      </c>
      <c r="C34" s="520">
        <v>0.14480213820934301</v>
      </c>
      <c r="D34" s="520">
        <v>0.48889216780662498</v>
      </c>
      <c r="E34" s="520">
        <v>0.244977176189423</v>
      </c>
      <c r="F34" s="520">
        <v>5.4989587515592603E-2</v>
      </c>
      <c r="G34" s="520">
        <v>1.9205452874302899E-2</v>
      </c>
      <c r="H34" s="520">
        <v>4.7133486717939398E-2</v>
      </c>
      <c r="I34" s="526">
        <v>2.28101587295532</v>
      </c>
      <c r="J34" s="520">
        <v>0.66503995154536399</v>
      </c>
    </row>
    <row r="35" spans="1:10" x14ac:dyDescent="0.2">
      <c r="A35" s="2" t="s">
        <v>41</v>
      </c>
      <c r="B35" s="523">
        <v>107</v>
      </c>
      <c r="C35" s="520">
        <v>0.19652928411960599</v>
      </c>
      <c r="D35" s="520">
        <v>0.50053584575653098</v>
      </c>
      <c r="E35" s="520">
        <v>0.21078240871429399</v>
      </c>
      <c r="F35" s="520">
        <v>3.8485165685415303E-2</v>
      </c>
      <c r="G35" s="520">
        <v>2.1068215370178198E-2</v>
      </c>
      <c r="H35" s="520">
        <v>3.2599106431007399E-2</v>
      </c>
      <c r="I35" s="526">
        <v>2.1596319675445601</v>
      </c>
      <c r="J35" s="520">
        <v>0.72055454540108899</v>
      </c>
    </row>
    <row r="36" spans="1:10" x14ac:dyDescent="0.2">
      <c r="A36" s="2" t="s">
        <v>42</v>
      </c>
      <c r="B36" s="523">
        <v>84</v>
      </c>
      <c r="C36" s="520">
        <v>0.15676786005497001</v>
      </c>
      <c r="D36" s="520">
        <v>0.36722695827484098</v>
      </c>
      <c r="E36" s="520">
        <v>0.39648517966270402</v>
      </c>
      <c r="F36" s="520">
        <v>3.4065291285514797E-2</v>
      </c>
      <c r="G36" s="520">
        <v>1.68250035494566E-2</v>
      </c>
      <c r="H36" s="520">
        <v>2.8629733249545101E-2</v>
      </c>
      <c r="I36" s="526">
        <v>2.3688838481903098</v>
      </c>
      <c r="J36" s="520">
        <v>0.539438793011216</v>
      </c>
    </row>
    <row r="37" spans="1:10" x14ac:dyDescent="0.2">
      <c r="A37" s="2" t="s">
        <v>43</v>
      </c>
      <c r="B37" s="523">
        <v>88</v>
      </c>
      <c r="C37" s="520">
        <v>0.114368677139282</v>
      </c>
      <c r="D37" s="520">
        <v>0.47929215431213401</v>
      </c>
      <c r="E37" s="520">
        <v>0.30125737190246599</v>
      </c>
      <c r="F37" s="520">
        <v>3.3033799380063997E-2</v>
      </c>
      <c r="G37" s="520">
        <v>2.4525443091988602E-2</v>
      </c>
      <c r="H37" s="520">
        <v>4.7522570937871898E-2</v>
      </c>
      <c r="I37" s="526">
        <v>2.34282445907593</v>
      </c>
      <c r="J37" s="520">
        <v>0.62328072339458596</v>
      </c>
    </row>
    <row r="38" spans="1:10" x14ac:dyDescent="0.2">
      <c r="A38" s="2" t="s">
        <v>44</v>
      </c>
      <c r="B38" s="523">
        <v>104</v>
      </c>
      <c r="C38" s="520">
        <v>0.14768514037132299</v>
      </c>
      <c r="D38" s="520">
        <v>0.43553963303566001</v>
      </c>
      <c r="E38" s="520">
        <v>0.26668864488601701</v>
      </c>
      <c r="F38" s="520">
        <v>5.8900851756334298E-2</v>
      </c>
      <c r="G38" s="520">
        <v>0</v>
      </c>
      <c r="H38" s="520">
        <v>9.1185741126537295E-2</v>
      </c>
      <c r="I38" s="526">
        <v>2.2605650424957302</v>
      </c>
      <c r="J38" s="520">
        <v>0.64174253489144995</v>
      </c>
    </row>
    <row r="39" spans="1:10" x14ac:dyDescent="0.2">
      <c r="A39" s="2" t="s">
        <v>45</v>
      </c>
      <c r="B39" s="523">
        <v>106</v>
      </c>
      <c r="C39" s="520">
        <v>0.16745018959045399</v>
      </c>
      <c r="D39" s="520">
        <v>0.442318886518478</v>
      </c>
      <c r="E39" s="520">
        <v>0.25983142852783198</v>
      </c>
      <c r="F39" s="520">
        <v>3.1537298113107702E-2</v>
      </c>
      <c r="G39" s="520">
        <v>1.7791617661714599E-2</v>
      </c>
      <c r="H39" s="520">
        <v>8.10705721378326E-2</v>
      </c>
      <c r="I39" s="526">
        <v>2.2272543907165501</v>
      </c>
      <c r="J39" s="520">
        <v>0.66356464660345504</v>
      </c>
    </row>
    <row r="40" spans="1:10" x14ac:dyDescent="0.2">
      <c r="A40" s="2" t="s">
        <v>46</v>
      </c>
      <c r="B40" s="523">
        <v>104</v>
      </c>
      <c r="C40" s="520">
        <v>0.13670472800731701</v>
      </c>
      <c r="D40" s="520">
        <v>0.43474456667900102</v>
      </c>
      <c r="E40" s="520">
        <v>0.29249191284179699</v>
      </c>
      <c r="F40" s="520">
        <v>7.3705404996871907E-2</v>
      </c>
      <c r="G40" s="520">
        <v>0</v>
      </c>
      <c r="H40" s="520">
        <v>6.2353402376174899E-2</v>
      </c>
      <c r="I40" s="526">
        <v>2.3233606815338099</v>
      </c>
      <c r="J40" s="520">
        <v>0.60945060436731402</v>
      </c>
    </row>
    <row r="41" spans="1:10" x14ac:dyDescent="0.2">
      <c r="A41" s="2" t="s">
        <v>47</v>
      </c>
      <c r="B41" s="523">
        <v>95</v>
      </c>
      <c r="C41" s="520">
        <v>3.6996599286794697E-2</v>
      </c>
      <c r="D41" s="520">
        <v>0.45559561252594</v>
      </c>
      <c r="E41" s="520">
        <v>0.25087618827819802</v>
      </c>
      <c r="F41" s="520">
        <v>0.20426356792450001</v>
      </c>
      <c r="G41" s="520">
        <v>2.0236916840076401E-2</v>
      </c>
      <c r="H41" s="520">
        <v>3.2031144946813597E-2</v>
      </c>
      <c r="I41" s="526">
        <v>2.7057225704193102</v>
      </c>
      <c r="J41" s="520">
        <v>0.508892609586583</v>
      </c>
    </row>
    <row r="42" spans="1:10" x14ac:dyDescent="0.2">
      <c r="A42" s="2" t="s">
        <v>48</v>
      </c>
      <c r="B42" s="523">
        <v>103</v>
      </c>
      <c r="C42" s="520">
        <v>9.1312028467655196E-2</v>
      </c>
      <c r="D42" s="520">
        <v>0.487609952688217</v>
      </c>
      <c r="E42" s="520">
        <v>0.34327822923660301</v>
      </c>
      <c r="F42" s="520">
        <v>2.0125156268477402E-2</v>
      </c>
      <c r="G42" s="520">
        <v>8.4530748426914198E-3</v>
      </c>
      <c r="H42" s="520">
        <v>4.9221552908420597E-2</v>
      </c>
      <c r="I42" s="526">
        <v>2.33401656150818</v>
      </c>
      <c r="J42" s="520">
        <v>0.60889262512127895</v>
      </c>
    </row>
    <row r="43" spans="1:10" x14ac:dyDescent="0.2">
      <c r="A43" s="2" t="s">
        <v>49</v>
      </c>
      <c r="B43" s="523">
        <v>92</v>
      </c>
      <c r="C43" s="520">
        <v>0.18208849430084201</v>
      </c>
      <c r="D43" s="520">
        <v>0.50954443216323897</v>
      </c>
      <c r="E43" s="520">
        <v>0.25044786930084201</v>
      </c>
      <c r="F43" s="520">
        <v>3.0338754877448099E-2</v>
      </c>
      <c r="G43" s="520">
        <v>1.10713131725788E-2</v>
      </c>
      <c r="H43" s="520">
        <v>1.650913618505E-2</v>
      </c>
      <c r="I43" s="526">
        <v>2.1649744510650599</v>
      </c>
      <c r="J43" s="520">
        <v>0.703242858587669</v>
      </c>
    </row>
    <row r="44" spans="1:10" x14ac:dyDescent="0.2">
      <c r="A44" s="2" t="s">
        <v>50</v>
      </c>
      <c r="B44" s="523">
        <v>97</v>
      </c>
      <c r="C44" s="520">
        <v>0.11249110102653501</v>
      </c>
      <c r="D44" s="520">
        <v>0.47453212738037098</v>
      </c>
      <c r="E44" s="520">
        <v>0.293047904968262</v>
      </c>
      <c r="F44" s="520">
        <v>2.2329172119498301E-2</v>
      </c>
      <c r="G44" s="520">
        <v>1.7043301835656201E-2</v>
      </c>
      <c r="H44" s="520">
        <v>8.0556415021419497E-2</v>
      </c>
      <c r="I44" s="526">
        <v>2.3005568981170699</v>
      </c>
      <c r="J44" s="520">
        <v>0.63845484783060802</v>
      </c>
    </row>
    <row r="45" spans="1:10" x14ac:dyDescent="0.2">
      <c r="A45" s="2" t="s">
        <v>51</v>
      </c>
      <c r="B45" s="523">
        <v>100</v>
      </c>
      <c r="C45" s="520">
        <v>7.0293262600898701E-2</v>
      </c>
      <c r="D45" s="520">
        <v>0.406416535377502</v>
      </c>
      <c r="E45" s="520">
        <v>0.31075310707092302</v>
      </c>
      <c r="F45" s="520">
        <v>8.3840921521186801E-2</v>
      </c>
      <c r="G45" s="520">
        <v>3.15747261047363E-2</v>
      </c>
      <c r="H45" s="520">
        <v>9.7121469676494598E-2</v>
      </c>
      <c r="I45" s="526">
        <v>2.5569584369659402</v>
      </c>
      <c r="J45" s="520">
        <v>0.527988838106632</v>
      </c>
    </row>
    <row r="46" spans="1:10" x14ac:dyDescent="0.2">
      <c r="A46" s="2" t="s">
        <v>52</v>
      </c>
      <c r="B46" s="523">
        <v>106</v>
      </c>
      <c r="C46" s="520">
        <v>0.10781563818454699</v>
      </c>
      <c r="D46" s="520">
        <v>0.44209116697311401</v>
      </c>
      <c r="E46" s="520">
        <v>0.29151529073715199</v>
      </c>
      <c r="F46" s="520">
        <v>0.125594303011894</v>
      </c>
      <c r="G46" s="520">
        <v>8.3304895088076591E-3</v>
      </c>
      <c r="H46" s="520">
        <v>2.4653118103742599E-2</v>
      </c>
      <c r="I46" s="526">
        <v>2.4715037345886199</v>
      </c>
      <c r="J46" s="520">
        <v>0.56380638692660801</v>
      </c>
    </row>
    <row r="47" spans="1:10" x14ac:dyDescent="0.2">
      <c r="A47" s="2" t="s">
        <v>53</v>
      </c>
      <c r="B47" s="523">
        <v>105</v>
      </c>
      <c r="C47" s="520">
        <v>0.15466693043708801</v>
      </c>
      <c r="D47" s="520">
        <v>0.54798656702041604</v>
      </c>
      <c r="E47" s="520">
        <v>0.2395179271698</v>
      </c>
      <c r="F47" s="520">
        <v>5.1812864840030698E-2</v>
      </c>
      <c r="G47" s="520">
        <v>0</v>
      </c>
      <c r="H47" s="520">
        <v>6.0157431289553599E-3</v>
      </c>
      <c r="I47" s="526">
        <v>2.1896173954010001</v>
      </c>
      <c r="J47" s="520">
        <v>0.70690603956532205</v>
      </c>
    </row>
    <row r="48" spans="1:10" x14ac:dyDescent="0.2">
      <c r="A48" s="2" t="s">
        <v>54</v>
      </c>
      <c r="B48" s="523">
        <v>91</v>
      </c>
      <c r="C48" s="520">
        <v>0.16768379509449</v>
      </c>
      <c r="D48" s="520">
        <v>0.43756222724914601</v>
      </c>
      <c r="E48" s="520">
        <v>0.32317993044853199</v>
      </c>
      <c r="F48" s="520">
        <v>9.5141297206282598E-3</v>
      </c>
      <c r="G48" s="520">
        <v>1.23979197815061E-2</v>
      </c>
      <c r="H48" s="520">
        <v>4.9662001430988298E-2</v>
      </c>
      <c r="I48" s="526">
        <v>2.2227818965911901</v>
      </c>
      <c r="J48" s="520">
        <v>0.63687448137657698</v>
      </c>
    </row>
    <row r="49" spans="1:10" x14ac:dyDescent="0.2">
      <c r="A49" s="2" t="s">
        <v>55</v>
      </c>
      <c r="B49" s="523">
        <v>92</v>
      </c>
      <c r="C49" s="520">
        <v>0.13431432843208299</v>
      </c>
      <c r="D49" s="520">
        <v>0.45932033658027599</v>
      </c>
      <c r="E49" s="520">
        <v>0.25161263346672103</v>
      </c>
      <c r="F49" s="520">
        <v>2.0304623991250999E-2</v>
      </c>
      <c r="G49" s="520">
        <v>5.2175685763359098E-2</v>
      </c>
      <c r="H49" s="520">
        <v>8.2272365689277593E-2</v>
      </c>
      <c r="I49" s="526">
        <v>2.34262299537659</v>
      </c>
      <c r="J49" s="520">
        <v>0.64685279127093298</v>
      </c>
    </row>
    <row r="50" spans="1:10" x14ac:dyDescent="0.2">
      <c r="A50" s="2" t="s">
        <v>56</v>
      </c>
      <c r="B50" s="523">
        <v>68</v>
      </c>
      <c r="C50" s="520">
        <v>5.0153810530900997E-2</v>
      </c>
      <c r="D50" s="520">
        <v>0.26621547341346702</v>
      </c>
      <c r="E50" s="520">
        <v>0.397942334413528</v>
      </c>
      <c r="F50" s="520">
        <v>0.126578480005264</v>
      </c>
      <c r="G50" s="520">
        <v>4.9898140132427202E-2</v>
      </c>
      <c r="H50" s="520">
        <v>0.109211757779121</v>
      </c>
      <c r="I50" s="526">
        <v>2.84266924858093</v>
      </c>
      <c r="J50" s="520">
        <v>0.35515655716185701</v>
      </c>
    </row>
    <row r="51" spans="1:10" x14ac:dyDescent="0.2">
      <c r="A51" s="2" t="s">
        <v>57</v>
      </c>
      <c r="B51" s="523">
        <v>105</v>
      </c>
      <c r="C51" s="520">
        <v>5.1866106688976302E-2</v>
      </c>
      <c r="D51" s="520">
        <v>0.13395299017429399</v>
      </c>
      <c r="E51" s="520">
        <v>0.56973135471344005</v>
      </c>
      <c r="F51" s="520">
        <v>7.8906722366809803E-2</v>
      </c>
      <c r="G51" s="520">
        <v>7.5965069234371199E-2</v>
      </c>
      <c r="H51" s="520">
        <v>8.9577786624431596E-2</v>
      </c>
      <c r="I51" s="526">
        <v>2.9924778938293501</v>
      </c>
      <c r="J51" s="520">
        <v>0.204102105650072</v>
      </c>
    </row>
    <row r="52" spans="1:10" x14ac:dyDescent="0.2">
      <c r="A52" s="2" t="s">
        <v>58</v>
      </c>
      <c r="B52" s="523">
        <v>83</v>
      </c>
      <c r="C52" s="520">
        <v>0.13100408017635301</v>
      </c>
      <c r="D52" s="520">
        <v>0.61126971244812001</v>
      </c>
      <c r="E52" s="520">
        <v>0.16770641505718201</v>
      </c>
      <c r="F52" s="520">
        <v>2.55550816655159E-2</v>
      </c>
      <c r="G52" s="520">
        <v>1.5910577028989799E-2</v>
      </c>
      <c r="H52" s="520">
        <v>4.8554111272096599E-2</v>
      </c>
      <c r="I52" s="526">
        <v>2.1424612998962398</v>
      </c>
      <c r="J52" s="520">
        <v>0.78015346837505695</v>
      </c>
    </row>
    <row r="53" spans="1:10" x14ac:dyDescent="0.2">
      <c r="A53" s="2" t="s">
        <v>59</v>
      </c>
      <c r="B53" s="523">
        <v>101</v>
      </c>
      <c r="C53" s="520">
        <v>0.113189704716206</v>
      </c>
      <c r="D53" s="520">
        <v>0.32642936706543002</v>
      </c>
      <c r="E53" s="520">
        <v>0.35937461256980902</v>
      </c>
      <c r="F53" s="520">
        <v>7.9417861998081193E-2</v>
      </c>
      <c r="G53" s="520">
        <v>3.1742896884679801E-2</v>
      </c>
      <c r="H53" s="520">
        <v>8.98455455899239E-2</v>
      </c>
      <c r="I53" s="526">
        <v>2.5496313571929901</v>
      </c>
      <c r="J53" s="520">
        <v>0.48301590466279798</v>
      </c>
    </row>
    <row r="54" spans="1:10" x14ac:dyDescent="0.2">
      <c r="A54" s="2" t="s">
        <v>60</v>
      </c>
      <c r="B54" s="523">
        <v>97</v>
      </c>
      <c r="C54" s="520">
        <v>2.61137802153826E-2</v>
      </c>
      <c r="D54" s="520">
        <v>0.203290700912476</v>
      </c>
      <c r="E54" s="520">
        <v>0.35238453745842002</v>
      </c>
      <c r="F54" s="520">
        <v>0.20032517611980399</v>
      </c>
      <c r="G54" s="520">
        <v>7.3194459080696106E-2</v>
      </c>
      <c r="H54" s="520">
        <v>0.144691333174706</v>
      </c>
      <c r="I54" s="526">
        <v>3.1066231727600102</v>
      </c>
      <c r="J54" s="520">
        <v>0.26821251031682802</v>
      </c>
    </row>
    <row r="55" spans="1:10" x14ac:dyDescent="0.2">
      <c r="A55" s="2" t="s">
        <v>61</v>
      </c>
      <c r="B55" s="523">
        <v>96</v>
      </c>
      <c r="C55" s="520">
        <v>0.13369299471378299</v>
      </c>
      <c r="D55" s="520">
        <v>0.473499745130539</v>
      </c>
      <c r="E55" s="520">
        <v>0.29648533463478099</v>
      </c>
      <c r="F55" s="520">
        <v>4.9073830246925403E-2</v>
      </c>
      <c r="G55" s="520">
        <v>8.7409084662795102E-3</v>
      </c>
      <c r="H55" s="520">
        <v>3.8507200777530698E-2</v>
      </c>
      <c r="I55" s="526">
        <v>2.2986633777618399</v>
      </c>
      <c r="J55" s="520">
        <v>0.63151042994106898</v>
      </c>
    </row>
    <row r="56" spans="1:10" x14ac:dyDescent="0.2">
      <c r="A56" s="2" t="s">
        <v>62</v>
      </c>
      <c r="B56" s="523">
        <v>106</v>
      </c>
      <c r="C56" s="520">
        <v>0.11473168432712599</v>
      </c>
      <c r="D56" s="520">
        <v>0.40844777226448098</v>
      </c>
      <c r="E56" s="520">
        <v>0.29925620555877702</v>
      </c>
      <c r="F56" s="520">
        <v>2.96012107282877E-2</v>
      </c>
      <c r="G56" s="520">
        <v>1.9236849620938301E-2</v>
      </c>
      <c r="H56" s="520">
        <v>0.12872627377510101</v>
      </c>
      <c r="I56" s="526">
        <v>2.3459732532501198</v>
      </c>
      <c r="J56" s="520">
        <v>0.60047657019960299</v>
      </c>
    </row>
    <row r="57" spans="1:10" x14ac:dyDescent="0.2">
      <c r="A57" s="2" t="s">
        <v>63</v>
      </c>
      <c r="B57" s="523">
        <v>98</v>
      </c>
      <c r="C57" s="520">
        <v>0.122557781636715</v>
      </c>
      <c r="D57" s="520">
        <v>0.37148043513298001</v>
      </c>
      <c r="E57" s="520">
        <v>0.30976569652557401</v>
      </c>
      <c r="F57" s="520">
        <v>5.8076534420251798E-2</v>
      </c>
      <c r="G57" s="520">
        <v>6.1180181801319096E-3</v>
      </c>
      <c r="H57" s="520">
        <v>0.13200153410434701</v>
      </c>
      <c r="I57" s="526">
        <v>2.3706400394439702</v>
      </c>
      <c r="J57" s="520">
        <v>0.56916945845050204</v>
      </c>
    </row>
    <row r="58" spans="1:10" x14ac:dyDescent="0.2">
      <c r="A58" s="2" t="s">
        <v>64</v>
      </c>
      <c r="B58" s="523">
        <v>102</v>
      </c>
      <c r="C58" s="520">
        <v>6.7250497639179202E-2</v>
      </c>
      <c r="D58" s="520">
        <v>0.36609604954719499</v>
      </c>
      <c r="E58" s="520">
        <v>0.37677931785583502</v>
      </c>
      <c r="F58" s="520">
        <v>6.7534811794757801E-2</v>
      </c>
      <c r="G58" s="520">
        <v>4.6806029975414297E-2</v>
      </c>
      <c r="H58" s="520">
        <v>7.5533278286457103E-2</v>
      </c>
      <c r="I58" s="526">
        <v>2.6328151226043701</v>
      </c>
      <c r="J58" s="520">
        <v>0.468753005373855</v>
      </c>
    </row>
    <row r="59" spans="1:10" x14ac:dyDescent="0.2">
      <c r="A59" s="2" t="s">
        <v>65</v>
      </c>
      <c r="B59" s="523">
        <v>91</v>
      </c>
      <c r="C59" s="520">
        <v>7.5685165822506006E-2</v>
      </c>
      <c r="D59" s="520">
        <v>0.42440015077590898</v>
      </c>
      <c r="E59" s="520">
        <v>0.30996856093406699</v>
      </c>
      <c r="F59" s="520">
        <v>8.5589848458766896E-2</v>
      </c>
      <c r="G59" s="520">
        <v>3.0098205432295799E-2</v>
      </c>
      <c r="H59" s="520">
        <v>7.4258089065551799E-2</v>
      </c>
      <c r="I59" s="526">
        <v>2.5355248451232901</v>
      </c>
      <c r="J59" s="520">
        <v>0.54019948716098098</v>
      </c>
    </row>
    <row r="60" spans="1:10" x14ac:dyDescent="0.2">
      <c r="A60" s="2" t="s">
        <v>66</v>
      </c>
      <c r="B60" s="523">
        <v>90</v>
      </c>
      <c r="C60" s="520">
        <v>0.121796704828739</v>
      </c>
      <c r="D60" s="520">
        <v>0.37774351239204401</v>
      </c>
      <c r="E60" s="520">
        <v>0.32549375295638999</v>
      </c>
      <c r="F60" s="520">
        <v>6.3127510249614702E-2</v>
      </c>
      <c r="G60" s="520">
        <v>5.4163400083780303E-2</v>
      </c>
      <c r="H60" s="520">
        <v>5.7675126940011999E-2</v>
      </c>
      <c r="I60" s="526">
        <v>2.52258229255676</v>
      </c>
      <c r="J60" s="520">
        <v>0.53011464257435603</v>
      </c>
    </row>
    <row r="61" spans="1:10" x14ac:dyDescent="0.2">
      <c r="A61" s="2" t="s">
        <v>67</v>
      </c>
      <c r="B61" s="523">
        <v>88</v>
      </c>
      <c r="C61" s="520">
        <v>0.26158887147903398</v>
      </c>
      <c r="D61" s="520">
        <v>0.40853121876716603</v>
      </c>
      <c r="E61" s="520">
        <v>0.248654544353485</v>
      </c>
      <c r="F61" s="520">
        <v>2.0661287009715999E-2</v>
      </c>
      <c r="G61" s="520">
        <v>3.03365848958492E-2</v>
      </c>
      <c r="H61" s="520">
        <v>3.0227495357394201E-2</v>
      </c>
      <c r="I61" s="526">
        <v>2.12311959266663</v>
      </c>
      <c r="J61" s="520">
        <v>0.69100751542348704</v>
      </c>
    </row>
    <row r="62" spans="1:10" x14ac:dyDescent="0.2">
      <c r="A62" s="2" t="s">
        <v>68</v>
      </c>
      <c r="B62" s="523">
        <v>119</v>
      </c>
      <c r="C62" s="520">
        <v>0.118253067135811</v>
      </c>
      <c r="D62" s="520">
        <v>0.34893539547920199</v>
      </c>
      <c r="E62" s="520">
        <v>0.252190381288528</v>
      </c>
      <c r="F62" s="520">
        <v>0.10161608457565301</v>
      </c>
      <c r="G62" s="520">
        <v>2.6554578915238401E-2</v>
      </c>
      <c r="H62" s="520">
        <v>0.152450501918793</v>
      </c>
      <c r="I62" s="526">
        <v>2.4918098449707</v>
      </c>
      <c r="J62" s="520">
        <v>0.55122262303149805</v>
      </c>
    </row>
    <row r="63" spans="1:10" x14ac:dyDescent="0.2">
      <c r="A63" s="2" t="s">
        <v>69</v>
      </c>
      <c r="B63" s="523">
        <v>88</v>
      </c>
      <c r="C63" s="520">
        <v>0.123018555343151</v>
      </c>
      <c r="D63" s="520">
        <v>0.42648488283157299</v>
      </c>
      <c r="E63" s="520">
        <v>0.22271127998828899</v>
      </c>
      <c r="F63" s="520">
        <v>0.105891942977905</v>
      </c>
      <c r="G63" s="520">
        <v>1.7813837155699699E-2</v>
      </c>
      <c r="H63" s="520">
        <v>0.104079522192478</v>
      </c>
      <c r="I63" s="526">
        <v>2.4073107242584202</v>
      </c>
      <c r="J63" s="520">
        <v>0.61333950860536801</v>
      </c>
    </row>
    <row r="64" spans="1:10" x14ac:dyDescent="0.2">
      <c r="A64" s="2" t="s">
        <v>70</v>
      </c>
      <c r="B64" s="523">
        <v>98</v>
      </c>
      <c r="C64" s="520">
        <v>0.25987482070922902</v>
      </c>
      <c r="D64" s="520">
        <v>0.49861735105514499</v>
      </c>
      <c r="E64" s="520">
        <v>0.177789911627769</v>
      </c>
      <c r="F64" s="520">
        <v>7.5143808498978597E-3</v>
      </c>
      <c r="G64" s="520">
        <v>3.2378543168306399E-2</v>
      </c>
      <c r="H64" s="520">
        <v>2.38249879330397E-2</v>
      </c>
      <c r="I64" s="526">
        <v>2.0308136940002401</v>
      </c>
      <c r="J64" s="520">
        <v>0.77700429329423704</v>
      </c>
    </row>
    <row r="65" spans="1:10" x14ac:dyDescent="0.2">
      <c r="A65" s="2" t="s">
        <v>71</v>
      </c>
      <c r="B65" s="523">
        <v>82</v>
      </c>
      <c r="C65" s="520">
        <v>0.21123252809047699</v>
      </c>
      <c r="D65" s="520">
        <v>0.38151213526725802</v>
      </c>
      <c r="E65" s="520">
        <v>0.31906235218048101</v>
      </c>
      <c r="F65" s="520">
        <v>4.5486245304346098E-2</v>
      </c>
      <c r="G65" s="520">
        <v>0</v>
      </c>
      <c r="H65" s="520">
        <v>4.2706724256277098E-2</v>
      </c>
      <c r="I65" s="526">
        <v>2.2076711654663099</v>
      </c>
      <c r="J65" s="520">
        <v>0.61918817106894797</v>
      </c>
    </row>
    <row r="66" spans="1:10" x14ac:dyDescent="0.2">
      <c r="A66" s="2" t="s">
        <v>72</v>
      </c>
      <c r="B66" s="523">
        <v>95</v>
      </c>
      <c r="C66" s="520">
        <v>0.121132142841816</v>
      </c>
      <c r="D66" s="520">
        <v>0.44318750500678999</v>
      </c>
      <c r="E66" s="520">
        <v>0.24109539389610299</v>
      </c>
      <c r="F66" s="520">
        <v>2.6640519499778699E-2</v>
      </c>
      <c r="G66" s="520">
        <v>6.0090351849794402E-2</v>
      </c>
      <c r="H66" s="520">
        <v>0.107854068279266</v>
      </c>
      <c r="I66" s="526">
        <v>2.3962528705596902</v>
      </c>
      <c r="J66" s="520">
        <v>0.63254187411041696</v>
      </c>
    </row>
    <row r="67" spans="1:10" x14ac:dyDescent="0.2">
      <c r="A67" s="2" t="s">
        <v>73</v>
      </c>
      <c r="B67" s="523">
        <v>104</v>
      </c>
      <c r="C67" s="520">
        <v>9.5743328332901001E-2</v>
      </c>
      <c r="D67" s="520">
        <v>0.37165895104408297</v>
      </c>
      <c r="E67" s="520">
        <v>0.35302984714508101</v>
      </c>
      <c r="F67" s="520">
        <v>4.7636117786169101E-2</v>
      </c>
      <c r="G67" s="520">
        <v>9.8934797570109402E-3</v>
      </c>
      <c r="H67" s="520">
        <v>0.12203827500343301</v>
      </c>
      <c r="I67" s="526">
        <v>2.4353711605071999</v>
      </c>
      <c r="J67" s="520">
        <v>0.53237204603039101</v>
      </c>
    </row>
    <row r="68" spans="1:10" x14ac:dyDescent="0.2">
      <c r="A68" s="2" t="s">
        <v>74</v>
      </c>
      <c r="B68" s="523">
        <v>93</v>
      </c>
      <c r="C68" s="520">
        <v>5.38154691457748E-2</v>
      </c>
      <c r="D68" s="520">
        <v>0.27121552824974099</v>
      </c>
      <c r="E68" s="520">
        <v>0.40106153488159202</v>
      </c>
      <c r="F68" s="520">
        <v>0.15491707623004899</v>
      </c>
      <c r="G68" s="520">
        <v>8.0436337739229202E-3</v>
      </c>
      <c r="H68" s="520">
        <v>0.110946759581566</v>
      </c>
      <c r="I68" s="526">
        <v>2.7662208080291699</v>
      </c>
      <c r="J68" s="520">
        <v>0.36559227494808999</v>
      </c>
    </row>
    <row r="69" spans="1:10" x14ac:dyDescent="0.2">
      <c r="A69" s="2" t="s">
        <v>75</v>
      </c>
      <c r="B69" s="523">
        <v>106</v>
      </c>
      <c r="C69" s="520">
        <v>6.6948331892490401E-2</v>
      </c>
      <c r="D69" s="520">
        <v>0.31894457340240501</v>
      </c>
      <c r="E69" s="520">
        <v>0.38078290224075301</v>
      </c>
      <c r="F69" s="520">
        <v>0.150460049510002</v>
      </c>
      <c r="G69" s="520">
        <v>3.4048125147819498E-2</v>
      </c>
      <c r="H69" s="520">
        <v>4.8815991729497903E-2</v>
      </c>
      <c r="I69" s="526">
        <v>2.7536911964416499</v>
      </c>
      <c r="J69" s="520">
        <v>0.40569743868584701</v>
      </c>
    </row>
    <row r="70" spans="1:10" x14ac:dyDescent="0.2">
      <c r="A70" s="2" t="s">
        <v>76</v>
      </c>
      <c r="B70" s="523">
        <v>102</v>
      </c>
      <c r="C70" s="520">
        <v>0.164923816919327</v>
      </c>
      <c r="D70" s="520">
        <v>0.46785637736320501</v>
      </c>
      <c r="E70" s="520">
        <v>0.283425182104111</v>
      </c>
      <c r="F70" s="520">
        <v>3.1766463071107899E-2</v>
      </c>
      <c r="G70" s="520">
        <v>1.0398517362773399E-2</v>
      </c>
      <c r="H70" s="520">
        <v>4.1629631072282798E-2</v>
      </c>
      <c r="I70" s="526">
        <v>2.2224922180175799</v>
      </c>
      <c r="J70" s="520">
        <v>0.66026686841800297</v>
      </c>
    </row>
    <row r="71" spans="1:10" x14ac:dyDescent="0.2">
      <c r="A71" s="3" t="s">
        <v>77</v>
      </c>
      <c r="B71" s="524">
        <v>77</v>
      </c>
      <c r="C71" s="521">
        <v>0.165257513523102</v>
      </c>
      <c r="D71" s="521">
        <v>0.44039165973663302</v>
      </c>
      <c r="E71" s="521">
        <v>0.28035736083984403</v>
      </c>
      <c r="F71" s="521">
        <v>6.6583029925823198E-2</v>
      </c>
      <c r="G71" s="521">
        <v>1.15223294124007E-2</v>
      </c>
      <c r="H71" s="521">
        <v>3.5888105630874599E-2</v>
      </c>
      <c r="I71" s="527">
        <v>2.2933609485626198</v>
      </c>
      <c r="J71" s="521">
        <v>0.62819386150307599</v>
      </c>
    </row>
    <row r="73" spans="1:10" x14ac:dyDescent="0.2">
      <c r="A73" t="s">
        <v>354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352</v>
      </c>
    </row>
    <row r="4" spans="1:10" x14ac:dyDescent="0.2">
      <c r="A4" t="s">
        <v>167</v>
      </c>
    </row>
    <row r="5" spans="1:10" ht="38.25" x14ac:dyDescent="0.2">
      <c r="A5" s="4" t="s">
        <v>4</v>
      </c>
      <c r="B5" s="4" t="s">
        <v>5</v>
      </c>
      <c r="C5" s="4" t="s">
        <v>346</v>
      </c>
      <c r="D5" s="4" t="s">
        <v>347</v>
      </c>
      <c r="E5" s="4" t="s">
        <v>91</v>
      </c>
      <c r="F5" s="4" t="s">
        <v>348</v>
      </c>
      <c r="G5" s="4" t="s">
        <v>349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31" t="s">
        <v>1</v>
      </c>
      <c r="C6" s="528" t="s">
        <v>1</v>
      </c>
      <c r="D6" s="528" t="s">
        <v>1</v>
      </c>
      <c r="E6" s="528" t="s">
        <v>1</v>
      </c>
      <c r="F6" s="528" t="s">
        <v>1</v>
      </c>
      <c r="G6" s="528" t="s">
        <v>1</v>
      </c>
      <c r="H6" s="528" t="s">
        <v>1</v>
      </c>
      <c r="I6" s="534" t="s">
        <v>1</v>
      </c>
      <c r="J6" s="528" t="s">
        <v>1</v>
      </c>
    </row>
    <row r="7" spans="1:10" x14ac:dyDescent="0.2">
      <c r="A7" s="2" t="s">
        <v>13</v>
      </c>
      <c r="B7" s="532">
        <v>6088</v>
      </c>
      <c r="C7" s="529">
        <v>1.9510054960846901E-2</v>
      </c>
      <c r="D7" s="529">
        <v>0.14138630032539401</v>
      </c>
      <c r="E7" s="529">
        <v>0.31770095229148898</v>
      </c>
      <c r="F7" s="529">
        <v>0.23699846863746599</v>
      </c>
      <c r="G7" s="529">
        <v>0.24711588025093101</v>
      </c>
      <c r="H7" s="529">
        <v>3.72883640229702E-2</v>
      </c>
      <c r="I7" s="535">
        <v>3.5721585750579798</v>
      </c>
      <c r="J7" s="529">
        <v>0.167128292470095</v>
      </c>
    </row>
    <row r="8" spans="1:10" x14ac:dyDescent="0.2">
      <c r="A8" s="5" t="s">
        <v>14</v>
      </c>
      <c r="B8" s="531" t="s">
        <v>1</v>
      </c>
      <c r="C8" s="528" t="s">
        <v>1</v>
      </c>
      <c r="D8" s="528" t="s">
        <v>1</v>
      </c>
      <c r="E8" s="528" t="s">
        <v>1</v>
      </c>
      <c r="F8" s="528" t="s">
        <v>1</v>
      </c>
      <c r="G8" s="528" t="s">
        <v>1</v>
      </c>
      <c r="H8" s="528" t="s">
        <v>1</v>
      </c>
      <c r="I8" s="534" t="s">
        <v>1</v>
      </c>
      <c r="J8" s="528" t="s">
        <v>1</v>
      </c>
    </row>
    <row r="9" spans="1:10" x14ac:dyDescent="0.2">
      <c r="A9" s="2" t="s">
        <v>15</v>
      </c>
      <c r="B9" s="532">
        <v>104</v>
      </c>
      <c r="C9" s="529">
        <v>4.3113231658935498E-2</v>
      </c>
      <c r="D9" s="529">
        <v>0.196221694350243</v>
      </c>
      <c r="E9" s="529">
        <v>0.33123540878295898</v>
      </c>
      <c r="F9" s="529">
        <v>0.19924046099185899</v>
      </c>
      <c r="G9" s="529">
        <v>0.20002137124538399</v>
      </c>
      <c r="H9" s="529">
        <v>3.0167840421199799E-2</v>
      </c>
      <c r="I9" s="535">
        <v>3.3266906738281201</v>
      </c>
      <c r="J9" s="529">
        <v>0.24677973586117199</v>
      </c>
    </row>
    <row r="10" spans="1:10" x14ac:dyDescent="0.2">
      <c r="A10" s="2" t="s">
        <v>16</v>
      </c>
      <c r="B10" s="532">
        <v>105</v>
      </c>
      <c r="C10" s="529">
        <v>4.9369409680366502E-2</v>
      </c>
      <c r="D10" s="529">
        <v>0.19020396471023601</v>
      </c>
      <c r="E10" s="529">
        <v>0.34673216938972501</v>
      </c>
      <c r="F10" s="529">
        <v>0.213885799050331</v>
      </c>
      <c r="G10" s="529">
        <v>0.17338737845420801</v>
      </c>
      <c r="H10" s="529">
        <v>2.6421288028359399E-2</v>
      </c>
      <c r="I10" s="535">
        <v>3.27909183502197</v>
      </c>
      <c r="J10" s="529">
        <v>0.246074990293983</v>
      </c>
    </row>
    <row r="11" spans="1:10" x14ac:dyDescent="0.2">
      <c r="A11" s="2" t="s">
        <v>17</v>
      </c>
      <c r="B11" s="532">
        <v>124</v>
      </c>
      <c r="C11" s="529">
        <v>2.0839923992753001E-2</v>
      </c>
      <c r="D11" s="529">
        <v>0.238261133432388</v>
      </c>
      <c r="E11" s="529">
        <v>0.31433710455894498</v>
      </c>
      <c r="F11" s="529">
        <v>0.23341958224773399</v>
      </c>
      <c r="G11" s="529">
        <v>0.12142924964427899</v>
      </c>
      <c r="H11" s="529">
        <v>7.1713007986545604E-2</v>
      </c>
      <c r="I11" s="535">
        <v>3.21150469779968</v>
      </c>
      <c r="J11" s="529">
        <v>0.27911740564548299</v>
      </c>
    </row>
    <row r="12" spans="1:10" x14ac:dyDescent="0.2">
      <c r="A12" s="2" t="s">
        <v>18</v>
      </c>
      <c r="B12" s="532">
        <v>107</v>
      </c>
      <c r="C12" s="529">
        <v>1.8211830407381099E-2</v>
      </c>
      <c r="D12" s="529">
        <v>0.22353525459766399</v>
      </c>
      <c r="E12" s="529">
        <v>0.39331227540969799</v>
      </c>
      <c r="F12" s="529">
        <v>0.240339174866676</v>
      </c>
      <c r="G12" s="529">
        <v>9.7634293138980893E-2</v>
      </c>
      <c r="H12" s="529">
        <v>2.6967190206050901E-2</v>
      </c>
      <c r="I12" s="535">
        <v>3.1805169582366899</v>
      </c>
      <c r="J12" s="529">
        <v>0.24844699782379601</v>
      </c>
    </row>
    <row r="13" spans="1:10" x14ac:dyDescent="0.2">
      <c r="A13" s="2" t="s">
        <v>19</v>
      </c>
      <c r="B13" s="532">
        <v>108</v>
      </c>
      <c r="C13" s="529">
        <v>1.7655652016401301E-2</v>
      </c>
      <c r="D13" s="529">
        <v>0.26558357477188099</v>
      </c>
      <c r="E13" s="529">
        <v>0.401032894849777</v>
      </c>
      <c r="F13" s="529">
        <v>0.18212305009365101</v>
      </c>
      <c r="G13" s="529">
        <v>0.120515577495098</v>
      </c>
      <c r="H13" s="529">
        <v>1.30892479792237E-2</v>
      </c>
      <c r="I13" s="535">
        <v>3.1238808631896999</v>
      </c>
      <c r="J13" s="529">
        <v>0.28699578661007102</v>
      </c>
    </row>
    <row r="14" spans="1:10" x14ac:dyDescent="0.2">
      <c r="A14" s="2" t="s">
        <v>20</v>
      </c>
      <c r="B14" s="532">
        <v>97</v>
      </c>
      <c r="C14" s="529">
        <v>3.37801538407803E-2</v>
      </c>
      <c r="D14" s="529">
        <v>0.250442385673523</v>
      </c>
      <c r="E14" s="529">
        <v>0.35334584116935702</v>
      </c>
      <c r="F14" s="529">
        <v>0.21030355989933</v>
      </c>
      <c r="G14" s="529">
        <v>0.13224194943904899</v>
      </c>
      <c r="H14" s="529">
        <v>1.9886115565896E-2</v>
      </c>
      <c r="I14" s="535">
        <v>3.1599657535553001</v>
      </c>
      <c r="J14" s="529">
        <v>0.28998929859866801</v>
      </c>
    </row>
    <row r="15" spans="1:10" x14ac:dyDescent="0.2">
      <c r="A15" s="2" t="s">
        <v>21</v>
      </c>
      <c r="B15" s="532">
        <v>93</v>
      </c>
      <c r="C15" s="529">
        <v>1.5926027670502701E-2</v>
      </c>
      <c r="D15" s="529">
        <v>0.185741648077965</v>
      </c>
      <c r="E15" s="529">
        <v>0.32452964782714799</v>
      </c>
      <c r="F15" s="529">
        <v>0.23478579521179199</v>
      </c>
      <c r="G15" s="529">
        <v>0.21560503542423201</v>
      </c>
      <c r="H15" s="529">
        <v>2.34118457883596E-2</v>
      </c>
      <c r="I15" s="535">
        <v>3.4591517448425302</v>
      </c>
      <c r="J15" s="529">
        <v>0.206502275169686</v>
      </c>
    </row>
    <row r="16" spans="1:10" x14ac:dyDescent="0.2">
      <c r="A16" s="2" t="s">
        <v>22</v>
      </c>
      <c r="B16" s="532">
        <v>103</v>
      </c>
      <c r="C16" s="529">
        <v>1.27099193632603E-2</v>
      </c>
      <c r="D16" s="529">
        <v>0.178048521280289</v>
      </c>
      <c r="E16" s="529">
        <v>0.317373096942902</v>
      </c>
      <c r="F16" s="529">
        <v>0.22802487015724199</v>
      </c>
      <c r="G16" s="529">
        <v>0.25522169470786998</v>
      </c>
      <c r="H16" s="529">
        <v>8.6218854412436503E-3</v>
      </c>
      <c r="I16" s="535">
        <v>3.5396528244018599</v>
      </c>
      <c r="J16" s="529">
        <v>0.19241744413339901</v>
      </c>
    </row>
    <row r="17" spans="1:10" x14ac:dyDescent="0.2">
      <c r="A17" s="2" t="s">
        <v>23</v>
      </c>
      <c r="B17" s="532">
        <v>78</v>
      </c>
      <c r="C17" s="529">
        <v>3.3106893301010097E-2</v>
      </c>
      <c r="D17" s="529">
        <v>9.6026495099067702E-2</v>
      </c>
      <c r="E17" s="529">
        <v>0.22976373136043499</v>
      </c>
      <c r="F17" s="529">
        <v>0.20692192018032099</v>
      </c>
      <c r="G17" s="529">
        <v>0.40215390920638999</v>
      </c>
      <c r="H17" s="529">
        <v>3.2027047127485303E-2</v>
      </c>
      <c r="I17" s="535">
        <v>3.8770797252654998</v>
      </c>
      <c r="J17" s="529">
        <v>0.133405988787025</v>
      </c>
    </row>
    <row r="18" spans="1:10" x14ac:dyDescent="0.2">
      <c r="A18" s="2" t="s">
        <v>24</v>
      </c>
      <c r="B18" s="532">
        <v>76</v>
      </c>
      <c r="C18" s="529">
        <v>0</v>
      </c>
      <c r="D18" s="529">
        <v>0.143755912780762</v>
      </c>
      <c r="E18" s="529">
        <v>0.21630133688449901</v>
      </c>
      <c r="F18" s="529">
        <v>0.29510816931724498</v>
      </c>
      <c r="G18" s="529">
        <v>0.31066918373107899</v>
      </c>
      <c r="H18" s="529">
        <v>3.4165382385253899E-2</v>
      </c>
      <c r="I18" s="535">
        <v>3.8000237941741899</v>
      </c>
      <c r="J18" s="529">
        <v>0.14884112908863301</v>
      </c>
    </row>
    <row r="19" spans="1:10" x14ac:dyDescent="0.2">
      <c r="A19" s="2" t="s">
        <v>25</v>
      </c>
      <c r="B19" s="532">
        <v>97</v>
      </c>
      <c r="C19" s="529">
        <v>2.2208480164408701E-2</v>
      </c>
      <c r="D19" s="529">
        <v>3.5556800663471201E-2</v>
      </c>
      <c r="E19" s="529">
        <v>0.27306360006332397</v>
      </c>
      <c r="F19" s="529">
        <v>0.21375860273837999</v>
      </c>
      <c r="G19" s="529">
        <v>0.42702534794807401</v>
      </c>
      <c r="H19" s="529">
        <v>2.8387175872921899E-2</v>
      </c>
      <c r="I19" s="535">
        <v>4.0166964530944798</v>
      </c>
      <c r="J19" s="529">
        <v>5.9452982659855803E-2</v>
      </c>
    </row>
    <row r="20" spans="1:10" x14ac:dyDescent="0.2">
      <c r="A20" s="2" t="s">
        <v>26</v>
      </c>
      <c r="B20" s="532">
        <v>100</v>
      </c>
      <c r="C20" s="529">
        <v>0</v>
      </c>
      <c r="D20" s="529">
        <v>0.10407972335815401</v>
      </c>
      <c r="E20" s="529">
        <v>0.31912809610366799</v>
      </c>
      <c r="F20" s="529">
        <v>0.245455577969551</v>
      </c>
      <c r="G20" s="529">
        <v>0.30442583560943598</v>
      </c>
      <c r="H20" s="529">
        <v>2.6910748332738901E-2</v>
      </c>
      <c r="I20" s="535">
        <v>3.77097511291504</v>
      </c>
      <c r="J20" s="529">
        <v>0.106958046419767</v>
      </c>
    </row>
    <row r="21" spans="1:10" x14ac:dyDescent="0.2">
      <c r="A21" s="2" t="s">
        <v>27</v>
      </c>
      <c r="B21" s="532">
        <v>83</v>
      </c>
      <c r="C21" s="529">
        <v>2.50944271683693E-2</v>
      </c>
      <c r="D21" s="529">
        <v>0.103295691311359</v>
      </c>
      <c r="E21" s="529">
        <v>0.296144038438797</v>
      </c>
      <c r="F21" s="529">
        <v>0.30203342437744102</v>
      </c>
      <c r="G21" s="529">
        <v>0.245792657136917</v>
      </c>
      <c r="H21" s="529">
        <v>2.7639776468276998E-2</v>
      </c>
      <c r="I21" s="535">
        <v>3.6583302021026598</v>
      </c>
      <c r="J21" s="529">
        <v>0.13203966329048</v>
      </c>
    </row>
    <row r="22" spans="1:10" x14ac:dyDescent="0.2">
      <c r="A22" s="2" t="s">
        <v>28</v>
      </c>
      <c r="B22" s="532">
        <v>106</v>
      </c>
      <c r="C22" s="529">
        <v>3.8371272385120399E-2</v>
      </c>
      <c r="D22" s="529">
        <v>0.21603910624980899</v>
      </c>
      <c r="E22" s="529">
        <v>0.33428183197975198</v>
      </c>
      <c r="F22" s="529">
        <v>0.28119558095932001</v>
      </c>
      <c r="G22" s="529">
        <v>0.119532369077206</v>
      </c>
      <c r="H22" s="529">
        <v>1.0579819791018999E-2</v>
      </c>
      <c r="I22" s="535">
        <v>3.2299110889434801</v>
      </c>
      <c r="J22" s="529">
        <v>0.25713078098942699</v>
      </c>
    </row>
    <row r="23" spans="1:10" x14ac:dyDescent="0.2">
      <c r="A23" s="2" t="s">
        <v>29</v>
      </c>
      <c r="B23" s="532">
        <v>101</v>
      </c>
      <c r="C23" s="529">
        <v>2.5311471894383399E-2</v>
      </c>
      <c r="D23" s="529">
        <v>0.240794703364372</v>
      </c>
      <c r="E23" s="529">
        <v>0.33687695860862699</v>
      </c>
      <c r="F23" s="529">
        <v>0.17753848433494601</v>
      </c>
      <c r="G23" s="529">
        <v>0.196769148111343</v>
      </c>
      <c r="H23" s="529">
        <v>2.2709224373102199E-2</v>
      </c>
      <c r="I23" s="535">
        <v>3.2861576080322301</v>
      </c>
      <c r="J23" s="529">
        <v>0.27228966488909401</v>
      </c>
    </row>
    <row r="24" spans="1:10" x14ac:dyDescent="0.2">
      <c r="A24" s="2" t="s">
        <v>30</v>
      </c>
      <c r="B24" s="532">
        <v>100</v>
      </c>
      <c r="C24" s="529">
        <v>3.4604780375957503E-2</v>
      </c>
      <c r="D24" s="529">
        <v>0.15195068717002899</v>
      </c>
      <c r="E24" s="529">
        <v>0.38915237784385698</v>
      </c>
      <c r="F24" s="529">
        <v>0.173998787999153</v>
      </c>
      <c r="G24" s="529">
        <v>0.21156138181686401</v>
      </c>
      <c r="H24" s="529">
        <v>3.8731973618269001E-2</v>
      </c>
      <c r="I24" s="535">
        <v>3.3911097049713099</v>
      </c>
      <c r="J24" s="529">
        <v>0.194072271827368</v>
      </c>
    </row>
    <row r="25" spans="1:10" x14ac:dyDescent="0.2">
      <c r="A25" s="2" t="s">
        <v>31</v>
      </c>
      <c r="B25" s="532">
        <v>102</v>
      </c>
      <c r="C25" s="529">
        <v>9.1580841690301895E-3</v>
      </c>
      <c r="D25" s="529">
        <v>0.118899367749691</v>
      </c>
      <c r="E25" s="529">
        <v>0.23411241173744199</v>
      </c>
      <c r="F25" s="529">
        <v>0.38268539309501598</v>
      </c>
      <c r="G25" s="529">
        <v>0.21953006088733701</v>
      </c>
      <c r="H25" s="529">
        <v>3.5614684224128702E-2</v>
      </c>
      <c r="I25" s="535">
        <v>3.7098095417022701</v>
      </c>
      <c r="J25" s="529">
        <v>0.13278660466575201</v>
      </c>
    </row>
    <row r="26" spans="1:10" x14ac:dyDescent="0.2">
      <c r="A26" s="2" t="s">
        <v>32</v>
      </c>
      <c r="B26" s="532">
        <v>94</v>
      </c>
      <c r="C26" s="529">
        <v>1.2783517129719301E-2</v>
      </c>
      <c r="D26" s="529">
        <v>6.0540709644555997E-2</v>
      </c>
      <c r="E26" s="529">
        <v>0.27628153562545799</v>
      </c>
      <c r="F26" s="529">
        <v>0.24782466888427701</v>
      </c>
      <c r="G26" s="529">
        <v>0.37615704536437999</v>
      </c>
      <c r="H26" s="529">
        <v>2.6412516832351698E-2</v>
      </c>
      <c r="I26" s="535">
        <v>3.9388277530670202</v>
      </c>
      <c r="J26" s="529">
        <v>7.5313444896288703E-2</v>
      </c>
    </row>
    <row r="27" spans="1:10" x14ac:dyDescent="0.2">
      <c r="A27" s="2" t="s">
        <v>33</v>
      </c>
      <c r="B27" s="532">
        <v>93</v>
      </c>
      <c r="C27" s="529">
        <v>0</v>
      </c>
      <c r="D27" s="529">
        <v>5.1923770457506201E-2</v>
      </c>
      <c r="E27" s="529">
        <v>0.35608297586441001</v>
      </c>
      <c r="F27" s="529">
        <v>0.315303444862366</v>
      </c>
      <c r="G27" s="529">
        <v>0.24285869300365401</v>
      </c>
      <c r="H27" s="529">
        <v>3.3831119537353502E-2</v>
      </c>
      <c r="I27" s="535">
        <v>3.7753272056579599</v>
      </c>
      <c r="J27" s="529">
        <v>5.3741919562176797E-2</v>
      </c>
    </row>
    <row r="28" spans="1:10" x14ac:dyDescent="0.2">
      <c r="A28" s="2" t="s">
        <v>34</v>
      </c>
      <c r="B28" s="532">
        <v>102</v>
      </c>
      <c r="C28" s="529">
        <v>0</v>
      </c>
      <c r="D28" s="529">
        <v>0.169496029615402</v>
      </c>
      <c r="E28" s="529">
        <v>0.31945911049842801</v>
      </c>
      <c r="F28" s="529">
        <v>0.217170730233192</v>
      </c>
      <c r="G28" s="529">
        <v>0.26737236976623502</v>
      </c>
      <c r="H28" s="529">
        <v>2.6501754298806201E-2</v>
      </c>
      <c r="I28" s="535">
        <v>3.5982747077941899</v>
      </c>
      <c r="J28" s="529">
        <v>0.17411025786310899</v>
      </c>
    </row>
    <row r="29" spans="1:10" x14ac:dyDescent="0.2">
      <c r="A29" s="2" t="s">
        <v>35</v>
      </c>
      <c r="B29" s="532">
        <v>98</v>
      </c>
      <c r="C29" s="529">
        <v>0</v>
      </c>
      <c r="D29" s="529">
        <v>8.4599390625953702E-2</v>
      </c>
      <c r="E29" s="529">
        <v>0.31566366553306602</v>
      </c>
      <c r="F29" s="529">
        <v>0.308332920074463</v>
      </c>
      <c r="G29" s="529">
        <v>0.25146096944808999</v>
      </c>
      <c r="H29" s="529">
        <v>3.9943058043718303E-2</v>
      </c>
      <c r="I29" s="535">
        <v>3.7568879127502401</v>
      </c>
      <c r="J29" s="529">
        <v>8.8119138147471202E-2</v>
      </c>
    </row>
    <row r="30" spans="1:10" x14ac:dyDescent="0.2">
      <c r="A30" s="2" t="s">
        <v>36</v>
      </c>
      <c r="B30" s="532">
        <v>91</v>
      </c>
      <c r="C30" s="529">
        <v>2.0667454227805099E-2</v>
      </c>
      <c r="D30" s="529">
        <v>0.117203757166862</v>
      </c>
      <c r="E30" s="529">
        <v>0.37094599008560197</v>
      </c>
      <c r="F30" s="529">
        <v>0.24499689042568201</v>
      </c>
      <c r="G30" s="529">
        <v>0.21976229548454301</v>
      </c>
      <c r="H30" s="529">
        <v>2.6423618197441101E-2</v>
      </c>
      <c r="I30" s="535">
        <v>3.5402584075927699</v>
      </c>
      <c r="J30" s="529">
        <v>0.14161314220469901</v>
      </c>
    </row>
    <row r="31" spans="1:10" x14ac:dyDescent="0.2">
      <c r="A31" s="2" t="s">
        <v>37</v>
      </c>
      <c r="B31" s="532">
        <v>83</v>
      </c>
      <c r="C31" s="529">
        <v>2.2462829947471601E-2</v>
      </c>
      <c r="D31" s="529">
        <v>9.6031323075294495E-2</v>
      </c>
      <c r="E31" s="529">
        <v>0.218353927135468</v>
      </c>
      <c r="F31" s="529">
        <v>0.37355157732963601</v>
      </c>
      <c r="G31" s="529">
        <v>0.28109797835349998</v>
      </c>
      <c r="H31" s="529">
        <v>8.5023846477270092E-3</v>
      </c>
      <c r="I31" s="535">
        <v>3.8016061782836901</v>
      </c>
      <c r="J31" s="529">
        <v>0.11951027288351899</v>
      </c>
    </row>
    <row r="32" spans="1:10" x14ac:dyDescent="0.2">
      <c r="A32" s="2" t="s">
        <v>38</v>
      </c>
      <c r="B32" s="532">
        <v>106</v>
      </c>
      <c r="C32" s="529">
        <v>2.15596463531256E-2</v>
      </c>
      <c r="D32" s="529">
        <v>0.27074939012527499</v>
      </c>
      <c r="E32" s="529">
        <v>0.36936232447624201</v>
      </c>
      <c r="F32" s="529">
        <v>0.166478335857391</v>
      </c>
      <c r="G32" s="529">
        <v>0.141098633408546</v>
      </c>
      <c r="H32" s="529">
        <v>3.0751675367355302E-2</v>
      </c>
      <c r="I32" s="535">
        <v>3.1390838623046902</v>
      </c>
      <c r="J32" s="529">
        <v>0.30158322420001199</v>
      </c>
    </row>
    <row r="33" spans="1:10" x14ac:dyDescent="0.2">
      <c r="A33" s="2" t="s">
        <v>39</v>
      </c>
      <c r="B33" s="532">
        <v>97</v>
      </c>
      <c r="C33" s="529">
        <v>2.1270789206027998E-2</v>
      </c>
      <c r="D33" s="529">
        <v>0.19228607416153001</v>
      </c>
      <c r="E33" s="529">
        <v>0.419335186481476</v>
      </c>
      <c r="F33" s="529">
        <v>0.23273448646068601</v>
      </c>
      <c r="G33" s="529">
        <v>0.127034857869148</v>
      </c>
      <c r="H33" s="529">
        <v>7.3385974392294901E-3</v>
      </c>
      <c r="I33" s="535">
        <v>3.2538394927978498</v>
      </c>
      <c r="J33" s="529">
        <v>0.21513565916826299</v>
      </c>
    </row>
    <row r="34" spans="1:10" x14ac:dyDescent="0.2">
      <c r="A34" s="2" t="s">
        <v>40</v>
      </c>
      <c r="B34" s="532">
        <v>97</v>
      </c>
      <c r="C34" s="529">
        <v>1.80976241827011E-2</v>
      </c>
      <c r="D34" s="529">
        <v>0.14012509584426899</v>
      </c>
      <c r="E34" s="529">
        <v>0.37140801548957803</v>
      </c>
      <c r="F34" s="529">
        <v>0.249004721641541</v>
      </c>
      <c r="G34" s="529">
        <v>0.192401453852654</v>
      </c>
      <c r="H34" s="529">
        <v>2.8963072225451501E-2</v>
      </c>
      <c r="I34" s="535">
        <v>3.4711327552795401</v>
      </c>
      <c r="J34" s="529">
        <v>0.16294202437915301</v>
      </c>
    </row>
    <row r="35" spans="1:10" x14ac:dyDescent="0.2">
      <c r="A35" s="2" t="s">
        <v>41</v>
      </c>
      <c r="B35" s="532">
        <v>106</v>
      </c>
      <c r="C35" s="529">
        <v>8.9896498247981106E-3</v>
      </c>
      <c r="D35" s="529">
        <v>7.1270495653152494E-2</v>
      </c>
      <c r="E35" s="529">
        <v>0.379585891962051</v>
      </c>
      <c r="F35" s="529">
        <v>0.30013430118560802</v>
      </c>
      <c r="G35" s="529">
        <v>0.20170500874519301</v>
      </c>
      <c r="H35" s="529">
        <v>3.8314640522003202E-2</v>
      </c>
      <c r="I35" s="535">
        <v>3.6387686729431201</v>
      </c>
      <c r="J35" s="529">
        <v>8.3457802177580795E-2</v>
      </c>
    </row>
    <row r="36" spans="1:10" x14ac:dyDescent="0.2">
      <c r="A36" s="2" t="s">
        <v>42</v>
      </c>
      <c r="B36" s="532">
        <v>85</v>
      </c>
      <c r="C36" s="529">
        <v>1.14175323396921E-2</v>
      </c>
      <c r="D36" s="529">
        <v>1.14175323396921E-2</v>
      </c>
      <c r="E36" s="529">
        <v>0.343300491571426</v>
      </c>
      <c r="F36" s="529">
        <v>0.32687398791313199</v>
      </c>
      <c r="G36" s="529">
        <v>0.283178240060806</v>
      </c>
      <c r="H36" s="529">
        <v>2.3812221363186802E-2</v>
      </c>
      <c r="I36" s="535">
        <v>3.8799309730529798</v>
      </c>
      <c r="J36" s="529">
        <v>2.3392081982995701E-2</v>
      </c>
    </row>
    <row r="37" spans="1:10" x14ac:dyDescent="0.2">
      <c r="A37" s="2" t="s">
        <v>43</v>
      </c>
      <c r="B37" s="532">
        <v>86</v>
      </c>
      <c r="C37" s="529">
        <v>0</v>
      </c>
      <c r="D37" s="529">
        <v>8.6581699550151797E-2</v>
      </c>
      <c r="E37" s="529">
        <v>0.32847803831100503</v>
      </c>
      <c r="F37" s="529">
        <v>0.35737565159797702</v>
      </c>
      <c r="G37" s="529">
        <v>0.19031277298927299</v>
      </c>
      <c r="H37" s="529">
        <v>3.7251848727464697E-2</v>
      </c>
      <c r="I37" s="535">
        <v>3.67662501335144</v>
      </c>
      <c r="J37" s="529">
        <v>8.9931825296827597E-2</v>
      </c>
    </row>
    <row r="38" spans="1:10" x14ac:dyDescent="0.2">
      <c r="A38" s="2" t="s">
        <v>44</v>
      </c>
      <c r="B38" s="532">
        <v>105</v>
      </c>
      <c r="C38" s="529">
        <v>4.3325450271367999E-2</v>
      </c>
      <c r="D38" s="529">
        <v>0.23872742056846599</v>
      </c>
      <c r="E38" s="529">
        <v>0.309390097856522</v>
      </c>
      <c r="F38" s="529">
        <v>0.28040429949760398</v>
      </c>
      <c r="G38" s="529">
        <v>0.112050577998161</v>
      </c>
      <c r="H38" s="529">
        <v>1.6102163121104199E-2</v>
      </c>
      <c r="I38" s="535">
        <v>3.1820585727691699</v>
      </c>
      <c r="J38" s="529">
        <v>0.28666885686500299</v>
      </c>
    </row>
    <row r="39" spans="1:10" x14ac:dyDescent="0.2">
      <c r="A39" s="2" t="s">
        <v>45</v>
      </c>
      <c r="B39" s="532">
        <v>106</v>
      </c>
      <c r="C39" s="529">
        <v>2.4059923365712201E-2</v>
      </c>
      <c r="D39" s="529">
        <v>0.21086160838604001</v>
      </c>
      <c r="E39" s="529">
        <v>0.343883216381073</v>
      </c>
      <c r="F39" s="529">
        <v>0.29345771670341497</v>
      </c>
      <c r="G39" s="529">
        <v>9.8091319203376798E-2</v>
      </c>
      <c r="H39" s="529">
        <v>2.96462196856737E-2</v>
      </c>
      <c r="I39" s="535">
        <v>3.2377059459686302</v>
      </c>
      <c r="J39" s="529">
        <v>0.24209884643698201</v>
      </c>
    </row>
    <row r="40" spans="1:10" x14ac:dyDescent="0.2">
      <c r="A40" s="2" t="s">
        <v>46</v>
      </c>
      <c r="B40" s="532">
        <v>103</v>
      </c>
      <c r="C40" s="529">
        <v>1.5505664981901601E-2</v>
      </c>
      <c r="D40" s="529">
        <v>6.6872619092464405E-2</v>
      </c>
      <c r="E40" s="529">
        <v>0.39934167265892001</v>
      </c>
      <c r="F40" s="529">
        <v>0.28761103749275202</v>
      </c>
      <c r="G40" s="529">
        <v>0.18267630040645599</v>
      </c>
      <c r="H40" s="529">
        <v>4.7992717474699E-2</v>
      </c>
      <c r="I40" s="535">
        <v>3.5830624103546098</v>
      </c>
      <c r="J40" s="529">
        <v>8.6531147963699998E-2</v>
      </c>
    </row>
    <row r="41" spans="1:10" x14ac:dyDescent="0.2">
      <c r="A41" s="2" t="s">
        <v>47</v>
      </c>
      <c r="B41" s="532">
        <v>95</v>
      </c>
      <c r="C41" s="529">
        <v>1.8830386921763399E-2</v>
      </c>
      <c r="D41" s="529">
        <v>0.13153575360774999</v>
      </c>
      <c r="E41" s="529">
        <v>0.24693895876407601</v>
      </c>
      <c r="F41" s="529">
        <v>0.24270386993884999</v>
      </c>
      <c r="G41" s="529">
        <v>0.339348644018173</v>
      </c>
      <c r="H41" s="529">
        <v>2.0642388612031898E-2</v>
      </c>
      <c r="I41" s="535">
        <v>3.7680592536926301</v>
      </c>
      <c r="J41" s="529">
        <v>0.15353547927240699</v>
      </c>
    </row>
    <row r="42" spans="1:10" x14ac:dyDescent="0.2">
      <c r="A42" s="2" t="s">
        <v>48</v>
      </c>
      <c r="B42" s="532">
        <v>102</v>
      </c>
      <c r="C42" s="529">
        <v>1.8075430765748E-2</v>
      </c>
      <c r="D42" s="529">
        <v>0.121830739080906</v>
      </c>
      <c r="E42" s="529">
        <v>0.31576040387153598</v>
      </c>
      <c r="F42" s="529">
        <v>0.23860959708690599</v>
      </c>
      <c r="G42" s="529">
        <v>0.27632603049278298</v>
      </c>
      <c r="H42" s="529">
        <v>2.9397789388895E-2</v>
      </c>
      <c r="I42" s="535">
        <v>3.6524610519409202</v>
      </c>
      <c r="J42" s="529">
        <v>0.14414367663659999</v>
      </c>
    </row>
    <row r="43" spans="1:10" x14ac:dyDescent="0.2">
      <c r="A43" s="2" t="s">
        <v>49</v>
      </c>
      <c r="B43" s="532">
        <v>91</v>
      </c>
      <c r="C43" s="529">
        <v>1.6863003373146099E-2</v>
      </c>
      <c r="D43" s="529">
        <v>0.27449679374694802</v>
      </c>
      <c r="E43" s="529">
        <v>0.44356986880302401</v>
      </c>
      <c r="F43" s="529">
        <v>0.15684318542480499</v>
      </c>
      <c r="G43" s="529">
        <v>0.108227126300335</v>
      </c>
      <c r="H43" s="529">
        <v>0</v>
      </c>
      <c r="I43" s="535">
        <v>3.06507468223572</v>
      </c>
      <c r="J43" s="529">
        <v>0.29135980363249298</v>
      </c>
    </row>
    <row r="44" spans="1:10" x14ac:dyDescent="0.2">
      <c r="A44" s="2" t="s">
        <v>50</v>
      </c>
      <c r="B44" s="532">
        <v>97</v>
      </c>
      <c r="C44" s="529">
        <v>9.9900938570499406E-2</v>
      </c>
      <c r="D44" s="529">
        <v>0.23736037313938099</v>
      </c>
      <c r="E44" s="529">
        <v>0.347871363162994</v>
      </c>
      <c r="F44" s="529">
        <v>0.18100203573703799</v>
      </c>
      <c r="G44" s="529">
        <v>0.110574819147587</v>
      </c>
      <c r="H44" s="529">
        <v>2.3290468379855201E-2</v>
      </c>
      <c r="I44" s="535">
        <v>2.96415448188782</v>
      </c>
      <c r="J44" s="529">
        <v>0.34530359480941802</v>
      </c>
    </row>
    <row r="45" spans="1:10" x14ac:dyDescent="0.2">
      <c r="A45" s="2" t="s">
        <v>51</v>
      </c>
      <c r="B45" s="532">
        <v>100</v>
      </c>
      <c r="C45" s="529">
        <v>4.7771837562322603E-2</v>
      </c>
      <c r="D45" s="529">
        <v>0.120748311281204</v>
      </c>
      <c r="E45" s="529">
        <v>0.33048933744430498</v>
      </c>
      <c r="F45" s="529">
        <v>0.215642735362053</v>
      </c>
      <c r="G45" s="529">
        <v>0.26827067136764499</v>
      </c>
      <c r="H45" s="529">
        <v>1.70771200209856E-2</v>
      </c>
      <c r="I45" s="535">
        <v>3.5452024936675999</v>
      </c>
      <c r="J45" s="529">
        <v>0.171447984415316</v>
      </c>
    </row>
    <row r="46" spans="1:10" x14ac:dyDescent="0.2">
      <c r="A46" s="2" t="s">
        <v>52</v>
      </c>
      <c r="B46" s="532">
        <v>106</v>
      </c>
      <c r="C46" s="529">
        <v>7.97223299741745E-3</v>
      </c>
      <c r="D46" s="529">
        <v>9.6581362187862396E-2</v>
      </c>
      <c r="E46" s="529">
        <v>0.37701028585433999</v>
      </c>
      <c r="F46" s="529">
        <v>0.25103583931922901</v>
      </c>
      <c r="G46" s="529">
        <v>0.23462717235088301</v>
      </c>
      <c r="H46" s="529">
        <v>3.2773096114397E-2</v>
      </c>
      <c r="I46" s="535">
        <v>3.62835764884949</v>
      </c>
      <c r="J46" s="529">
        <v>0.10809624502102901</v>
      </c>
    </row>
    <row r="47" spans="1:10" x14ac:dyDescent="0.2">
      <c r="A47" s="2" t="s">
        <v>53</v>
      </c>
      <c r="B47" s="532">
        <v>104</v>
      </c>
      <c r="C47" s="529">
        <v>0</v>
      </c>
      <c r="D47" s="529">
        <v>0.12784190475940699</v>
      </c>
      <c r="E47" s="529">
        <v>0.34525179862976102</v>
      </c>
      <c r="F47" s="529">
        <v>0.244614332914352</v>
      </c>
      <c r="G47" s="529">
        <v>0.27545121312141402</v>
      </c>
      <c r="H47" s="529">
        <v>6.8407477810978898E-3</v>
      </c>
      <c r="I47" s="535">
        <v>3.67227363586426</v>
      </c>
      <c r="J47" s="529">
        <v>0.12872246302235099</v>
      </c>
    </row>
    <row r="48" spans="1:10" x14ac:dyDescent="0.2">
      <c r="A48" s="2" t="s">
        <v>54</v>
      </c>
      <c r="B48" s="532">
        <v>90</v>
      </c>
      <c r="C48" s="529">
        <v>1.92470084875822E-2</v>
      </c>
      <c r="D48" s="529">
        <v>0.11674614995718</v>
      </c>
      <c r="E48" s="529">
        <v>0.37548017501831099</v>
      </c>
      <c r="F48" s="529">
        <v>0.24908828735351601</v>
      </c>
      <c r="G48" s="529">
        <v>0.20658004283904999</v>
      </c>
      <c r="H48" s="529">
        <v>3.28583456575871E-2</v>
      </c>
      <c r="I48" s="535">
        <v>3.5242335796356201</v>
      </c>
      <c r="J48" s="529">
        <v>0.140613483582881</v>
      </c>
    </row>
    <row r="49" spans="1:10" x14ac:dyDescent="0.2">
      <c r="A49" s="2" t="s">
        <v>55</v>
      </c>
      <c r="B49" s="532">
        <v>91</v>
      </c>
      <c r="C49" s="529">
        <v>2.0137056708335901E-2</v>
      </c>
      <c r="D49" s="529">
        <v>6.7428849637508406E-2</v>
      </c>
      <c r="E49" s="529">
        <v>0.281614869832993</v>
      </c>
      <c r="F49" s="529">
        <v>0.29673010110855103</v>
      </c>
      <c r="G49" s="529">
        <v>0.293586045503616</v>
      </c>
      <c r="H49" s="529">
        <v>4.0503047406673397E-2</v>
      </c>
      <c r="I49" s="535">
        <v>3.8089647293090798</v>
      </c>
      <c r="J49" s="529">
        <v>9.1262310765031704E-2</v>
      </c>
    </row>
    <row r="50" spans="1:10" x14ac:dyDescent="0.2">
      <c r="A50" s="2" t="s">
        <v>56</v>
      </c>
      <c r="B50" s="532">
        <v>66</v>
      </c>
      <c r="C50" s="529">
        <v>0</v>
      </c>
      <c r="D50" s="529">
        <v>3.0498018488287901E-2</v>
      </c>
      <c r="E50" s="529">
        <v>0.19266563653945901</v>
      </c>
      <c r="F50" s="529">
        <v>0.236078560352325</v>
      </c>
      <c r="G50" s="529">
        <v>0.46394109725952098</v>
      </c>
      <c r="H50" s="529">
        <v>7.6816700398921994E-2</v>
      </c>
      <c r="I50" s="535">
        <v>4.2277765274047896</v>
      </c>
      <c r="J50" s="529">
        <v>3.3035712486057703E-2</v>
      </c>
    </row>
    <row r="51" spans="1:10" x14ac:dyDescent="0.2">
      <c r="A51" s="2" t="s">
        <v>57</v>
      </c>
      <c r="B51" s="532">
        <v>104</v>
      </c>
      <c r="C51" s="529">
        <v>0</v>
      </c>
      <c r="D51" s="529">
        <v>5.04700690507889E-2</v>
      </c>
      <c r="E51" s="529">
        <v>0.22546710073947901</v>
      </c>
      <c r="F51" s="529">
        <v>0.24466879665851601</v>
      </c>
      <c r="G51" s="529">
        <v>0.40520590543746898</v>
      </c>
      <c r="H51" s="529">
        <v>7.4188105762004894E-2</v>
      </c>
      <c r="I51" s="535">
        <v>4.0851130485534703</v>
      </c>
      <c r="J51" s="529">
        <v>5.4514389568110597E-2</v>
      </c>
    </row>
    <row r="52" spans="1:10" x14ac:dyDescent="0.2">
      <c r="A52" s="2" t="s">
        <v>58</v>
      </c>
      <c r="B52" s="532">
        <v>81</v>
      </c>
      <c r="C52" s="529">
        <v>2.1671671420335801E-2</v>
      </c>
      <c r="D52" s="529">
        <v>0.114321008324623</v>
      </c>
      <c r="E52" s="529">
        <v>0.34863030910491899</v>
      </c>
      <c r="F52" s="529">
        <v>0.21643704175949099</v>
      </c>
      <c r="G52" s="529">
        <v>0.25774428248405501</v>
      </c>
      <c r="H52" s="529">
        <v>4.1195686906576198E-2</v>
      </c>
      <c r="I52" s="535">
        <v>3.5989348888397199</v>
      </c>
      <c r="J52" s="529">
        <v>0.14183569878425001</v>
      </c>
    </row>
    <row r="53" spans="1:10" x14ac:dyDescent="0.2">
      <c r="A53" s="2" t="s">
        <v>59</v>
      </c>
      <c r="B53" s="532">
        <v>101</v>
      </c>
      <c r="C53" s="529">
        <v>6.0571604408323799E-3</v>
      </c>
      <c r="D53" s="529">
        <v>8.87932479381561E-2</v>
      </c>
      <c r="E53" s="529">
        <v>0.27633970975875899</v>
      </c>
      <c r="F53" s="529">
        <v>0.30501997470855702</v>
      </c>
      <c r="G53" s="529">
        <v>0.27521246671676602</v>
      </c>
      <c r="H53" s="529">
        <v>4.8577409237623201E-2</v>
      </c>
      <c r="I53" s="535">
        <v>3.79306221008301</v>
      </c>
      <c r="J53" s="529">
        <v>9.9693251358836193E-2</v>
      </c>
    </row>
    <row r="54" spans="1:10" x14ac:dyDescent="0.2">
      <c r="A54" s="2" t="s">
        <v>60</v>
      </c>
      <c r="B54" s="532">
        <v>97</v>
      </c>
      <c r="C54" s="529">
        <v>2.42140050977468E-2</v>
      </c>
      <c r="D54" s="529">
        <v>2.6050120592117299E-2</v>
      </c>
      <c r="E54" s="529">
        <v>0.21840411424636799</v>
      </c>
      <c r="F54" s="529">
        <v>0.220572754740715</v>
      </c>
      <c r="G54" s="529">
        <v>0.45540887117385898</v>
      </c>
      <c r="H54" s="529">
        <v>5.5350124835967997E-2</v>
      </c>
      <c r="I54" s="535">
        <v>4.1188402175903303</v>
      </c>
      <c r="J54" s="529">
        <v>5.3209265683421603E-2</v>
      </c>
    </row>
    <row r="55" spans="1:10" x14ac:dyDescent="0.2">
      <c r="A55" s="2" t="s">
        <v>61</v>
      </c>
      <c r="B55" s="532">
        <v>95</v>
      </c>
      <c r="C55" s="529">
        <v>0</v>
      </c>
      <c r="D55" s="529">
        <v>7.8893698751926394E-2</v>
      </c>
      <c r="E55" s="529">
        <v>0.32842272520065302</v>
      </c>
      <c r="F55" s="529">
        <v>0.34080803394317599</v>
      </c>
      <c r="G55" s="529">
        <v>0.242005795240402</v>
      </c>
      <c r="H55" s="529">
        <v>9.8697552457451803E-3</v>
      </c>
      <c r="I55" s="535">
        <v>3.7533614635467498</v>
      </c>
      <c r="J55" s="529">
        <v>7.9680121380027502E-2</v>
      </c>
    </row>
    <row r="56" spans="1:10" x14ac:dyDescent="0.2">
      <c r="A56" s="2" t="s">
        <v>62</v>
      </c>
      <c r="B56" s="532">
        <v>106</v>
      </c>
      <c r="C56" s="529">
        <v>2.0294090732932101E-2</v>
      </c>
      <c r="D56" s="529">
        <v>0.25340986251831099</v>
      </c>
      <c r="E56" s="529">
        <v>0.32389229536056502</v>
      </c>
      <c r="F56" s="529">
        <v>0.24959750473499301</v>
      </c>
      <c r="G56" s="529">
        <v>0.12210829555988301</v>
      </c>
      <c r="H56" s="529">
        <v>3.0697964131832099E-2</v>
      </c>
      <c r="I56" s="535">
        <v>3.20614433288574</v>
      </c>
      <c r="J56" s="529">
        <v>0.282372201276129</v>
      </c>
    </row>
    <row r="57" spans="1:10" x14ac:dyDescent="0.2">
      <c r="A57" s="2" t="s">
        <v>63</v>
      </c>
      <c r="B57" s="532">
        <v>98</v>
      </c>
      <c r="C57" s="529">
        <v>4.73641082644463E-2</v>
      </c>
      <c r="D57" s="529">
        <v>0.26319345831870999</v>
      </c>
      <c r="E57" s="529">
        <v>0.28612151741981501</v>
      </c>
      <c r="F57" s="529">
        <v>0.251629859209061</v>
      </c>
      <c r="G57" s="529">
        <v>0.112297989428043</v>
      </c>
      <c r="H57" s="529">
        <v>3.9393063634633997E-2</v>
      </c>
      <c r="I57" s="535">
        <v>3.1231555938720699</v>
      </c>
      <c r="J57" s="529">
        <v>0.32329307235961602</v>
      </c>
    </row>
    <row r="58" spans="1:10" x14ac:dyDescent="0.2">
      <c r="A58" s="2" t="s">
        <v>64</v>
      </c>
      <c r="B58" s="532">
        <v>103</v>
      </c>
      <c r="C58" s="529">
        <v>0</v>
      </c>
      <c r="D58" s="529">
        <v>0.131185412406921</v>
      </c>
      <c r="E58" s="529">
        <v>0.31638431549072299</v>
      </c>
      <c r="F58" s="529">
        <v>0.27890229225158703</v>
      </c>
      <c r="G58" s="529">
        <v>0.25192052125930797</v>
      </c>
      <c r="H58" s="529">
        <v>2.1607480943203E-2</v>
      </c>
      <c r="I58" s="535">
        <v>3.6659474372863801</v>
      </c>
      <c r="J58" s="529">
        <v>0.13408259655992599</v>
      </c>
    </row>
    <row r="59" spans="1:10" x14ac:dyDescent="0.2">
      <c r="A59" s="2" t="s">
        <v>65</v>
      </c>
      <c r="B59" s="532">
        <v>90</v>
      </c>
      <c r="C59" s="529">
        <v>3.0326399952173198E-2</v>
      </c>
      <c r="D59" s="529">
        <v>0.20779266953468301</v>
      </c>
      <c r="E59" s="529">
        <v>0.455714732408524</v>
      </c>
      <c r="F59" s="529">
        <v>9.6402861177921295E-2</v>
      </c>
      <c r="G59" s="529">
        <v>0.200532302260399</v>
      </c>
      <c r="H59" s="529">
        <v>9.2310309410095197E-3</v>
      </c>
      <c r="I59" s="535">
        <v>3.2311558723449698</v>
      </c>
      <c r="J59" s="529">
        <v>0.240337634522752</v>
      </c>
    </row>
    <row r="60" spans="1:10" x14ac:dyDescent="0.2">
      <c r="A60" s="2" t="s">
        <v>66</v>
      </c>
      <c r="B60" s="532">
        <v>88</v>
      </c>
      <c r="C60" s="529">
        <v>3.5818453878164298E-2</v>
      </c>
      <c r="D60" s="529">
        <v>9.4768762588501004E-2</v>
      </c>
      <c r="E60" s="529">
        <v>0.27682891488075301</v>
      </c>
      <c r="F60" s="529">
        <v>0.24998806416988401</v>
      </c>
      <c r="G60" s="529">
        <v>0.30557402968406699</v>
      </c>
      <c r="H60" s="529">
        <v>3.7021767348051099E-2</v>
      </c>
      <c r="I60" s="535">
        <v>3.7214393615722701</v>
      </c>
      <c r="J60" s="529">
        <v>0.13560765243612699</v>
      </c>
    </row>
    <row r="61" spans="1:10" x14ac:dyDescent="0.2">
      <c r="A61" s="2" t="s">
        <v>67</v>
      </c>
      <c r="B61" s="532">
        <v>87</v>
      </c>
      <c r="C61" s="529">
        <v>0</v>
      </c>
      <c r="D61" s="529">
        <v>0.107338584959507</v>
      </c>
      <c r="E61" s="529">
        <v>0.31539326906204201</v>
      </c>
      <c r="F61" s="529">
        <v>0.31972515583038302</v>
      </c>
      <c r="G61" s="529">
        <v>0.24780713021755199</v>
      </c>
      <c r="H61" s="529">
        <v>9.7358683124184608E-3</v>
      </c>
      <c r="I61" s="535">
        <v>3.7149615287780802</v>
      </c>
      <c r="J61" s="529">
        <v>0.108393892716316</v>
      </c>
    </row>
    <row r="62" spans="1:10" x14ac:dyDescent="0.2">
      <c r="A62" s="2" t="s">
        <v>68</v>
      </c>
      <c r="B62" s="532">
        <v>119</v>
      </c>
      <c r="C62" s="529">
        <v>1.6426892951130902E-2</v>
      </c>
      <c r="D62" s="529">
        <v>0.161169558763504</v>
      </c>
      <c r="E62" s="529">
        <v>0.31643748283386203</v>
      </c>
      <c r="F62" s="529">
        <v>0.226976528763771</v>
      </c>
      <c r="G62" s="529">
        <v>0.250040292739868</v>
      </c>
      <c r="H62" s="529">
        <v>2.8949227184057201E-2</v>
      </c>
      <c r="I62" s="535">
        <v>3.5489246845245401</v>
      </c>
      <c r="J62" s="529">
        <v>0.18289100812470799</v>
      </c>
    </row>
    <row r="63" spans="1:10" x14ac:dyDescent="0.2">
      <c r="A63" s="2" t="s">
        <v>69</v>
      </c>
      <c r="B63" s="532">
        <v>87</v>
      </c>
      <c r="C63" s="529">
        <v>2.0428726449608799E-2</v>
      </c>
      <c r="D63" s="529">
        <v>6.7358925938606304E-2</v>
      </c>
      <c r="E63" s="529">
        <v>0.43474036455154402</v>
      </c>
      <c r="F63" s="529">
        <v>0.23344232141971599</v>
      </c>
      <c r="G63" s="529">
        <v>0.20419126749038699</v>
      </c>
      <c r="H63" s="529">
        <v>3.9838414639234501E-2</v>
      </c>
      <c r="I63" s="535">
        <v>3.5557487010955802</v>
      </c>
      <c r="J63" s="529">
        <v>9.1430079950460097E-2</v>
      </c>
    </row>
    <row r="64" spans="1:10" x14ac:dyDescent="0.2">
      <c r="A64" s="2" t="s">
        <v>70</v>
      </c>
      <c r="B64" s="532">
        <v>96</v>
      </c>
      <c r="C64" s="529">
        <v>5.0547707825899103E-2</v>
      </c>
      <c r="D64" s="529">
        <v>0.132176518440247</v>
      </c>
      <c r="E64" s="529">
        <v>0.391774892807007</v>
      </c>
      <c r="F64" s="529">
        <v>0.15161591768264801</v>
      </c>
      <c r="G64" s="529">
        <v>0.23334763944149001</v>
      </c>
      <c r="H64" s="529">
        <v>4.0537308901548399E-2</v>
      </c>
      <c r="I64" s="535">
        <v>3.40130710601807</v>
      </c>
      <c r="J64" s="529">
        <v>0.190444329726666</v>
      </c>
    </row>
    <row r="65" spans="1:10" x14ac:dyDescent="0.2">
      <c r="A65" s="2" t="s">
        <v>71</v>
      </c>
      <c r="B65" s="532">
        <v>82</v>
      </c>
      <c r="C65" s="529">
        <v>3.758604824543E-2</v>
      </c>
      <c r="D65" s="529">
        <v>0.15281710028648399</v>
      </c>
      <c r="E65" s="529">
        <v>0.28038087487220797</v>
      </c>
      <c r="F65" s="529">
        <v>0.28057143092155501</v>
      </c>
      <c r="G65" s="529">
        <v>0.218578726053238</v>
      </c>
      <c r="H65" s="529">
        <v>3.00658270716667E-2</v>
      </c>
      <c r="I65" s="535">
        <v>3.5049204826354998</v>
      </c>
      <c r="J65" s="529">
        <v>0.19630522604897899</v>
      </c>
    </row>
    <row r="66" spans="1:10" x14ac:dyDescent="0.2">
      <c r="A66" s="2" t="s">
        <v>72</v>
      </c>
      <c r="B66" s="532">
        <v>95</v>
      </c>
      <c r="C66" s="529">
        <v>1.24084409326315E-2</v>
      </c>
      <c r="D66" s="529">
        <v>0.103997752070427</v>
      </c>
      <c r="E66" s="529">
        <v>0.40711799263954201</v>
      </c>
      <c r="F66" s="529">
        <v>0.19295457005500799</v>
      </c>
      <c r="G66" s="529">
        <v>0.22506453096866599</v>
      </c>
      <c r="H66" s="529">
        <v>5.8456718921661398E-2</v>
      </c>
      <c r="I66" s="535">
        <v>3.5461978912353498</v>
      </c>
      <c r="J66" s="529">
        <v>0.123633394928892</v>
      </c>
    </row>
    <row r="67" spans="1:10" x14ac:dyDescent="0.2">
      <c r="A67" s="2" t="s">
        <v>73</v>
      </c>
      <c r="B67" s="532">
        <v>104</v>
      </c>
      <c r="C67" s="529">
        <v>7.0933322422206402E-3</v>
      </c>
      <c r="D67" s="529">
        <v>0.14747315645217901</v>
      </c>
      <c r="E67" s="529">
        <v>0.396028071641922</v>
      </c>
      <c r="F67" s="529">
        <v>0.26686969399452198</v>
      </c>
      <c r="G67" s="529">
        <v>0.154686599969864</v>
      </c>
      <c r="H67" s="529">
        <v>2.7849158272147199E-2</v>
      </c>
      <c r="I67" s="535">
        <v>3.4264595508575399</v>
      </c>
      <c r="J67" s="529">
        <v>0.15899434538437299</v>
      </c>
    </row>
    <row r="68" spans="1:10" x14ac:dyDescent="0.2">
      <c r="A68" s="2" t="s">
        <v>74</v>
      </c>
      <c r="B68" s="532">
        <v>92</v>
      </c>
      <c r="C68" s="529">
        <v>1.1915666982531501E-2</v>
      </c>
      <c r="D68" s="529">
        <v>6.9489479064941406E-2</v>
      </c>
      <c r="E68" s="529">
        <v>0.28171116113662698</v>
      </c>
      <c r="F68" s="529">
        <v>0.23613716661930101</v>
      </c>
      <c r="G68" s="529">
        <v>0.32960337400436401</v>
      </c>
      <c r="H68" s="529">
        <v>7.1143165230750996E-2</v>
      </c>
      <c r="I68" s="535">
        <v>3.8634517192840598</v>
      </c>
      <c r="J68" s="529">
        <v>8.7640142008535302E-2</v>
      </c>
    </row>
    <row r="69" spans="1:10" x14ac:dyDescent="0.2">
      <c r="A69" s="2" t="s">
        <v>75</v>
      </c>
      <c r="B69" s="532">
        <v>106</v>
      </c>
      <c r="C69" s="529">
        <v>6.1908666975796197E-3</v>
      </c>
      <c r="D69" s="529">
        <v>0.135291323065758</v>
      </c>
      <c r="E69" s="529">
        <v>0.29330778121948198</v>
      </c>
      <c r="F69" s="529">
        <v>0.173376619815826</v>
      </c>
      <c r="G69" s="529">
        <v>0.37025955319404602</v>
      </c>
      <c r="H69" s="529">
        <v>2.1573847159743299E-2</v>
      </c>
      <c r="I69" s="535">
        <v>3.7831175327300999</v>
      </c>
      <c r="J69" s="529">
        <v>0.14460180835518899</v>
      </c>
    </row>
    <row r="70" spans="1:10" x14ac:dyDescent="0.2">
      <c r="A70" s="2" t="s">
        <v>76</v>
      </c>
      <c r="B70" s="532">
        <v>102</v>
      </c>
      <c r="C70" s="529">
        <v>9.7470702603459393E-3</v>
      </c>
      <c r="D70" s="529">
        <v>8.8682524859905201E-2</v>
      </c>
      <c r="E70" s="529">
        <v>0.40403106808662398</v>
      </c>
      <c r="F70" s="529">
        <v>0.26532202959060702</v>
      </c>
      <c r="G70" s="529">
        <v>0.21200810372829401</v>
      </c>
      <c r="H70" s="529">
        <v>2.0209206268191299E-2</v>
      </c>
      <c r="I70" s="535">
        <v>3.5931487083435099</v>
      </c>
      <c r="J70" s="529">
        <v>0.10045980781741499</v>
      </c>
    </row>
    <row r="71" spans="1:10" x14ac:dyDescent="0.2">
      <c r="A71" s="3" t="s">
        <v>77</v>
      </c>
      <c r="B71" s="533">
        <v>77</v>
      </c>
      <c r="C71" s="530">
        <v>0</v>
      </c>
      <c r="D71" s="530">
        <v>0.119013920426369</v>
      </c>
      <c r="E71" s="530">
        <v>0.44736984372138999</v>
      </c>
      <c r="F71" s="530">
        <v>0.115165300667286</v>
      </c>
      <c r="G71" s="530">
        <v>0.29490059614181502</v>
      </c>
      <c r="H71" s="530">
        <v>2.3550333455204998E-2</v>
      </c>
      <c r="I71" s="536">
        <v>3.6000847816467298</v>
      </c>
      <c r="J71" s="530">
        <v>0.12188433790815401</v>
      </c>
    </row>
    <row r="73" spans="1:10" x14ac:dyDescent="0.2">
      <c r="A73" t="s">
        <v>354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4" width="12.77734375" bestFit="1" customWidth="1"/>
  </cols>
  <sheetData>
    <row r="1" spans="1:14" x14ac:dyDescent="0.2">
      <c r="A1" s="16" t="str">
        <f>HYPERLINK("#'Inhalt'!A1", "Inhalt")</f>
        <v>Inhalt</v>
      </c>
    </row>
    <row r="3" spans="1:14" x14ac:dyDescent="0.2">
      <c r="A3" s="1" t="s">
        <v>98</v>
      </c>
    </row>
    <row r="4" spans="1:14" x14ac:dyDescent="0.2">
      <c r="A4" t="s">
        <v>3</v>
      </c>
    </row>
    <row r="5" spans="1:14" ht="38.25" x14ac:dyDescent="0.2">
      <c r="A5" s="4" t="s">
        <v>4</v>
      </c>
      <c r="B5" s="4" t="s">
        <v>5</v>
      </c>
      <c r="C5" s="4" t="s">
        <v>99</v>
      </c>
      <c r="D5" s="4" t="s">
        <v>100</v>
      </c>
      <c r="E5" s="4" t="s">
        <v>101</v>
      </c>
      <c r="F5" s="4" t="s">
        <v>102</v>
      </c>
      <c r="G5" s="4" t="s">
        <v>103</v>
      </c>
      <c r="H5" s="4" t="s">
        <v>104</v>
      </c>
      <c r="I5" s="4" t="s">
        <v>105</v>
      </c>
      <c r="J5" s="4" t="s">
        <v>106</v>
      </c>
      <c r="K5" s="4" t="s">
        <v>107</v>
      </c>
      <c r="L5" s="4" t="s">
        <v>108</v>
      </c>
      <c r="M5" s="4" t="s">
        <v>109</v>
      </c>
      <c r="N5" s="4" t="s">
        <v>110</v>
      </c>
    </row>
    <row r="6" spans="1:14" x14ac:dyDescent="0.2">
      <c r="A6" s="5" t="s">
        <v>13</v>
      </c>
      <c r="B6" s="51" t="s">
        <v>1</v>
      </c>
      <c r="C6" s="48" t="s">
        <v>1</v>
      </c>
      <c r="D6" s="48" t="s">
        <v>1</v>
      </c>
      <c r="E6" s="48" t="s">
        <v>1</v>
      </c>
      <c r="F6" s="48" t="s">
        <v>1</v>
      </c>
      <c r="G6" s="48" t="s">
        <v>1</v>
      </c>
      <c r="H6" s="48" t="s">
        <v>1</v>
      </c>
      <c r="I6" s="48" t="s">
        <v>1</v>
      </c>
      <c r="J6" s="48" t="s">
        <v>1</v>
      </c>
      <c r="K6" s="48" t="s">
        <v>1</v>
      </c>
      <c r="L6" s="48" t="s">
        <v>1</v>
      </c>
      <c r="M6" s="48" t="s">
        <v>1</v>
      </c>
      <c r="N6" s="48" t="s">
        <v>1</v>
      </c>
    </row>
    <row r="7" spans="1:14" x14ac:dyDescent="0.2">
      <c r="A7" s="2" t="s">
        <v>13</v>
      </c>
      <c r="B7" s="52">
        <v>6074</v>
      </c>
      <c r="C7" s="49">
        <v>0.23918266594409901</v>
      </c>
      <c r="D7" s="49">
        <v>0.21714161336422</v>
      </c>
      <c r="E7" s="49">
        <v>0.236896142363548</v>
      </c>
      <c r="F7" s="49">
        <v>9.5311716198921204E-2</v>
      </c>
      <c r="G7" s="49">
        <v>0.29098269343376199</v>
      </c>
      <c r="H7" s="49">
        <v>0.14531449973583199</v>
      </c>
      <c r="I7" s="49">
        <v>0.44168078899383501</v>
      </c>
      <c r="J7" s="49">
        <v>0.109315946698189</v>
      </c>
      <c r="K7" s="49">
        <v>0.34174659848213201</v>
      </c>
      <c r="L7" s="49">
        <v>0.139834344387054</v>
      </c>
      <c r="M7" s="49">
        <v>0.32669499516487099</v>
      </c>
      <c r="N7" s="49">
        <v>0.114580057561398</v>
      </c>
    </row>
    <row r="8" spans="1:14" x14ac:dyDescent="0.2">
      <c r="A8" s="5" t="s">
        <v>14</v>
      </c>
      <c r="B8" s="51" t="s">
        <v>1</v>
      </c>
      <c r="C8" s="48" t="s">
        <v>1</v>
      </c>
      <c r="D8" s="48" t="s">
        <v>1</v>
      </c>
      <c r="E8" s="48" t="s">
        <v>1</v>
      </c>
      <c r="F8" s="48" t="s">
        <v>1</v>
      </c>
      <c r="G8" s="48" t="s">
        <v>1</v>
      </c>
      <c r="H8" s="48" t="s">
        <v>1</v>
      </c>
      <c r="I8" s="48" t="s">
        <v>1</v>
      </c>
      <c r="J8" s="48" t="s">
        <v>1</v>
      </c>
      <c r="K8" s="48" t="s">
        <v>1</v>
      </c>
      <c r="L8" s="48" t="s">
        <v>1</v>
      </c>
      <c r="M8" s="48" t="s">
        <v>1</v>
      </c>
      <c r="N8" s="48" t="s">
        <v>1</v>
      </c>
    </row>
    <row r="9" spans="1:14" x14ac:dyDescent="0.2">
      <c r="A9" s="2" t="s">
        <v>15</v>
      </c>
      <c r="B9" s="52">
        <v>103</v>
      </c>
      <c r="C9" s="49">
        <v>0.17336326837539701</v>
      </c>
      <c r="D9" s="49">
        <v>5.9219822287559502E-2</v>
      </c>
      <c r="E9" s="49">
        <v>0.23925039172172499</v>
      </c>
      <c r="F9" s="49">
        <v>5.8370340615510899E-2</v>
      </c>
      <c r="G9" s="49">
        <v>0.44780689477920499</v>
      </c>
      <c r="H9" s="49">
        <v>0.110228344798088</v>
      </c>
      <c r="I9" s="49">
        <v>0.369599848985672</v>
      </c>
      <c r="J9" s="49">
        <v>0.21691504120826699</v>
      </c>
      <c r="K9" s="49">
        <v>0.33799397945404103</v>
      </c>
      <c r="L9" s="49">
        <v>0.196361809968948</v>
      </c>
      <c r="M9" s="49">
        <v>0.35211530327796903</v>
      </c>
      <c r="N9" s="49">
        <v>0.109484262764454</v>
      </c>
    </row>
    <row r="10" spans="1:14" x14ac:dyDescent="0.2">
      <c r="A10" s="2" t="s">
        <v>16</v>
      </c>
      <c r="B10" s="52">
        <v>105</v>
      </c>
      <c r="C10" s="49">
        <v>0.13349515199661299</v>
      </c>
      <c r="D10" s="49">
        <v>0.129162833094597</v>
      </c>
      <c r="E10" s="49">
        <v>0.17679835855960799</v>
      </c>
      <c r="F10" s="49">
        <v>3.8549575954675702E-2</v>
      </c>
      <c r="G10" s="49">
        <v>0.42139977216720598</v>
      </c>
      <c r="H10" s="49">
        <v>9.34408828616142E-2</v>
      </c>
      <c r="I10" s="49">
        <v>0.41602972149848899</v>
      </c>
      <c r="J10" s="49">
        <v>0.224938049912453</v>
      </c>
      <c r="K10" s="49">
        <v>0.38594174385070801</v>
      </c>
      <c r="L10" s="49">
        <v>5.7384524494409603E-2</v>
      </c>
      <c r="M10" s="49">
        <v>0.34462165832519498</v>
      </c>
      <c r="N10" s="49">
        <v>0.12523064017295801</v>
      </c>
    </row>
    <row r="11" spans="1:14" x14ac:dyDescent="0.2">
      <c r="A11" s="2" t="s">
        <v>17</v>
      </c>
      <c r="B11" s="52">
        <v>125</v>
      </c>
      <c r="C11" s="49">
        <v>0.22568744421005199</v>
      </c>
      <c r="D11" s="49">
        <v>0.119778357446194</v>
      </c>
      <c r="E11" s="49">
        <v>0.30115893483161899</v>
      </c>
      <c r="F11" s="49">
        <v>7.2654440999031095E-2</v>
      </c>
      <c r="G11" s="49">
        <v>0.26168152689933799</v>
      </c>
      <c r="H11" s="49">
        <v>0.127376899123192</v>
      </c>
      <c r="I11" s="49">
        <v>0.37999537587165799</v>
      </c>
      <c r="J11" s="49">
        <v>0.18623952567577401</v>
      </c>
      <c r="K11" s="49">
        <v>0.36334306001663202</v>
      </c>
      <c r="L11" s="49">
        <v>9.3993835151195498E-2</v>
      </c>
      <c r="M11" s="49">
        <v>0.43186092376709001</v>
      </c>
      <c r="N11" s="49">
        <v>0.11006144434213599</v>
      </c>
    </row>
    <row r="12" spans="1:14" x14ac:dyDescent="0.2">
      <c r="A12" s="2" t="s">
        <v>18</v>
      </c>
      <c r="B12" s="52">
        <v>108</v>
      </c>
      <c r="C12" s="49">
        <v>8.8416524231433896E-2</v>
      </c>
      <c r="D12" s="49">
        <v>0.14056296646595001</v>
      </c>
      <c r="E12" s="49">
        <v>0.18267114460468301</v>
      </c>
      <c r="F12" s="49">
        <v>0.106752514839172</v>
      </c>
      <c r="G12" s="49">
        <v>0.111825332045555</v>
      </c>
      <c r="H12" s="49">
        <v>9.4207718968391405E-2</v>
      </c>
      <c r="I12" s="49">
        <v>0.29856786131858798</v>
      </c>
      <c r="J12" s="49">
        <v>0.180100113153458</v>
      </c>
      <c r="K12" s="49">
        <v>0.54020899534225497</v>
      </c>
      <c r="L12" s="49">
        <v>0.14335826039314301</v>
      </c>
      <c r="M12" s="49">
        <v>0.56745105981826804</v>
      </c>
      <c r="N12" s="49">
        <v>0.15421140193939201</v>
      </c>
    </row>
    <row r="13" spans="1:14" x14ac:dyDescent="0.2">
      <c r="A13" s="2" t="s">
        <v>19</v>
      </c>
      <c r="B13" s="52">
        <v>103</v>
      </c>
      <c r="C13" s="49">
        <v>8.6697317659854903E-2</v>
      </c>
      <c r="D13" s="49">
        <v>6.5013237297534901E-2</v>
      </c>
      <c r="E13" s="49">
        <v>0.25451868772506703</v>
      </c>
      <c r="F13" s="49">
        <v>0.144624203443527</v>
      </c>
      <c r="G13" s="49">
        <v>0.151119664311409</v>
      </c>
      <c r="H13" s="49">
        <v>0.15137501060962699</v>
      </c>
      <c r="I13" s="49">
        <v>0.30699825286865201</v>
      </c>
      <c r="J13" s="49">
        <v>0.123625598847866</v>
      </c>
      <c r="K13" s="49">
        <v>0.52124124765396096</v>
      </c>
      <c r="L13" s="49">
        <v>7.0754222571849795E-2</v>
      </c>
      <c r="M13" s="49">
        <v>0.49735087156295799</v>
      </c>
      <c r="N13" s="49">
        <v>0.116021320223808</v>
      </c>
    </row>
    <row r="14" spans="1:14" x14ac:dyDescent="0.2">
      <c r="A14" s="2" t="s">
        <v>20</v>
      </c>
      <c r="B14" s="52">
        <v>95</v>
      </c>
      <c r="C14" s="49">
        <v>4.2733699083328198E-2</v>
      </c>
      <c r="D14" s="49">
        <v>8.7995998561382294E-2</v>
      </c>
      <c r="E14" s="49">
        <v>0.15864029526710499</v>
      </c>
      <c r="F14" s="49">
        <v>0.13243839144706701</v>
      </c>
      <c r="G14" s="49">
        <v>0.12675595283508301</v>
      </c>
      <c r="H14" s="49">
        <v>6.2591999769210802E-2</v>
      </c>
      <c r="I14" s="49">
        <v>0.24104422330856301</v>
      </c>
      <c r="J14" s="49">
        <v>0.16570021212100999</v>
      </c>
      <c r="K14" s="49">
        <v>0.43612569570541398</v>
      </c>
      <c r="L14" s="49">
        <v>0.13756114244461101</v>
      </c>
      <c r="M14" s="49">
        <v>0.56812113523483299</v>
      </c>
      <c r="N14" s="49">
        <v>0.15452073514461501</v>
      </c>
    </row>
    <row r="15" spans="1:14" x14ac:dyDescent="0.2">
      <c r="A15" s="2" t="s">
        <v>21</v>
      </c>
      <c r="B15" s="52">
        <v>91</v>
      </c>
      <c r="C15" s="49">
        <v>0.122674867510796</v>
      </c>
      <c r="D15" s="49">
        <v>0.191592767834663</v>
      </c>
      <c r="E15" s="49">
        <v>0.22252836823463401</v>
      </c>
      <c r="F15" s="49">
        <v>0.157035812735558</v>
      </c>
      <c r="G15" s="49">
        <v>0.18801859021186801</v>
      </c>
      <c r="H15" s="49">
        <v>5.7710472494363799E-2</v>
      </c>
      <c r="I15" s="49">
        <v>0.39467158913612399</v>
      </c>
      <c r="J15" s="49">
        <v>0.117217570543289</v>
      </c>
      <c r="K15" s="49">
        <v>0.45177164673805198</v>
      </c>
      <c r="L15" s="49">
        <v>9.8542556166648906E-2</v>
      </c>
      <c r="M15" s="49">
        <v>0.38007178902625999</v>
      </c>
      <c r="N15" s="49">
        <v>4.9042765051126501E-2</v>
      </c>
    </row>
    <row r="16" spans="1:14" x14ac:dyDescent="0.2">
      <c r="A16" s="2" t="s">
        <v>22</v>
      </c>
      <c r="B16" s="52">
        <v>105</v>
      </c>
      <c r="C16" s="49">
        <v>0.31056177616119401</v>
      </c>
      <c r="D16" s="49">
        <v>0.25276920199394198</v>
      </c>
      <c r="E16" s="49">
        <v>0.30079722404480003</v>
      </c>
      <c r="F16" s="49">
        <v>7.24139213562012E-2</v>
      </c>
      <c r="G16" s="49">
        <v>0.38304987549781799</v>
      </c>
      <c r="H16" s="49">
        <v>7.5035370886325795E-2</v>
      </c>
      <c r="I16" s="49">
        <v>0.64405941963195801</v>
      </c>
      <c r="J16" s="49">
        <v>6.9162651896476704E-2</v>
      </c>
      <c r="K16" s="49">
        <v>0.33641555905342102</v>
      </c>
      <c r="L16" s="49">
        <v>9.6030980348586994E-2</v>
      </c>
      <c r="M16" s="49">
        <v>0.241278305649757</v>
      </c>
      <c r="N16" s="49">
        <v>0.112471103668213</v>
      </c>
    </row>
    <row r="17" spans="1:14" x14ac:dyDescent="0.2">
      <c r="A17" s="2" t="s">
        <v>23</v>
      </c>
      <c r="B17" s="52">
        <v>81</v>
      </c>
      <c r="C17" s="49">
        <v>0.33291590213775601</v>
      </c>
      <c r="D17" s="49">
        <v>0.168574973940849</v>
      </c>
      <c r="E17" s="49">
        <v>0.31916853785514798</v>
      </c>
      <c r="F17" s="49">
        <v>0.11378602683544201</v>
      </c>
      <c r="G17" s="49">
        <v>0.48627707362174999</v>
      </c>
      <c r="H17" s="49">
        <v>0.175436422228813</v>
      </c>
      <c r="I17" s="49">
        <v>0.50628721714019798</v>
      </c>
      <c r="J17" s="49">
        <v>8.1914208829402896E-2</v>
      </c>
      <c r="K17" s="49">
        <v>0.216496586799622</v>
      </c>
      <c r="L17" s="49">
        <v>0.12544699013233199</v>
      </c>
      <c r="M17" s="49">
        <v>0.16948926448821999</v>
      </c>
      <c r="N17" s="49">
        <v>4.87182326614857E-2</v>
      </c>
    </row>
    <row r="18" spans="1:14" x14ac:dyDescent="0.2">
      <c r="A18" s="2" t="s">
        <v>24</v>
      </c>
      <c r="B18" s="52">
        <v>81</v>
      </c>
      <c r="C18" s="49">
        <v>0.22768174111843101</v>
      </c>
      <c r="D18" s="49">
        <v>0.39512479305267301</v>
      </c>
      <c r="E18" s="49">
        <v>0.207940638065338</v>
      </c>
      <c r="F18" s="49">
        <v>8.1994786858558696E-2</v>
      </c>
      <c r="G18" s="49">
        <v>0.29505977034568798</v>
      </c>
      <c r="H18" s="49">
        <v>0.13696728646755199</v>
      </c>
      <c r="I18" s="49">
        <v>0.50899058580398604</v>
      </c>
      <c r="J18" s="49">
        <v>9.4552382826805101E-2</v>
      </c>
      <c r="K18" s="49">
        <v>0.28691709041595498</v>
      </c>
      <c r="L18" s="49">
        <v>0.194064632058144</v>
      </c>
      <c r="M18" s="49">
        <v>0.20671316981315599</v>
      </c>
      <c r="N18" s="49">
        <v>8.8487528264522594E-2</v>
      </c>
    </row>
    <row r="19" spans="1:14" x14ac:dyDescent="0.2">
      <c r="A19" s="2" t="s">
        <v>25</v>
      </c>
      <c r="B19" s="52">
        <v>98</v>
      </c>
      <c r="C19" s="49">
        <v>0.23484064638614699</v>
      </c>
      <c r="D19" s="49">
        <v>0.37819850444793701</v>
      </c>
      <c r="E19" s="49">
        <v>0.27504959702491799</v>
      </c>
      <c r="F19" s="49">
        <v>0.13680633902549699</v>
      </c>
      <c r="G19" s="49">
        <v>0.39343032240867598</v>
      </c>
      <c r="H19" s="49">
        <v>0.112898290157318</v>
      </c>
      <c r="I19" s="49">
        <v>0.49262705445289601</v>
      </c>
      <c r="J19" s="49">
        <v>5.5040191859006903E-2</v>
      </c>
      <c r="K19" s="49">
        <v>0.23480455577373499</v>
      </c>
      <c r="L19" s="49">
        <v>0.16093553602695501</v>
      </c>
      <c r="M19" s="49">
        <v>0.243317350745201</v>
      </c>
      <c r="N19" s="49">
        <v>0.108986966311932</v>
      </c>
    </row>
    <row r="20" spans="1:14" x14ac:dyDescent="0.2">
      <c r="A20" s="2" t="s">
        <v>26</v>
      </c>
      <c r="B20" s="52">
        <v>100</v>
      </c>
      <c r="C20" s="49">
        <v>0.211303651332855</v>
      </c>
      <c r="D20" s="49">
        <v>0.34001651406288103</v>
      </c>
      <c r="E20" s="49">
        <v>0.33142277598380998</v>
      </c>
      <c r="F20" s="49">
        <v>6.9356739521026597E-2</v>
      </c>
      <c r="G20" s="49">
        <v>0.34056830406188998</v>
      </c>
      <c r="H20" s="49">
        <v>0.102670460939407</v>
      </c>
      <c r="I20" s="49">
        <v>0.474595427513123</v>
      </c>
      <c r="J20" s="49">
        <v>4.49037104845047E-2</v>
      </c>
      <c r="K20" s="49">
        <v>0.355201125144958</v>
      </c>
      <c r="L20" s="49">
        <v>0.144574895501137</v>
      </c>
      <c r="M20" s="49">
        <v>0.17886999249458299</v>
      </c>
      <c r="N20" s="49">
        <v>0.11295310407877</v>
      </c>
    </row>
    <row r="21" spans="1:14" x14ac:dyDescent="0.2">
      <c r="A21" s="2" t="s">
        <v>27</v>
      </c>
      <c r="B21" s="52">
        <v>84</v>
      </c>
      <c r="C21" s="49">
        <v>9.1351628303527804E-2</v>
      </c>
      <c r="D21" s="49">
        <v>0.23982045054435699</v>
      </c>
      <c r="E21" s="49">
        <v>0.17288196086883501</v>
      </c>
      <c r="F21" s="49">
        <v>0.10025873035192499</v>
      </c>
      <c r="G21" s="49">
        <v>0.33284053206443798</v>
      </c>
      <c r="H21" s="49">
        <v>0.361104726791382</v>
      </c>
      <c r="I21" s="49">
        <v>0.33326473832130399</v>
      </c>
      <c r="J21" s="49">
        <v>7.2521544992923695E-2</v>
      </c>
      <c r="K21" s="49">
        <v>0.53743827342987105</v>
      </c>
      <c r="L21" s="49">
        <v>9.4490148127078996E-2</v>
      </c>
      <c r="M21" s="49">
        <v>0.105505205690861</v>
      </c>
      <c r="N21" s="49">
        <v>0.19692817330360399</v>
      </c>
    </row>
    <row r="22" spans="1:14" x14ac:dyDescent="0.2">
      <c r="A22" s="2" t="s">
        <v>28</v>
      </c>
      <c r="B22" s="52">
        <v>107</v>
      </c>
      <c r="C22" s="49">
        <v>0.47987335920333901</v>
      </c>
      <c r="D22" s="49">
        <v>7.18880966305733E-2</v>
      </c>
      <c r="E22" s="49">
        <v>0.21206596493721</v>
      </c>
      <c r="F22" s="49">
        <v>7.7671356499195099E-2</v>
      </c>
      <c r="G22" s="49">
        <v>0.47361397743225098</v>
      </c>
      <c r="H22" s="49">
        <v>7.1798190474510207E-2</v>
      </c>
      <c r="I22" s="49">
        <v>0.56383979320526101</v>
      </c>
      <c r="J22" s="49">
        <v>0.16458037495613101</v>
      </c>
      <c r="K22" s="49">
        <v>0.26472592353820801</v>
      </c>
      <c r="L22" s="49">
        <v>0.12624099850654599</v>
      </c>
      <c r="M22" s="49">
        <v>0.39527308940887501</v>
      </c>
      <c r="N22" s="49">
        <v>8.1630572676658603E-2</v>
      </c>
    </row>
    <row r="23" spans="1:14" x14ac:dyDescent="0.2">
      <c r="A23" s="2" t="s">
        <v>29</v>
      </c>
      <c r="B23" s="52">
        <v>103</v>
      </c>
      <c r="C23" s="49">
        <v>0.53868049383163497</v>
      </c>
      <c r="D23" s="49">
        <v>0.11356341093778601</v>
      </c>
      <c r="E23" s="49">
        <v>0.264979958534241</v>
      </c>
      <c r="F23" s="49">
        <v>7.7810369431972504E-2</v>
      </c>
      <c r="G23" s="49">
        <v>0.44022840261459401</v>
      </c>
      <c r="H23" s="49">
        <v>0.113739416003227</v>
      </c>
      <c r="I23" s="49">
        <v>0.68968003988266002</v>
      </c>
      <c r="J23" s="49">
        <v>0.123942524194717</v>
      </c>
      <c r="K23" s="49">
        <v>0.24532988667488101</v>
      </c>
      <c r="L23" s="49">
        <v>0.116815097630024</v>
      </c>
      <c r="M23" s="49">
        <v>0.35543799400329601</v>
      </c>
      <c r="N23" s="49">
        <v>8.8578060269355802E-2</v>
      </c>
    </row>
    <row r="24" spans="1:14" x14ac:dyDescent="0.2">
      <c r="A24" s="2" t="s">
        <v>30</v>
      </c>
      <c r="B24" s="52">
        <v>100</v>
      </c>
      <c r="C24" s="49">
        <v>0.248766764998436</v>
      </c>
      <c r="D24" s="49">
        <v>0.16328726708888999</v>
      </c>
      <c r="E24" s="49">
        <v>0.28078910708427401</v>
      </c>
      <c r="F24" s="49">
        <v>3.4123118966817897E-2</v>
      </c>
      <c r="G24" s="49">
        <v>0.23821005225181599</v>
      </c>
      <c r="H24" s="49">
        <v>0.107784904539585</v>
      </c>
      <c r="I24" s="49">
        <v>0.604358911514282</v>
      </c>
      <c r="J24" s="49">
        <v>0.19515624642372101</v>
      </c>
      <c r="K24" s="49">
        <v>0.46178486943244901</v>
      </c>
      <c r="L24" s="49">
        <v>0.125674933195114</v>
      </c>
      <c r="M24" s="49">
        <v>0.36366322636604298</v>
      </c>
      <c r="N24" s="49">
        <v>6.71288818120956E-2</v>
      </c>
    </row>
    <row r="25" spans="1:14" x14ac:dyDescent="0.2">
      <c r="A25" s="2" t="s">
        <v>31</v>
      </c>
      <c r="B25" s="52">
        <v>103</v>
      </c>
      <c r="C25" s="49">
        <v>0.243965730071068</v>
      </c>
      <c r="D25" s="49">
        <v>0.36005908250808699</v>
      </c>
      <c r="E25" s="49">
        <v>0.295603007078171</v>
      </c>
      <c r="F25" s="49">
        <v>7.3877707123756395E-2</v>
      </c>
      <c r="G25" s="49">
        <v>0.38702920079231301</v>
      </c>
      <c r="H25" s="49">
        <v>0.22872115671634699</v>
      </c>
      <c r="I25" s="49">
        <v>0.39741596579551702</v>
      </c>
      <c r="J25" s="49">
        <v>4.7934975475072902E-2</v>
      </c>
      <c r="K25" s="49">
        <v>0.24089135229587599</v>
      </c>
      <c r="L25" s="49">
        <v>0.16871486604213701</v>
      </c>
      <c r="M25" s="49">
        <v>0.25089815258979797</v>
      </c>
      <c r="N25" s="49">
        <v>0.13609562814235701</v>
      </c>
    </row>
    <row r="26" spans="1:14" x14ac:dyDescent="0.2">
      <c r="A26" s="2" t="s">
        <v>32</v>
      </c>
      <c r="B26" s="52">
        <v>99</v>
      </c>
      <c r="C26" s="49">
        <v>0.40609988570213301</v>
      </c>
      <c r="D26" s="49">
        <v>0.20916700363159199</v>
      </c>
      <c r="E26" s="49">
        <v>0.27936688065528897</v>
      </c>
      <c r="F26" s="49">
        <v>8.5209242999553694E-2</v>
      </c>
      <c r="G26" s="49">
        <v>0.433769941329956</v>
      </c>
      <c r="H26" s="49">
        <v>0.110756576061249</v>
      </c>
      <c r="I26" s="49">
        <v>0.56523489952087402</v>
      </c>
      <c r="J26" s="49">
        <v>0.10124081373214699</v>
      </c>
      <c r="K26" s="49">
        <v>0.25960031151771501</v>
      </c>
      <c r="L26" s="49">
        <v>0.15482723712921101</v>
      </c>
      <c r="M26" s="49">
        <v>0.123303808271885</v>
      </c>
      <c r="N26" s="49">
        <v>0.121736042201519</v>
      </c>
    </row>
    <row r="27" spans="1:14" x14ac:dyDescent="0.2">
      <c r="A27" s="2" t="s">
        <v>33</v>
      </c>
      <c r="B27" s="52">
        <v>90</v>
      </c>
      <c r="C27" s="49">
        <v>0.31829354166984603</v>
      </c>
      <c r="D27" s="49">
        <v>0.26353812217712402</v>
      </c>
      <c r="E27" s="49">
        <v>0.25441029667854298</v>
      </c>
      <c r="F27" s="49">
        <v>0.117964208126068</v>
      </c>
      <c r="G27" s="49">
        <v>0.340914636850357</v>
      </c>
      <c r="H27" s="49">
        <v>0.156728640198708</v>
      </c>
      <c r="I27" s="49">
        <v>0.47969955205917397</v>
      </c>
      <c r="J27" s="49">
        <v>5.8133698999881703E-2</v>
      </c>
      <c r="K27" s="49">
        <v>0.187972366809845</v>
      </c>
      <c r="L27" s="49">
        <v>6.4103871583938599E-2</v>
      </c>
      <c r="M27" s="49">
        <v>0.145486310124397</v>
      </c>
      <c r="N27" s="49">
        <v>8.5824489593505901E-2</v>
      </c>
    </row>
    <row r="28" spans="1:14" x14ac:dyDescent="0.2">
      <c r="A28" s="2" t="s">
        <v>34</v>
      </c>
      <c r="B28" s="52">
        <v>104</v>
      </c>
      <c r="C28" s="49">
        <v>5.18155805766582E-2</v>
      </c>
      <c r="D28" s="49">
        <v>0.331420987844467</v>
      </c>
      <c r="E28" s="49">
        <v>0.150531992316246</v>
      </c>
      <c r="F28" s="49">
        <v>0.119385905563831</v>
      </c>
      <c r="G28" s="49">
        <v>0.13593873381614699</v>
      </c>
      <c r="H28" s="49">
        <v>0.160404622554779</v>
      </c>
      <c r="I28" s="49">
        <v>0.22278821468353299</v>
      </c>
      <c r="J28" s="49">
        <v>4.2671971023082698E-2</v>
      </c>
      <c r="K28" s="49">
        <v>0.78840339183807395</v>
      </c>
      <c r="L28" s="49">
        <v>8.0569878220558194E-2</v>
      </c>
      <c r="M28" s="49">
        <v>0.10218832641840001</v>
      </c>
      <c r="N28" s="49">
        <v>0.18021766841411599</v>
      </c>
    </row>
    <row r="29" spans="1:14" x14ac:dyDescent="0.2">
      <c r="A29" s="2" t="s">
        <v>35</v>
      </c>
      <c r="B29" s="52">
        <v>97</v>
      </c>
      <c r="C29" s="49">
        <v>0.114521503448486</v>
      </c>
      <c r="D29" s="49">
        <v>0.39343020319938699</v>
      </c>
      <c r="E29" s="49">
        <v>0.26827776432037398</v>
      </c>
      <c r="F29" s="49">
        <v>0.137195825576782</v>
      </c>
      <c r="G29" s="49">
        <v>0.24737094342708599</v>
      </c>
      <c r="H29" s="49">
        <v>0.157607361674309</v>
      </c>
      <c r="I29" s="49">
        <v>0.29611667990684498</v>
      </c>
      <c r="J29" s="49">
        <v>0.13608719408512099</v>
      </c>
      <c r="K29" s="49">
        <v>0.27376785874366799</v>
      </c>
      <c r="L29" s="49">
        <v>0.13418179750442499</v>
      </c>
      <c r="M29" s="49">
        <v>0.18014985322952301</v>
      </c>
      <c r="N29" s="49">
        <v>0.18329672515392301</v>
      </c>
    </row>
    <row r="30" spans="1:14" x14ac:dyDescent="0.2">
      <c r="A30" s="2" t="s">
        <v>36</v>
      </c>
      <c r="B30" s="52">
        <v>86</v>
      </c>
      <c r="C30" s="49">
        <v>5.09254112839699E-2</v>
      </c>
      <c r="D30" s="49">
        <v>0.17833247780799899</v>
      </c>
      <c r="E30" s="49">
        <v>0.15469662845134699</v>
      </c>
      <c r="F30" s="49">
        <v>0.179985016584396</v>
      </c>
      <c r="G30" s="49">
        <v>0.130199670791626</v>
      </c>
      <c r="H30" s="49">
        <v>0.498015075922012</v>
      </c>
      <c r="I30" s="49">
        <v>0.13329333066940299</v>
      </c>
      <c r="J30" s="49">
        <v>0.100025251507759</v>
      </c>
      <c r="K30" s="49">
        <v>0.42118304967880199</v>
      </c>
      <c r="L30" s="49">
        <v>0.121414095163345</v>
      </c>
      <c r="M30" s="49">
        <v>7.8543581068515805E-2</v>
      </c>
      <c r="N30" s="49">
        <v>0.40933278203010598</v>
      </c>
    </row>
    <row r="31" spans="1:14" x14ac:dyDescent="0.2">
      <c r="A31" s="2" t="s">
        <v>37</v>
      </c>
      <c r="B31" s="52">
        <v>81</v>
      </c>
      <c r="C31" s="49">
        <v>0.121339522302151</v>
      </c>
      <c r="D31" s="49">
        <v>0.31065660715103099</v>
      </c>
      <c r="E31" s="49">
        <v>0.13426801562309301</v>
      </c>
      <c r="F31" s="49">
        <v>0.31770795583724998</v>
      </c>
      <c r="G31" s="49">
        <v>0.13170607388019601</v>
      </c>
      <c r="H31" s="49">
        <v>0.54113984107971203</v>
      </c>
      <c r="I31" s="49">
        <v>0.16733801364898701</v>
      </c>
      <c r="J31" s="49">
        <v>2.3819355294108401E-2</v>
      </c>
      <c r="K31" s="49">
        <v>0.53013885021209695</v>
      </c>
      <c r="L31" s="49">
        <v>0.139414682984352</v>
      </c>
      <c r="M31" s="49">
        <v>2.2886175662279101E-2</v>
      </c>
      <c r="N31" s="49">
        <v>0.22573257982730899</v>
      </c>
    </row>
    <row r="32" spans="1:14" x14ac:dyDescent="0.2">
      <c r="A32" s="2" t="s">
        <v>38</v>
      </c>
      <c r="B32" s="52">
        <v>107</v>
      </c>
      <c r="C32" s="49">
        <v>0.35294970870018</v>
      </c>
      <c r="D32" s="49">
        <v>0.210526287555695</v>
      </c>
      <c r="E32" s="49">
        <v>0.26887080073356601</v>
      </c>
      <c r="F32" s="49">
        <v>4.9516819417476703E-2</v>
      </c>
      <c r="G32" s="49">
        <v>0.23811356723308599</v>
      </c>
      <c r="H32" s="49">
        <v>6.7351892590522794E-2</v>
      </c>
      <c r="I32" s="49">
        <v>0.54962331056594804</v>
      </c>
      <c r="J32" s="49">
        <v>0.141976028680801</v>
      </c>
      <c r="K32" s="49">
        <v>0.29052102565765398</v>
      </c>
      <c r="L32" s="49">
        <v>6.6398859024047893E-2</v>
      </c>
      <c r="M32" s="49">
        <v>0.41198927164077798</v>
      </c>
      <c r="N32" s="49">
        <v>0.143689140677452</v>
      </c>
    </row>
    <row r="33" spans="1:14" x14ac:dyDescent="0.2">
      <c r="A33" s="2" t="s">
        <v>39</v>
      </c>
      <c r="B33" s="52">
        <v>95</v>
      </c>
      <c r="C33" s="49">
        <v>0.141052335500717</v>
      </c>
      <c r="D33" s="49">
        <v>0.27806314826011702</v>
      </c>
      <c r="E33" s="49">
        <v>0.256260216236115</v>
      </c>
      <c r="F33" s="49">
        <v>8.6029738187789903E-2</v>
      </c>
      <c r="G33" s="49">
        <v>0.17897346615791301</v>
      </c>
      <c r="H33" s="49">
        <v>5.6459836661815602E-2</v>
      </c>
      <c r="I33" s="49">
        <v>0.33893358707428001</v>
      </c>
      <c r="J33" s="49">
        <v>9.0806588530540494E-2</v>
      </c>
      <c r="K33" s="49">
        <v>0.48763126134872398</v>
      </c>
      <c r="L33" s="49">
        <v>0.19048839807510401</v>
      </c>
      <c r="M33" s="49">
        <v>0.24025268852710699</v>
      </c>
      <c r="N33" s="49">
        <v>0.14100058376789101</v>
      </c>
    </row>
    <row r="34" spans="1:14" x14ac:dyDescent="0.2">
      <c r="A34" s="2" t="s">
        <v>40</v>
      </c>
      <c r="B34" s="52">
        <v>91</v>
      </c>
      <c r="C34" s="49">
        <v>0.140600085258484</v>
      </c>
      <c r="D34" s="49">
        <v>0.43692451715469399</v>
      </c>
      <c r="E34" s="49">
        <v>0.31923374533653298</v>
      </c>
      <c r="F34" s="49">
        <v>8.0464318394660894E-2</v>
      </c>
      <c r="G34" s="49">
        <v>0.16272410750389099</v>
      </c>
      <c r="H34" s="49">
        <v>0.11853154003620101</v>
      </c>
      <c r="I34" s="49">
        <v>0.35120484232902499</v>
      </c>
      <c r="J34" s="49">
        <v>0.122810386121273</v>
      </c>
      <c r="K34" s="49">
        <v>0.43786460161209101</v>
      </c>
      <c r="L34" s="49">
        <v>0.107379652559757</v>
      </c>
      <c r="M34" s="49">
        <v>0.223173037171364</v>
      </c>
      <c r="N34" s="49">
        <v>0.14015452563762701</v>
      </c>
    </row>
    <row r="35" spans="1:14" x14ac:dyDescent="0.2">
      <c r="A35" s="2" t="s">
        <v>41</v>
      </c>
      <c r="B35" s="52">
        <v>101</v>
      </c>
      <c r="C35" s="49">
        <v>0.122011087834835</v>
      </c>
      <c r="D35" s="49">
        <v>0.27026599645614602</v>
      </c>
      <c r="E35" s="49">
        <v>0.31191289424896201</v>
      </c>
      <c r="F35" s="49">
        <v>5.2723348140716601E-2</v>
      </c>
      <c r="G35" s="49">
        <v>0.29171660542488098</v>
      </c>
      <c r="H35" s="49">
        <v>0.33594149351120001</v>
      </c>
      <c r="I35" s="49">
        <v>0.19231933355331399</v>
      </c>
      <c r="J35" s="49">
        <v>5.4491028189659098E-2</v>
      </c>
      <c r="K35" s="49">
        <v>0.38229453563690202</v>
      </c>
      <c r="L35" s="49">
        <v>0.13824629783630399</v>
      </c>
      <c r="M35" s="49">
        <v>0.17102216184139299</v>
      </c>
      <c r="N35" s="49">
        <v>8.4016315639018999E-2</v>
      </c>
    </row>
    <row r="36" spans="1:14" x14ac:dyDescent="0.2">
      <c r="A36" s="2" t="s">
        <v>42</v>
      </c>
      <c r="B36" s="52">
        <v>86</v>
      </c>
      <c r="C36" s="49">
        <v>0.21895143389701799</v>
      </c>
      <c r="D36" s="49">
        <v>0.27097576856613198</v>
      </c>
      <c r="E36" s="49">
        <v>0.14805147051811199</v>
      </c>
      <c r="F36" s="49">
        <v>7.2222314774990096E-2</v>
      </c>
      <c r="G36" s="49">
        <v>0.20045845210552199</v>
      </c>
      <c r="H36" s="49">
        <v>0.19782105088233901</v>
      </c>
      <c r="I36" s="49">
        <v>0.23669721186161</v>
      </c>
      <c r="J36" s="49">
        <v>6.5415158867835999E-2</v>
      </c>
      <c r="K36" s="49">
        <v>0.43857175111770602</v>
      </c>
      <c r="L36" s="49">
        <v>0.18420717120170599</v>
      </c>
      <c r="M36" s="49">
        <v>0.195913076400757</v>
      </c>
      <c r="N36" s="49">
        <v>0.13517934083938599</v>
      </c>
    </row>
    <row r="37" spans="1:14" x14ac:dyDescent="0.2">
      <c r="A37" s="2" t="s">
        <v>43</v>
      </c>
      <c r="B37" s="52">
        <v>87</v>
      </c>
      <c r="C37" s="49">
        <v>0.139762222766876</v>
      </c>
      <c r="D37" s="49">
        <v>0.32461565732955899</v>
      </c>
      <c r="E37" s="49">
        <v>0.119688510894775</v>
      </c>
      <c r="F37" s="49">
        <v>7.7910505235195202E-2</v>
      </c>
      <c r="G37" s="49">
        <v>0.15058238804340399</v>
      </c>
      <c r="H37" s="49">
        <v>0.17769116163253801</v>
      </c>
      <c r="I37" s="49">
        <v>0.19763293862342801</v>
      </c>
      <c r="J37" s="49">
        <v>3.8975935429334599E-2</v>
      </c>
      <c r="K37" s="49">
        <v>0.61914199590682995</v>
      </c>
      <c r="L37" s="49">
        <v>0.205113425850868</v>
      </c>
      <c r="M37" s="49">
        <v>0.27793830633163502</v>
      </c>
      <c r="N37" s="49">
        <v>0.15484079718589799</v>
      </c>
    </row>
    <row r="38" spans="1:14" x14ac:dyDescent="0.2">
      <c r="A38" s="2" t="s">
        <v>44</v>
      </c>
      <c r="B38" s="52">
        <v>104</v>
      </c>
      <c r="C38" s="49">
        <v>9.8211795091629001E-2</v>
      </c>
      <c r="D38" s="49">
        <v>6.1674769967794398E-2</v>
      </c>
      <c r="E38" s="49">
        <v>0.20950363576412201</v>
      </c>
      <c r="F38" s="49">
        <v>0.13195358216762501</v>
      </c>
      <c r="G38" s="49">
        <v>0.14940661191940299</v>
      </c>
      <c r="H38" s="49">
        <v>0.141823574900627</v>
      </c>
      <c r="I38" s="49">
        <v>0.265791416168213</v>
      </c>
      <c r="J38" s="49">
        <v>0.20210643112659499</v>
      </c>
      <c r="K38" s="49">
        <v>0.56733936071395896</v>
      </c>
      <c r="L38" s="49">
        <v>0.11917927861213699</v>
      </c>
      <c r="M38" s="49">
        <v>0.62777918577194203</v>
      </c>
      <c r="N38" s="49">
        <v>0.121002592146397</v>
      </c>
    </row>
    <row r="39" spans="1:14" x14ac:dyDescent="0.2">
      <c r="A39" s="2" t="s">
        <v>45</v>
      </c>
      <c r="B39" s="52">
        <v>105</v>
      </c>
      <c r="C39" s="49">
        <v>0.32469230890273998</v>
      </c>
      <c r="D39" s="49">
        <v>0.125597760081291</v>
      </c>
      <c r="E39" s="49">
        <v>0.232102081179619</v>
      </c>
      <c r="F39" s="49">
        <v>0.10271752625703801</v>
      </c>
      <c r="G39" s="49">
        <v>0.19868487119674699</v>
      </c>
      <c r="H39" s="49">
        <v>4.6406798064708703E-2</v>
      </c>
      <c r="I39" s="49">
        <v>0.46224585175514199</v>
      </c>
      <c r="J39" s="49">
        <v>0.159730389714241</v>
      </c>
      <c r="K39" s="49">
        <v>0.269740700721741</v>
      </c>
      <c r="L39" s="49">
        <v>0.10528407245874399</v>
      </c>
      <c r="M39" s="49">
        <v>0.60258001089096103</v>
      </c>
      <c r="N39" s="49">
        <v>0.17187553644180301</v>
      </c>
    </row>
    <row r="40" spans="1:14" x14ac:dyDescent="0.2">
      <c r="A40" s="2" t="s">
        <v>46</v>
      </c>
      <c r="B40" s="52">
        <v>96</v>
      </c>
      <c r="C40" s="49">
        <v>7.2335496544837993E-2</v>
      </c>
      <c r="D40" s="49">
        <v>0.30616042017936701</v>
      </c>
      <c r="E40" s="49">
        <v>0.26528695225715598</v>
      </c>
      <c r="F40" s="49">
        <v>6.9841168820858002E-2</v>
      </c>
      <c r="G40" s="49">
        <v>0.22264899313449901</v>
      </c>
      <c r="H40" s="49">
        <v>0.133604660630226</v>
      </c>
      <c r="I40" s="49">
        <v>0.23203380405902899</v>
      </c>
      <c r="J40" s="49">
        <v>8.8249772787094102E-2</v>
      </c>
      <c r="K40" s="49">
        <v>0.46321183443069502</v>
      </c>
      <c r="L40" s="49">
        <v>6.3104525208473206E-2</v>
      </c>
      <c r="M40" s="49">
        <v>0.16069751977920499</v>
      </c>
      <c r="N40" s="49">
        <v>0.13931454718112901</v>
      </c>
    </row>
    <row r="41" spans="1:14" x14ac:dyDescent="0.2">
      <c r="A41" s="2" t="s">
        <v>47</v>
      </c>
      <c r="B41" s="52">
        <v>97</v>
      </c>
      <c r="C41" s="49">
        <v>0.30271404981613198</v>
      </c>
      <c r="D41" s="49">
        <v>0.28321018815040599</v>
      </c>
      <c r="E41" s="49">
        <v>0.36718928813934298</v>
      </c>
      <c r="F41" s="49">
        <v>0.16367909312248199</v>
      </c>
      <c r="G41" s="49">
        <v>0.32453522086143499</v>
      </c>
      <c r="H41" s="49">
        <v>0.122314520180225</v>
      </c>
      <c r="I41" s="49">
        <v>0.40499827265739402</v>
      </c>
      <c r="J41" s="49">
        <v>3.1658280640840503E-2</v>
      </c>
      <c r="K41" s="49">
        <v>0.128730684518814</v>
      </c>
      <c r="L41" s="49">
        <v>0.13592724502086601</v>
      </c>
      <c r="M41" s="49">
        <v>0.25193491578102101</v>
      </c>
      <c r="N41" s="49">
        <v>0.154355019330978</v>
      </c>
    </row>
    <row r="42" spans="1:14" x14ac:dyDescent="0.2">
      <c r="A42" s="2" t="s">
        <v>48</v>
      </c>
      <c r="B42" s="52">
        <v>101</v>
      </c>
      <c r="C42" s="49">
        <v>0.118702314794064</v>
      </c>
      <c r="D42" s="49">
        <v>0.28494885563850397</v>
      </c>
      <c r="E42" s="49">
        <v>0.166426971554756</v>
      </c>
      <c r="F42" s="49">
        <v>7.8080654144287095E-2</v>
      </c>
      <c r="G42" s="49">
        <v>0.22140464186668399</v>
      </c>
      <c r="H42" s="49">
        <v>0.14618210494518299</v>
      </c>
      <c r="I42" s="49">
        <v>0.384886384010315</v>
      </c>
      <c r="J42" s="49">
        <v>6.0094516724348103E-2</v>
      </c>
      <c r="K42" s="49">
        <v>0.28484022617340099</v>
      </c>
      <c r="L42" s="49">
        <v>0.16108867526054399</v>
      </c>
      <c r="M42" s="49">
        <v>0.233595505356789</v>
      </c>
      <c r="N42" s="49">
        <v>0.166922867298126</v>
      </c>
    </row>
    <row r="43" spans="1:14" x14ac:dyDescent="0.2">
      <c r="A43" s="2" t="s">
        <v>49</v>
      </c>
      <c r="B43" s="52">
        <v>90</v>
      </c>
      <c r="C43" s="49">
        <v>0.108623534440994</v>
      </c>
      <c r="D43" s="49">
        <v>0.121079921722412</v>
      </c>
      <c r="E43" s="49">
        <v>7.9093329608440399E-2</v>
      </c>
      <c r="F43" s="49">
        <v>0.13692142069339799</v>
      </c>
      <c r="G43" s="49">
        <v>0.14804922044277199</v>
      </c>
      <c r="H43" s="49">
        <v>0.10344436019658999</v>
      </c>
      <c r="I43" s="49">
        <v>0.25743275880813599</v>
      </c>
      <c r="J43" s="49">
        <v>8.3413474261760698E-2</v>
      </c>
      <c r="K43" s="49">
        <v>0.51547706127166704</v>
      </c>
      <c r="L43" s="49">
        <v>0.13463006913662001</v>
      </c>
      <c r="M43" s="49">
        <v>0.63652771711349498</v>
      </c>
      <c r="N43" s="49">
        <v>0.21326483786106101</v>
      </c>
    </row>
    <row r="44" spans="1:14" x14ac:dyDescent="0.2">
      <c r="A44" s="2" t="s">
        <v>50</v>
      </c>
      <c r="B44" s="52">
        <v>96</v>
      </c>
      <c r="C44" s="49">
        <v>0.153737112879753</v>
      </c>
      <c r="D44" s="49">
        <v>3.3119276165962198E-2</v>
      </c>
      <c r="E44" s="49">
        <v>0.20741856098174999</v>
      </c>
      <c r="F44" s="49">
        <v>7.2927713394164997E-2</v>
      </c>
      <c r="G44" s="49">
        <v>0.138311132788658</v>
      </c>
      <c r="H44" s="49">
        <v>9.9941648542880998E-2</v>
      </c>
      <c r="I44" s="49">
        <v>0.36454549431800798</v>
      </c>
      <c r="J44" s="49">
        <v>0.21098755300045</v>
      </c>
      <c r="K44" s="49">
        <v>0.61293780803680398</v>
      </c>
      <c r="L44" s="49">
        <v>6.4899630844593006E-2</v>
      </c>
      <c r="M44" s="49">
        <v>0.62206053733825695</v>
      </c>
      <c r="N44" s="49">
        <v>7.3102146387100206E-2</v>
      </c>
    </row>
    <row r="45" spans="1:14" x14ac:dyDescent="0.2">
      <c r="A45" s="2" t="s">
        <v>51</v>
      </c>
      <c r="B45" s="52">
        <v>100</v>
      </c>
      <c r="C45" s="49">
        <v>0.314913749694824</v>
      </c>
      <c r="D45" s="49">
        <v>0.24207752943038899</v>
      </c>
      <c r="E45" s="49">
        <v>0.23989482223987599</v>
      </c>
      <c r="F45" s="49">
        <v>7.1377217769622803E-2</v>
      </c>
      <c r="G45" s="49">
        <v>0.21316835284233099</v>
      </c>
      <c r="H45" s="49">
        <v>9.3248866498470306E-2</v>
      </c>
      <c r="I45" s="49">
        <v>0.39074626564979598</v>
      </c>
      <c r="J45" s="49">
        <v>0.112944208085537</v>
      </c>
      <c r="K45" s="49">
        <v>0.41459265351295499</v>
      </c>
      <c r="L45" s="49">
        <v>0.13366723060607899</v>
      </c>
      <c r="M45" s="49">
        <v>0.37243410944938699</v>
      </c>
      <c r="N45" s="49">
        <v>0.14451061189174699</v>
      </c>
    </row>
    <row r="46" spans="1:14" x14ac:dyDescent="0.2">
      <c r="A46" s="2" t="s">
        <v>52</v>
      </c>
      <c r="B46" s="52">
        <v>105</v>
      </c>
      <c r="C46" s="49">
        <v>0.181859821081161</v>
      </c>
      <c r="D46" s="49">
        <v>0.317099720239639</v>
      </c>
      <c r="E46" s="49">
        <v>0.127260491251945</v>
      </c>
      <c r="F46" s="49">
        <v>0.105919823050499</v>
      </c>
      <c r="G46" s="49">
        <v>0.195439502596855</v>
      </c>
      <c r="H46" s="49">
        <v>0.122415699064732</v>
      </c>
      <c r="I46" s="49">
        <v>0.46835508942604098</v>
      </c>
      <c r="J46" s="49">
        <v>6.2984652817249298E-2</v>
      </c>
      <c r="K46" s="49">
        <v>0.56861984729766801</v>
      </c>
      <c r="L46" s="49">
        <v>0.17805992066860199</v>
      </c>
      <c r="M46" s="49">
        <v>0.19427454471588099</v>
      </c>
      <c r="N46" s="49">
        <v>0.102334417402744</v>
      </c>
    </row>
    <row r="47" spans="1:14" x14ac:dyDescent="0.2">
      <c r="A47" s="2" t="s">
        <v>53</v>
      </c>
      <c r="B47" s="52">
        <v>101</v>
      </c>
      <c r="C47" s="49">
        <v>3.11420653015375E-2</v>
      </c>
      <c r="D47" s="49">
        <v>0.45168805122375499</v>
      </c>
      <c r="E47" s="49">
        <v>0.118620164692402</v>
      </c>
      <c r="F47" s="49">
        <v>9.8651580512523707E-2</v>
      </c>
      <c r="G47" s="49">
        <v>8.4194064140319796E-2</v>
      </c>
      <c r="H47" s="49">
        <v>0.59348422288894698</v>
      </c>
      <c r="I47" s="49">
        <v>7.5172238051891299E-2</v>
      </c>
      <c r="J47" s="49">
        <v>2.1939968690276101E-2</v>
      </c>
      <c r="K47" s="49">
        <v>0.51311576366424605</v>
      </c>
      <c r="L47" s="49">
        <v>0.196759223937988</v>
      </c>
      <c r="M47" s="49">
        <v>0.22410111129283899</v>
      </c>
      <c r="N47" s="49">
        <v>0.270797699689865</v>
      </c>
    </row>
    <row r="48" spans="1:14" x14ac:dyDescent="0.2">
      <c r="A48" s="2" t="s">
        <v>54</v>
      </c>
      <c r="B48" s="52">
        <v>91</v>
      </c>
      <c r="C48" s="49">
        <v>3.6627136170864098E-2</v>
      </c>
      <c r="D48" s="49">
        <v>0.32481426000595098</v>
      </c>
      <c r="E48" s="49">
        <v>0.27649495005607599</v>
      </c>
      <c r="F48" s="49">
        <v>0.10658901929855299</v>
      </c>
      <c r="G48" s="49">
        <v>0.11461934447288501</v>
      </c>
      <c r="H48" s="49">
        <v>0.45016163587570202</v>
      </c>
      <c r="I48" s="49">
        <v>0.21352954208850899</v>
      </c>
      <c r="J48" s="49">
        <v>0.16420696675777399</v>
      </c>
      <c r="K48" s="49">
        <v>0.59320282936096203</v>
      </c>
      <c r="L48" s="49">
        <v>0.171006694436073</v>
      </c>
      <c r="M48" s="49">
        <v>4.9769286066293703E-2</v>
      </c>
      <c r="N48" s="49">
        <v>0.30049034953117398</v>
      </c>
    </row>
    <row r="49" spans="1:14" x14ac:dyDescent="0.2">
      <c r="A49" s="2" t="s">
        <v>55</v>
      </c>
      <c r="B49" s="52">
        <v>90</v>
      </c>
      <c r="C49" s="49">
        <v>0.34960284829139698</v>
      </c>
      <c r="D49" s="49">
        <v>0.25704753398895303</v>
      </c>
      <c r="E49" s="49">
        <v>0.26555061340331998</v>
      </c>
      <c r="F49" s="49">
        <v>0.10082054883241701</v>
      </c>
      <c r="G49" s="49">
        <v>0.54486471414565996</v>
      </c>
      <c r="H49" s="49">
        <v>0.17718325555324599</v>
      </c>
      <c r="I49" s="49">
        <v>0.57198435068130504</v>
      </c>
      <c r="J49" s="49">
        <v>0.10095854103565199</v>
      </c>
      <c r="K49" s="49">
        <v>0.128372117877007</v>
      </c>
      <c r="L49" s="49">
        <v>0.18314123153686501</v>
      </c>
      <c r="M49" s="49">
        <v>0.14530967175960499</v>
      </c>
      <c r="N49" s="49">
        <v>8.2123138010501903E-2</v>
      </c>
    </row>
    <row r="50" spans="1:14" x14ac:dyDescent="0.2">
      <c r="A50" s="2" t="s">
        <v>56</v>
      </c>
      <c r="B50" s="52">
        <v>70</v>
      </c>
      <c r="C50" s="49">
        <v>0.353797227144241</v>
      </c>
      <c r="D50" s="49">
        <v>0.18339580297470101</v>
      </c>
      <c r="E50" s="49">
        <v>0.248010769486427</v>
      </c>
      <c r="F50" s="49">
        <v>0.11096693575382199</v>
      </c>
      <c r="G50" s="49">
        <v>0.60693949460983299</v>
      </c>
      <c r="H50" s="49">
        <v>0.18878920376300801</v>
      </c>
      <c r="I50" s="49">
        <v>0.50354456901550304</v>
      </c>
      <c r="J50" s="49">
        <v>6.8236000835895497E-2</v>
      </c>
      <c r="K50" s="49">
        <v>0.15523284673690799</v>
      </c>
      <c r="L50" s="49">
        <v>0.126489847898483</v>
      </c>
      <c r="M50" s="49">
        <v>5.9480160474777201E-2</v>
      </c>
      <c r="N50" s="49">
        <v>8.1777580082416507E-2</v>
      </c>
    </row>
    <row r="51" spans="1:14" x14ac:dyDescent="0.2">
      <c r="A51" s="2" t="s">
        <v>57</v>
      </c>
      <c r="B51" s="52">
        <v>110</v>
      </c>
      <c r="C51" s="49">
        <v>0.45007336139678999</v>
      </c>
      <c r="D51" s="49">
        <v>0.15877009928226499</v>
      </c>
      <c r="E51" s="49">
        <v>0.26386621594428999</v>
      </c>
      <c r="F51" s="49">
        <v>0.146196603775024</v>
      </c>
      <c r="G51" s="49">
        <v>0.59042054414749101</v>
      </c>
      <c r="H51" s="49">
        <v>0.135927483439445</v>
      </c>
      <c r="I51" s="49">
        <v>0.63557118177413896</v>
      </c>
      <c r="J51" s="49">
        <v>7.72381946444511E-2</v>
      </c>
      <c r="K51" s="49">
        <v>8.6571328341960893E-2</v>
      </c>
      <c r="L51" s="49">
        <v>0.13885457813739799</v>
      </c>
      <c r="M51" s="49">
        <v>9.9779829382896396E-2</v>
      </c>
      <c r="N51" s="49">
        <v>7.4723824858665494E-2</v>
      </c>
    </row>
    <row r="52" spans="1:14" x14ac:dyDescent="0.2">
      <c r="A52" s="2" t="s">
        <v>58</v>
      </c>
      <c r="B52" s="52">
        <v>82</v>
      </c>
      <c r="C52" s="49">
        <v>0.29119336605071999</v>
      </c>
      <c r="D52" s="49">
        <v>0.17001496255397799</v>
      </c>
      <c r="E52" s="49">
        <v>0.270462065935135</v>
      </c>
      <c r="F52" s="49">
        <v>0.117424741387367</v>
      </c>
      <c r="G52" s="49">
        <v>0.53711456060409501</v>
      </c>
      <c r="H52" s="49">
        <v>0.227145135402679</v>
      </c>
      <c r="I52" s="49">
        <v>0.38549199700355502</v>
      </c>
      <c r="J52" s="49">
        <v>6.7749358713626903E-2</v>
      </c>
      <c r="K52" s="49">
        <v>0.23468871414661399</v>
      </c>
      <c r="L52" s="49">
        <v>0.16261380910873399</v>
      </c>
      <c r="M52" s="49">
        <v>8.3526872098445906E-2</v>
      </c>
      <c r="N52" s="49">
        <v>0.149692952632904</v>
      </c>
    </row>
    <row r="53" spans="1:14" x14ac:dyDescent="0.2">
      <c r="A53" s="2" t="s">
        <v>59</v>
      </c>
      <c r="B53" s="52">
        <v>99</v>
      </c>
      <c r="C53" s="49">
        <v>0.30362546443939198</v>
      </c>
      <c r="D53" s="49">
        <v>0.29513037204742398</v>
      </c>
      <c r="E53" s="49">
        <v>0.273943930864334</v>
      </c>
      <c r="F53" s="49">
        <v>0.14841294288635301</v>
      </c>
      <c r="G53" s="49">
        <v>0.33858665823936501</v>
      </c>
      <c r="H53" s="49">
        <v>0.18684579432010701</v>
      </c>
      <c r="I53" s="49">
        <v>0.49712261557579002</v>
      </c>
      <c r="J53" s="49">
        <v>8.1710457801818806E-2</v>
      </c>
      <c r="K53" s="49">
        <v>0.15573488175868999</v>
      </c>
      <c r="L53" s="49">
        <v>0.12741307914257</v>
      </c>
      <c r="M53" s="49">
        <v>0.113402746617794</v>
      </c>
      <c r="N53" s="49">
        <v>2.2662311792373699E-2</v>
      </c>
    </row>
    <row r="54" spans="1:14" x14ac:dyDescent="0.2">
      <c r="A54" s="2" t="s">
        <v>60</v>
      </c>
      <c r="B54" s="52">
        <v>98</v>
      </c>
      <c r="C54" s="49">
        <v>0.42389455437660201</v>
      </c>
      <c r="D54" s="49">
        <v>0.26690599322318997</v>
      </c>
      <c r="E54" s="49">
        <v>0.35406327247619601</v>
      </c>
      <c r="F54" s="49">
        <v>0.15459474921226499</v>
      </c>
      <c r="G54" s="49">
        <v>0.49094656109809898</v>
      </c>
      <c r="H54" s="49">
        <v>0.144425183534622</v>
      </c>
      <c r="I54" s="49">
        <v>0.64393019676208496</v>
      </c>
      <c r="J54" s="49">
        <v>9.4854287803173107E-2</v>
      </c>
      <c r="K54" s="49">
        <v>0.22389930486679099</v>
      </c>
      <c r="L54" s="49">
        <v>0.20773424208164201</v>
      </c>
      <c r="M54" s="49">
        <v>0.214637726545334</v>
      </c>
      <c r="N54" s="49">
        <v>5.6237258017063099E-2</v>
      </c>
    </row>
    <row r="55" spans="1:14" x14ac:dyDescent="0.2">
      <c r="A55" s="2" t="s">
        <v>61</v>
      </c>
      <c r="B55" s="52">
        <v>94</v>
      </c>
      <c r="C55" s="49">
        <v>9.9797524511814104E-2</v>
      </c>
      <c r="D55" s="49">
        <v>0.221881419420242</v>
      </c>
      <c r="E55" s="49">
        <v>0.15512320399284399</v>
      </c>
      <c r="F55" s="49">
        <v>0.21876081824302701</v>
      </c>
      <c r="G55" s="49">
        <v>0.20745033025741599</v>
      </c>
      <c r="H55" s="49">
        <v>0.456111669540405</v>
      </c>
      <c r="I55" s="49">
        <v>0.230981379747391</v>
      </c>
      <c r="J55" s="49">
        <v>9.1479204595089E-2</v>
      </c>
      <c r="K55" s="49">
        <v>0.21415239572524999</v>
      </c>
      <c r="L55" s="49">
        <v>9.8371624946594197E-2</v>
      </c>
      <c r="M55" s="49">
        <v>0.17541873455047599</v>
      </c>
      <c r="N55" s="49">
        <v>0.110282279551029</v>
      </c>
    </row>
    <row r="56" spans="1:14" x14ac:dyDescent="0.2">
      <c r="A56" s="2" t="s">
        <v>62</v>
      </c>
      <c r="B56" s="52">
        <v>106</v>
      </c>
      <c r="C56" s="49">
        <v>0.22422830760479001</v>
      </c>
      <c r="D56" s="49">
        <v>6.1232984066009501E-2</v>
      </c>
      <c r="E56" s="49">
        <v>0.154618009924889</v>
      </c>
      <c r="F56" s="49">
        <v>5.7787124067544902E-2</v>
      </c>
      <c r="G56" s="49">
        <v>0.148879438638687</v>
      </c>
      <c r="H56" s="49">
        <v>0.11278484016656901</v>
      </c>
      <c r="I56" s="49">
        <v>0.49085983633995101</v>
      </c>
      <c r="J56" s="49">
        <v>0.178060427308083</v>
      </c>
      <c r="K56" s="49">
        <v>0.47523012757301297</v>
      </c>
      <c r="L56" s="49">
        <v>0.142723739147186</v>
      </c>
      <c r="M56" s="49">
        <v>0.65693747997283902</v>
      </c>
      <c r="N56" s="49">
        <v>5.3272247314453097E-2</v>
      </c>
    </row>
    <row r="57" spans="1:14" x14ac:dyDescent="0.2">
      <c r="A57" s="2" t="s">
        <v>63</v>
      </c>
      <c r="B57" s="52">
        <v>98</v>
      </c>
      <c r="C57" s="49">
        <v>0.38021081686019897</v>
      </c>
      <c r="D57" s="49">
        <v>0.16449473798274999</v>
      </c>
      <c r="E57" s="49">
        <v>0.23891571164131201</v>
      </c>
      <c r="F57" s="49">
        <v>0.111309297382832</v>
      </c>
      <c r="G57" s="49">
        <v>0.180181309580803</v>
      </c>
      <c r="H57" s="49">
        <v>0.12237708270549801</v>
      </c>
      <c r="I57" s="49">
        <v>0.46599453687667802</v>
      </c>
      <c r="J57" s="49">
        <v>0.11204373836517301</v>
      </c>
      <c r="K57" s="49">
        <v>0.36727184057235701</v>
      </c>
      <c r="L57" s="49">
        <v>0.13595700263977101</v>
      </c>
      <c r="M57" s="49">
        <v>0.59103238582611095</v>
      </c>
      <c r="N57" s="49">
        <v>0.117676593363285</v>
      </c>
    </row>
    <row r="58" spans="1:14" x14ac:dyDescent="0.2">
      <c r="A58" s="2" t="s">
        <v>64</v>
      </c>
      <c r="B58" s="52">
        <v>103</v>
      </c>
      <c r="C58" s="49">
        <v>0.250259459018707</v>
      </c>
      <c r="D58" s="49">
        <v>0.23072354495525399</v>
      </c>
      <c r="E58" s="49">
        <v>0.21981152892112699</v>
      </c>
      <c r="F58" s="49">
        <v>9.9660448729991899E-2</v>
      </c>
      <c r="G58" s="49">
        <v>0.37345302104950001</v>
      </c>
      <c r="H58" s="49">
        <v>0.13636034727096599</v>
      </c>
      <c r="I58" s="49">
        <v>0.54652458429336503</v>
      </c>
      <c r="J58" s="49">
        <v>0.12502264976501501</v>
      </c>
      <c r="K58" s="49">
        <v>0.23353418707847601</v>
      </c>
      <c r="L58" s="49">
        <v>0.14484766125678999</v>
      </c>
      <c r="M58" s="49">
        <v>0.31465107202529902</v>
      </c>
      <c r="N58" s="49">
        <v>0.10188758373260499</v>
      </c>
    </row>
    <row r="59" spans="1:14" x14ac:dyDescent="0.2">
      <c r="A59" s="2" t="s">
        <v>65</v>
      </c>
      <c r="B59" s="52">
        <v>90</v>
      </c>
      <c r="C59" s="49">
        <v>0.19294089078903201</v>
      </c>
      <c r="D59" s="49">
        <v>0.25641506910324102</v>
      </c>
      <c r="E59" s="49">
        <v>0.22600115835666701</v>
      </c>
      <c r="F59" s="49">
        <v>8.4406353533268003E-2</v>
      </c>
      <c r="G59" s="49">
        <v>0.26592299342155501</v>
      </c>
      <c r="H59" s="49">
        <v>7.5288191437721294E-2</v>
      </c>
      <c r="I59" s="49">
        <v>0.50962615013122603</v>
      </c>
      <c r="J59" s="49">
        <v>0.110698759555817</v>
      </c>
      <c r="K59" s="49">
        <v>0.46566185355186501</v>
      </c>
      <c r="L59" s="49">
        <v>9.1669216752052293E-2</v>
      </c>
      <c r="M59" s="49">
        <v>0.27790623903274497</v>
      </c>
      <c r="N59" s="49">
        <v>0.122827060520649</v>
      </c>
    </row>
    <row r="60" spans="1:14" x14ac:dyDescent="0.2">
      <c r="A60" s="2" t="s">
        <v>66</v>
      </c>
      <c r="B60" s="52">
        <v>89</v>
      </c>
      <c r="C60" s="49">
        <v>0.12201019376516301</v>
      </c>
      <c r="D60" s="49">
        <v>0.517084360122681</v>
      </c>
      <c r="E60" s="49">
        <v>0.17656174302101099</v>
      </c>
      <c r="F60" s="49">
        <v>0.108704216778278</v>
      </c>
      <c r="G60" s="49">
        <v>0.173310056328773</v>
      </c>
      <c r="H60" s="49">
        <v>0.163605466485023</v>
      </c>
      <c r="I60" s="49">
        <v>0.276525288820267</v>
      </c>
      <c r="J60" s="49">
        <v>0.123963437974453</v>
      </c>
      <c r="K60" s="49">
        <v>0.45080918073654203</v>
      </c>
      <c r="L60" s="49">
        <v>0.195063501596451</v>
      </c>
      <c r="M60" s="49">
        <v>0.27164855599403398</v>
      </c>
      <c r="N60" s="49">
        <v>6.6994816064834595E-2</v>
      </c>
    </row>
    <row r="61" spans="1:14" x14ac:dyDescent="0.2">
      <c r="A61" s="2" t="s">
        <v>67</v>
      </c>
      <c r="B61" s="52">
        <v>88</v>
      </c>
      <c r="C61" s="49">
        <v>3.1997062265872997E-2</v>
      </c>
      <c r="D61" s="49">
        <v>0.41920408606529203</v>
      </c>
      <c r="E61" s="49">
        <v>0.134823128581047</v>
      </c>
      <c r="F61" s="49">
        <v>0.155445516109467</v>
      </c>
      <c r="G61" s="49">
        <v>0.19621606171131101</v>
      </c>
      <c r="H61" s="49">
        <v>0.24238273501396199</v>
      </c>
      <c r="I61" s="49">
        <v>0.26287996768951399</v>
      </c>
      <c r="J61" s="49">
        <v>0.12755768001079601</v>
      </c>
      <c r="K61" s="49">
        <v>0.65410327911376998</v>
      </c>
      <c r="L61" s="49">
        <v>7.9067490994930295E-2</v>
      </c>
      <c r="M61" s="49">
        <v>0.15919095277786299</v>
      </c>
      <c r="N61" s="49">
        <v>0.146541848778725</v>
      </c>
    </row>
    <row r="62" spans="1:14" x14ac:dyDescent="0.2">
      <c r="A62" s="2" t="s">
        <v>68</v>
      </c>
      <c r="B62" s="52">
        <v>118</v>
      </c>
      <c r="C62" s="49">
        <v>0.205463737249374</v>
      </c>
      <c r="D62" s="49">
        <v>0.30714777112007102</v>
      </c>
      <c r="E62" s="49">
        <v>0.27989131212234503</v>
      </c>
      <c r="F62" s="49">
        <v>8.8375627994537395E-2</v>
      </c>
      <c r="G62" s="49">
        <v>0.29496923089027399</v>
      </c>
      <c r="H62" s="49">
        <v>0.117404341697693</v>
      </c>
      <c r="I62" s="49">
        <v>0.60303717851638805</v>
      </c>
      <c r="J62" s="49">
        <v>9.4167217612266499E-2</v>
      </c>
      <c r="K62" s="49">
        <v>0.28207197785377502</v>
      </c>
      <c r="L62" s="49">
        <v>0.126483559608459</v>
      </c>
      <c r="M62" s="49">
        <v>0.250610291957855</v>
      </c>
      <c r="N62" s="49">
        <v>0.11177046597003901</v>
      </c>
    </row>
    <row r="63" spans="1:14" x14ac:dyDescent="0.2">
      <c r="A63" s="2" t="s">
        <v>69</v>
      </c>
      <c r="B63" s="52">
        <v>92</v>
      </c>
      <c r="C63" s="49">
        <v>0.173795536160469</v>
      </c>
      <c r="D63" s="49">
        <v>0.32236176729202298</v>
      </c>
      <c r="E63" s="49">
        <v>0.20442317426204701</v>
      </c>
      <c r="F63" s="49">
        <v>0.131588250398636</v>
      </c>
      <c r="G63" s="49">
        <v>0.22923448681831399</v>
      </c>
      <c r="H63" s="49">
        <v>0.186548396945</v>
      </c>
      <c r="I63" s="49">
        <v>0.43326318264007602</v>
      </c>
      <c r="J63" s="49">
        <v>0.14893111586570701</v>
      </c>
      <c r="K63" s="49">
        <v>0.30222174525260898</v>
      </c>
      <c r="L63" s="49">
        <v>0.15495042502880099</v>
      </c>
      <c r="M63" s="49">
        <v>0.15821760892868</v>
      </c>
      <c r="N63" s="49">
        <v>0.112250208854675</v>
      </c>
    </row>
    <row r="64" spans="1:14" x14ac:dyDescent="0.2">
      <c r="A64" s="2" t="s">
        <v>70</v>
      </c>
      <c r="B64" s="52">
        <v>94</v>
      </c>
      <c r="C64" s="49">
        <v>6.4465492963790894E-2</v>
      </c>
      <c r="D64" s="49">
        <v>0.29721108078956598</v>
      </c>
      <c r="E64" s="49">
        <v>9.6037887036800398E-2</v>
      </c>
      <c r="F64" s="49">
        <v>0.29046413302421598</v>
      </c>
      <c r="G64" s="49">
        <v>0.19626462459564201</v>
      </c>
      <c r="H64" s="49">
        <v>0.36127150058746299</v>
      </c>
      <c r="I64" s="49">
        <v>0.28856533765792802</v>
      </c>
      <c r="J64" s="49">
        <v>5.2034303545951802E-2</v>
      </c>
      <c r="K64" s="49">
        <v>0.123953506350517</v>
      </c>
      <c r="L64" s="49">
        <v>0.10157137364149101</v>
      </c>
      <c r="M64" s="49">
        <v>6.8924844264984103E-2</v>
      </c>
      <c r="N64" s="49">
        <v>0.34977564215660101</v>
      </c>
    </row>
    <row r="65" spans="1:14" x14ac:dyDescent="0.2">
      <c r="A65" s="2" t="s">
        <v>71</v>
      </c>
      <c r="B65" s="52">
        <v>79</v>
      </c>
      <c r="C65" s="49">
        <v>4.6492230147123302E-2</v>
      </c>
      <c r="D65" s="49">
        <v>0.371476590633392</v>
      </c>
      <c r="E65" s="49">
        <v>0.25516980886459401</v>
      </c>
      <c r="F65" s="49">
        <v>8.9500583708286299E-2</v>
      </c>
      <c r="G65" s="49">
        <v>0.311190515756607</v>
      </c>
      <c r="H65" s="49">
        <v>0.20791207253933</v>
      </c>
      <c r="I65" s="49">
        <v>0.376234471797943</v>
      </c>
      <c r="J65" s="49">
        <v>7.2893343865871402E-2</v>
      </c>
      <c r="K65" s="49">
        <v>0.408316910266876</v>
      </c>
      <c r="L65" s="49">
        <v>0.14098118245601701</v>
      </c>
      <c r="M65" s="49">
        <v>0.21421307325363201</v>
      </c>
      <c r="N65" s="49">
        <v>9.9646300077438396E-2</v>
      </c>
    </row>
    <row r="66" spans="1:14" x14ac:dyDescent="0.2">
      <c r="A66" s="2" t="s">
        <v>72</v>
      </c>
      <c r="B66" s="52">
        <v>94</v>
      </c>
      <c r="C66" s="49">
        <v>9.0134114027023302E-2</v>
      </c>
      <c r="D66" s="49">
        <v>0.223379001021385</v>
      </c>
      <c r="E66" s="49">
        <v>0.26136913895607</v>
      </c>
      <c r="F66" s="49">
        <v>8.6621195077896104E-2</v>
      </c>
      <c r="G66" s="49">
        <v>0.25828018784522999</v>
      </c>
      <c r="H66" s="49">
        <v>0.108846858143806</v>
      </c>
      <c r="I66" s="49">
        <v>0.37129548192024198</v>
      </c>
      <c r="J66" s="49">
        <v>6.8870633840560899E-2</v>
      </c>
      <c r="K66" s="49">
        <v>0.49836966395378102</v>
      </c>
      <c r="L66" s="49">
        <v>0.20280946791172</v>
      </c>
      <c r="M66" s="49">
        <v>0.41707476973533603</v>
      </c>
      <c r="N66" s="49">
        <v>6.1806011945009197E-2</v>
      </c>
    </row>
    <row r="67" spans="1:14" x14ac:dyDescent="0.2">
      <c r="A67" s="2" t="s">
        <v>73</v>
      </c>
      <c r="B67" s="52">
        <v>103</v>
      </c>
      <c r="C67" s="49">
        <v>0.121020302176476</v>
      </c>
      <c r="D67" s="49">
        <v>0.264463841915131</v>
      </c>
      <c r="E67" s="49">
        <v>0.25242915749549899</v>
      </c>
      <c r="F67" s="49">
        <v>0.118606001138687</v>
      </c>
      <c r="G67" s="49">
        <v>0.14709921181201899</v>
      </c>
      <c r="H67" s="49">
        <v>0.110939435660839</v>
      </c>
      <c r="I67" s="49">
        <v>0.31680276989936801</v>
      </c>
      <c r="J67" s="49">
        <v>9.7591318190097795E-2</v>
      </c>
      <c r="K67" s="49">
        <v>0.375849068164825</v>
      </c>
      <c r="L67" s="49">
        <v>0.119428753852844</v>
      </c>
      <c r="M67" s="49">
        <v>0.41115590929985002</v>
      </c>
      <c r="N67" s="49">
        <v>0.100913248956203</v>
      </c>
    </row>
    <row r="68" spans="1:14" x14ac:dyDescent="0.2">
      <c r="A68" s="2" t="s">
        <v>74</v>
      </c>
      <c r="B68" s="52">
        <v>91</v>
      </c>
      <c r="C68" s="49">
        <v>0.18574132025241899</v>
      </c>
      <c r="D68" s="49">
        <v>0.32981982827186601</v>
      </c>
      <c r="E68" s="49">
        <v>0.19371491670608501</v>
      </c>
      <c r="F68" s="49">
        <v>0.10675860941410099</v>
      </c>
      <c r="G68" s="49">
        <v>0.33005282282829301</v>
      </c>
      <c r="H68" s="49">
        <v>0.22016525268554701</v>
      </c>
      <c r="I68" s="49">
        <v>0.43129473924636802</v>
      </c>
      <c r="J68" s="49">
        <v>0.15576893091201799</v>
      </c>
      <c r="K68" s="49">
        <v>0.338077872991562</v>
      </c>
      <c r="L68" s="49">
        <v>0.14475832879543299</v>
      </c>
      <c r="M68" s="49">
        <v>0.25183686614036599</v>
      </c>
      <c r="N68" s="49">
        <v>0.121704012155533</v>
      </c>
    </row>
    <row r="69" spans="1:14" x14ac:dyDescent="0.2">
      <c r="A69" s="2" t="s">
        <v>75</v>
      </c>
      <c r="B69" s="52">
        <v>109</v>
      </c>
      <c r="C69" s="49">
        <v>0.15753076970577201</v>
      </c>
      <c r="D69" s="49">
        <v>0.31187087297439597</v>
      </c>
      <c r="E69" s="49">
        <v>0.29877734184265098</v>
      </c>
      <c r="F69" s="49">
        <v>0.136465698480606</v>
      </c>
      <c r="G69" s="49">
        <v>0.233129933476448</v>
      </c>
      <c r="H69" s="49">
        <v>7.8326381742954296E-2</v>
      </c>
      <c r="I69" s="49">
        <v>0.41415292024612399</v>
      </c>
      <c r="J69" s="49">
        <v>0.10374353826046</v>
      </c>
      <c r="K69" s="49">
        <v>0.25367110967636097</v>
      </c>
      <c r="L69" s="49">
        <v>0.14461709558963801</v>
      </c>
      <c r="M69" s="49">
        <v>0.316468566656113</v>
      </c>
      <c r="N69" s="49">
        <v>0.159914180636406</v>
      </c>
    </row>
    <row r="70" spans="1:14" x14ac:dyDescent="0.2">
      <c r="A70" s="2" t="s">
        <v>76</v>
      </c>
      <c r="B70" s="52">
        <v>100</v>
      </c>
      <c r="C70" s="49">
        <v>5.7820048183202702E-2</v>
      </c>
      <c r="D70" s="49">
        <v>0.35342240333557101</v>
      </c>
      <c r="E70" s="49">
        <v>0.18054671585559801</v>
      </c>
      <c r="F70" s="49">
        <v>0.1896071434021</v>
      </c>
      <c r="G70" s="49">
        <v>0.108382776379585</v>
      </c>
      <c r="H70" s="49">
        <v>0.33683809638023399</v>
      </c>
      <c r="I70" s="49">
        <v>0.17338128387928001</v>
      </c>
      <c r="J70" s="49">
        <v>0.13032829761505099</v>
      </c>
      <c r="K70" s="49">
        <v>0.53481411933898904</v>
      </c>
      <c r="L70" s="49">
        <v>8.6716085672378498E-2</v>
      </c>
      <c r="M70" s="49">
        <v>0.150196552276611</v>
      </c>
      <c r="N70" s="49">
        <v>0.178204596042633</v>
      </c>
    </row>
    <row r="71" spans="1:14" x14ac:dyDescent="0.2">
      <c r="A71" s="3" t="s">
        <v>77</v>
      </c>
      <c r="B71" s="53">
        <v>75</v>
      </c>
      <c r="C71" s="50">
        <v>3.5889524966478299E-2</v>
      </c>
      <c r="D71" s="50">
        <v>0.32587662339210499</v>
      </c>
      <c r="E71" s="50">
        <v>0.18826128542423201</v>
      </c>
      <c r="F71" s="50">
        <v>7.0896759629249601E-2</v>
      </c>
      <c r="G71" s="50">
        <v>0.30561628937721302</v>
      </c>
      <c r="H71" s="50">
        <v>0.16734342277049999</v>
      </c>
      <c r="I71" s="50">
        <v>0.28531661629676802</v>
      </c>
      <c r="J71" s="50">
        <v>7.2320155799388899E-2</v>
      </c>
      <c r="K71" s="50">
        <v>0.51454412937164296</v>
      </c>
      <c r="L71" s="50">
        <v>0.172502085566521</v>
      </c>
      <c r="M71" s="50">
        <v>0.10720644146204</v>
      </c>
      <c r="N71" s="50">
        <v>0.18454855680465701</v>
      </c>
    </row>
    <row r="73" spans="1:1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353</v>
      </c>
    </row>
    <row r="4" spans="1:10" x14ac:dyDescent="0.2">
      <c r="A4" t="s">
        <v>167</v>
      </c>
    </row>
    <row r="5" spans="1:10" ht="38.25" x14ac:dyDescent="0.2">
      <c r="A5" s="4" t="s">
        <v>4</v>
      </c>
      <c r="B5" s="4" t="s">
        <v>5</v>
      </c>
      <c r="C5" s="4" t="s">
        <v>346</v>
      </c>
      <c r="D5" s="4" t="s">
        <v>347</v>
      </c>
      <c r="E5" s="4" t="s">
        <v>91</v>
      </c>
      <c r="F5" s="4" t="s">
        <v>348</v>
      </c>
      <c r="G5" s="4" t="s">
        <v>349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40" t="s">
        <v>1</v>
      </c>
      <c r="C6" s="537" t="s">
        <v>1</v>
      </c>
      <c r="D6" s="537" t="s">
        <v>1</v>
      </c>
      <c r="E6" s="537" t="s">
        <v>1</v>
      </c>
      <c r="F6" s="537" t="s">
        <v>1</v>
      </c>
      <c r="G6" s="537" t="s">
        <v>1</v>
      </c>
      <c r="H6" s="537" t="s">
        <v>1</v>
      </c>
      <c r="I6" s="543" t="s">
        <v>1</v>
      </c>
      <c r="J6" s="537" t="s">
        <v>1</v>
      </c>
    </row>
    <row r="7" spans="1:10" x14ac:dyDescent="0.2">
      <c r="A7" s="2" t="s">
        <v>13</v>
      </c>
      <c r="B7" s="541">
        <v>6128</v>
      </c>
      <c r="C7" s="538">
        <v>0.44145277142524703</v>
      </c>
      <c r="D7" s="538">
        <v>0.30734485387802102</v>
      </c>
      <c r="E7" s="538">
        <v>0.156057983636856</v>
      </c>
      <c r="F7" s="538">
        <v>4.6738613396882997E-2</v>
      </c>
      <c r="G7" s="538">
        <v>2.95600257813931E-2</v>
      </c>
      <c r="H7" s="538">
        <v>1.8845750018954301E-2</v>
      </c>
      <c r="I7" s="544">
        <v>1.8947795629501301</v>
      </c>
      <c r="J7" s="538">
        <v>0.76318033249029704</v>
      </c>
    </row>
    <row r="8" spans="1:10" x14ac:dyDescent="0.2">
      <c r="A8" s="5" t="s">
        <v>14</v>
      </c>
      <c r="B8" s="540" t="s">
        <v>1</v>
      </c>
      <c r="C8" s="537" t="s">
        <v>1</v>
      </c>
      <c r="D8" s="537" t="s">
        <v>1</v>
      </c>
      <c r="E8" s="537" t="s">
        <v>1</v>
      </c>
      <c r="F8" s="537" t="s">
        <v>1</v>
      </c>
      <c r="G8" s="537" t="s">
        <v>1</v>
      </c>
      <c r="H8" s="537" t="s">
        <v>1</v>
      </c>
      <c r="I8" s="543" t="s">
        <v>1</v>
      </c>
      <c r="J8" s="537" t="s">
        <v>1</v>
      </c>
    </row>
    <row r="9" spans="1:10" x14ac:dyDescent="0.2">
      <c r="A9" s="2" t="s">
        <v>15</v>
      </c>
      <c r="B9" s="541">
        <v>105</v>
      </c>
      <c r="C9" s="538">
        <v>0.52489763498306297</v>
      </c>
      <c r="D9" s="538">
        <v>0.28852054476737998</v>
      </c>
      <c r="E9" s="538">
        <v>0.12942734360694899</v>
      </c>
      <c r="F9" s="538">
        <v>2.8792042285203899E-2</v>
      </c>
      <c r="G9" s="538">
        <v>2.83624362200499E-2</v>
      </c>
      <c r="H9" s="538">
        <v>0</v>
      </c>
      <c r="I9" s="544">
        <v>1.7472010850906401</v>
      </c>
      <c r="J9" s="538">
        <v>0.81341817823533302</v>
      </c>
    </row>
    <row r="10" spans="1:10" x14ac:dyDescent="0.2">
      <c r="A10" s="2" t="s">
        <v>16</v>
      </c>
      <c r="B10" s="541">
        <v>105</v>
      </c>
      <c r="C10" s="538">
        <v>0.569355309009552</v>
      </c>
      <c r="D10" s="538">
        <v>0.30250850319862399</v>
      </c>
      <c r="E10" s="538">
        <v>8.9343167841434507E-2</v>
      </c>
      <c r="F10" s="538">
        <v>8.3392988890409504E-3</v>
      </c>
      <c r="G10" s="538">
        <v>2.20500528812408E-2</v>
      </c>
      <c r="H10" s="538">
        <v>8.4036458283662796E-3</v>
      </c>
      <c r="I10" s="544">
        <v>1.5994505882263199</v>
      </c>
      <c r="J10" s="538">
        <v>0.879252760655166</v>
      </c>
    </row>
    <row r="11" spans="1:10" x14ac:dyDescent="0.2">
      <c r="A11" s="2" t="s">
        <v>17</v>
      </c>
      <c r="B11" s="541">
        <v>125</v>
      </c>
      <c r="C11" s="538">
        <v>0.62154072523117099</v>
      </c>
      <c r="D11" s="538">
        <v>0.17275325953960399</v>
      </c>
      <c r="E11" s="538">
        <v>0.103513635694981</v>
      </c>
      <c r="F11" s="538">
        <v>6.1975706368684803E-2</v>
      </c>
      <c r="G11" s="538">
        <v>1.0292044840753099E-2</v>
      </c>
      <c r="H11" s="538">
        <v>2.9924647882580799E-2</v>
      </c>
      <c r="I11" s="544">
        <v>1.6255966424942001</v>
      </c>
      <c r="J11" s="538">
        <v>0.81879615539474304</v>
      </c>
    </row>
    <row r="12" spans="1:10" x14ac:dyDescent="0.2">
      <c r="A12" s="2" t="s">
        <v>18</v>
      </c>
      <c r="B12" s="541">
        <v>110</v>
      </c>
      <c r="C12" s="538">
        <v>0.54148608446121205</v>
      </c>
      <c r="D12" s="538">
        <v>0.30396261811256398</v>
      </c>
      <c r="E12" s="538">
        <v>7.8802481293678298E-2</v>
      </c>
      <c r="F12" s="538">
        <v>6.0336109250783899E-2</v>
      </c>
      <c r="G12" s="538">
        <v>7.70635483786464E-3</v>
      </c>
      <c r="H12" s="538">
        <v>7.70635483786464E-3</v>
      </c>
      <c r="I12" s="544">
        <v>1.6786310672760001</v>
      </c>
      <c r="J12" s="538">
        <v>0.85201462723782095</v>
      </c>
    </row>
    <row r="13" spans="1:10" x14ac:dyDescent="0.2">
      <c r="A13" s="2" t="s">
        <v>19</v>
      </c>
      <c r="B13" s="541">
        <v>108</v>
      </c>
      <c r="C13" s="538">
        <v>0.59079420566558805</v>
      </c>
      <c r="D13" s="538">
        <v>0.28765702247619601</v>
      </c>
      <c r="E13" s="538">
        <v>7.7274851500988007E-2</v>
      </c>
      <c r="F13" s="538">
        <v>3.1184699386358299E-2</v>
      </c>
      <c r="G13" s="538">
        <v>0</v>
      </c>
      <c r="H13" s="538">
        <v>1.30892479792237E-2</v>
      </c>
      <c r="I13" s="544">
        <v>1.5428665876388501</v>
      </c>
      <c r="J13" s="538">
        <v>0.89010196950727105</v>
      </c>
    </row>
    <row r="14" spans="1:10" x14ac:dyDescent="0.2">
      <c r="A14" s="2" t="s">
        <v>20</v>
      </c>
      <c r="B14" s="541">
        <v>98</v>
      </c>
      <c r="C14" s="538">
        <v>0.58569097518920898</v>
      </c>
      <c r="D14" s="538">
        <v>0.303207397460938</v>
      </c>
      <c r="E14" s="538">
        <v>9.8374612629413605E-2</v>
      </c>
      <c r="F14" s="538">
        <v>1.2727010063827E-2</v>
      </c>
      <c r="G14" s="538">
        <v>0</v>
      </c>
      <c r="H14" s="538">
        <v>0</v>
      </c>
      <c r="I14" s="544">
        <v>1.5381376743316699</v>
      </c>
      <c r="J14" s="538">
        <v>0.88889837678940198</v>
      </c>
    </row>
    <row r="15" spans="1:10" x14ac:dyDescent="0.2">
      <c r="A15" s="2" t="s">
        <v>21</v>
      </c>
      <c r="B15" s="541">
        <v>94</v>
      </c>
      <c r="C15" s="538">
        <v>0.51442939043045</v>
      </c>
      <c r="D15" s="538">
        <v>0.34776619076728799</v>
      </c>
      <c r="E15" s="538">
        <v>0.11515375971794101</v>
      </c>
      <c r="F15" s="538">
        <v>2.26506609469652E-2</v>
      </c>
      <c r="G15" s="538">
        <v>0</v>
      </c>
      <c r="H15" s="538">
        <v>0</v>
      </c>
      <c r="I15" s="544">
        <v>1.6460256576538099</v>
      </c>
      <c r="J15" s="538">
        <v>0.86219557959177395</v>
      </c>
    </row>
    <row r="16" spans="1:10" x14ac:dyDescent="0.2">
      <c r="A16" s="2" t="s">
        <v>22</v>
      </c>
      <c r="B16" s="541">
        <v>104</v>
      </c>
      <c r="C16" s="538">
        <v>0.45006465911865201</v>
      </c>
      <c r="D16" s="538">
        <v>0.317010939121246</v>
      </c>
      <c r="E16" s="538">
        <v>0.169384941458702</v>
      </c>
      <c r="F16" s="538">
        <v>3.06041948497295E-2</v>
      </c>
      <c r="G16" s="538">
        <v>2.4352595210075399E-2</v>
      </c>
      <c r="H16" s="538">
        <v>8.58265720307827E-3</v>
      </c>
      <c r="I16" s="544">
        <v>1.8523190021514899</v>
      </c>
      <c r="J16" s="538">
        <v>0.77371614880569395</v>
      </c>
    </row>
    <row r="17" spans="1:10" x14ac:dyDescent="0.2">
      <c r="A17" s="2" t="s">
        <v>23</v>
      </c>
      <c r="B17" s="541">
        <v>79</v>
      </c>
      <c r="C17" s="538">
        <v>0.33695819973945601</v>
      </c>
      <c r="D17" s="538">
        <v>0.44635230302810702</v>
      </c>
      <c r="E17" s="538">
        <v>8.3218418061733204E-2</v>
      </c>
      <c r="F17" s="538">
        <v>6.2126073986291899E-2</v>
      </c>
      <c r="G17" s="538">
        <v>2.3122878745198201E-2</v>
      </c>
      <c r="H17" s="538">
        <v>4.82220984995365E-2</v>
      </c>
      <c r="I17" s="544">
        <v>1.93683505058289</v>
      </c>
      <c r="J17" s="538">
        <v>0.82299717668056904</v>
      </c>
    </row>
    <row r="18" spans="1:10" x14ac:dyDescent="0.2">
      <c r="A18" s="2" t="s">
        <v>24</v>
      </c>
      <c r="B18" s="541">
        <v>78</v>
      </c>
      <c r="C18" s="538">
        <v>0.42088621854782099</v>
      </c>
      <c r="D18" s="538">
        <v>0.27313429117202798</v>
      </c>
      <c r="E18" s="538">
        <v>0.155320674180984</v>
      </c>
      <c r="F18" s="538">
        <v>9.0869151055812794E-2</v>
      </c>
      <c r="G18" s="538">
        <v>1.7901200801134099E-2</v>
      </c>
      <c r="H18" s="538">
        <v>4.18884567916393E-2</v>
      </c>
      <c r="I18" s="544">
        <v>1.9685593843460101</v>
      </c>
      <c r="J18" s="538">
        <v>0.72436296174113002</v>
      </c>
    </row>
    <row r="19" spans="1:10" x14ac:dyDescent="0.2">
      <c r="A19" s="2" t="s">
        <v>25</v>
      </c>
      <c r="B19" s="541">
        <v>99</v>
      </c>
      <c r="C19" s="538">
        <v>0.374407798051834</v>
      </c>
      <c r="D19" s="538">
        <v>0.33839365839958202</v>
      </c>
      <c r="E19" s="538">
        <v>0.133006677031517</v>
      </c>
      <c r="F19" s="538">
        <v>7.3628380894660894E-2</v>
      </c>
      <c r="G19" s="538">
        <v>3.8187999278307003E-2</v>
      </c>
      <c r="H19" s="538">
        <v>4.2375478893518399E-2</v>
      </c>
      <c r="I19" s="544">
        <v>2.02132320404053</v>
      </c>
      <c r="J19" s="538">
        <v>0.74434336870739704</v>
      </c>
    </row>
    <row r="20" spans="1:10" x14ac:dyDescent="0.2">
      <c r="A20" s="2" t="s">
        <v>26</v>
      </c>
      <c r="B20" s="541">
        <v>101</v>
      </c>
      <c r="C20" s="538">
        <v>0.39435938000678999</v>
      </c>
      <c r="D20" s="538">
        <v>0.32308441400527999</v>
      </c>
      <c r="E20" s="538">
        <v>0.16460524499416401</v>
      </c>
      <c r="F20" s="538">
        <v>7.0473566651344299E-2</v>
      </c>
      <c r="G20" s="538">
        <v>1.5906954184174499E-2</v>
      </c>
      <c r="H20" s="538">
        <v>3.1570445746183402E-2</v>
      </c>
      <c r="I20" s="544">
        <v>1.95757448673248</v>
      </c>
      <c r="J20" s="538">
        <v>0.74083219240984799</v>
      </c>
    </row>
    <row r="21" spans="1:10" x14ac:dyDescent="0.2">
      <c r="A21" s="2" t="s">
        <v>27</v>
      </c>
      <c r="B21" s="541">
        <v>83</v>
      </c>
      <c r="C21" s="538">
        <v>0.38227194547653198</v>
      </c>
      <c r="D21" s="538">
        <v>0.415435820817947</v>
      </c>
      <c r="E21" s="538">
        <v>0.180629387497902</v>
      </c>
      <c r="F21" s="538">
        <v>5.9769297949969803E-3</v>
      </c>
      <c r="G21" s="538">
        <v>5.9769297949969803E-3</v>
      </c>
      <c r="H21" s="538">
        <v>9.7089866176247597E-3</v>
      </c>
      <c r="I21" s="544">
        <v>1.8265581130981401</v>
      </c>
      <c r="J21" s="538">
        <v>0.80552863301251099</v>
      </c>
    </row>
    <row r="22" spans="1:10" x14ac:dyDescent="0.2">
      <c r="A22" s="2" t="s">
        <v>28</v>
      </c>
      <c r="B22" s="541">
        <v>106</v>
      </c>
      <c r="C22" s="538">
        <v>0.48351880908012401</v>
      </c>
      <c r="D22" s="538">
        <v>0.32177975773811301</v>
      </c>
      <c r="E22" s="538">
        <v>0.105397619307041</v>
      </c>
      <c r="F22" s="538">
        <v>4.74682562053204E-2</v>
      </c>
      <c r="G22" s="538">
        <v>4.18355651199818E-2</v>
      </c>
      <c r="H22" s="538">
        <v>0</v>
      </c>
      <c r="I22" s="544">
        <v>1.8423219919204701</v>
      </c>
      <c r="J22" s="538">
        <v>0.80529856081829498</v>
      </c>
    </row>
    <row r="23" spans="1:10" x14ac:dyDescent="0.2">
      <c r="A23" s="2" t="s">
        <v>29</v>
      </c>
      <c r="B23" s="541">
        <v>102</v>
      </c>
      <c r="C23" s="538">
        <v>0.47610545158386203</v>
      </c>
      <c r="D23" s="538">
        <v>0.27344357967376698</v>
      </c>
      <c r="E23" s="538">
        <v>0.17386440932750699</v>
      </c>
      <c r="F23" s="538">
        <v>1.0411916300654399E-2</v>
      </c>
      <c r="G23" s="538">
        <v>3.5072389990091303E-2</v>
      </c>
      <c r="H23" s="538">
        <v>3.1102271750569298E-2</v>
      </c>
      <c r="I23" s="544">
        <v>1.81814384460449</v>
      </c>
      <c r="J23" s="538">
        <v>0.77361004675104095</v>
      </c>
    </row>
    <row r="24" spans="1:10" x14ac:dyDescent="0.2">
      <c r="A24" s="2" t="s">
        <v>30</v>
      </c>
      <c r="B24" s="541">
        <v>101</v>
      </c>
      <c r="C24" s="538">
        <v>0.54887837171554599</v>
      </c>
      <c r="D24" s="538">
        <v>0.30941504240036</v>
      </c>
      <c r="E24" s="538">
        <v>0.10124741494655599</v>
      </c>
      <c r="F24" s="538">
        <v>1.6195682808756801E-2</v>
      </c>
      <c r="G24" s="538">
        <v>2.42634788155556E-2</v>
      </c>
      <c r="H24" s="538">
        <v>0</v>
      </c>
      <c r="I24" s="544">
        <v>1.6575508117675799</v>
      </c>
      <c r="J24" s="538">
        <v>0.85829342210938597</v>
      </c>
    </row>
    <row r="25" spans="1:10" x14ac:dyDescent="0.2">
      <c r="A25" s="2" t="s">
        <v>31</v>
      </c>
      <c r="B25" s="541">
        <v>102</v>
      </c>
      <c r="C25" s="538">
        <v>0.43002203106880199</v>
      </c>
      <c r="D25" s="538">
        <v>0.28932556509971602</v>
      </c>
      <c r="E25" s="538">
        <v>0.197557047009468</v>
      </c>
      <c r="F25" s="538">
        <v>5.3281866014003802E-2</v>
      </c>
      <c r="G25" s="538">
        <v>2.9813472181558599E-2</v>
      </c>
      <c r="H25" s="538">
        <v>0</v>
      </c>
      <c r="I25" s="544">
        <v>1.96353912353516</v>
      </c>
      <c r="J25" s="538">
        <v>0.71934760956741095</v>
      </c>
    </row>
    <row r="26" spans="1:10" x14ac:dyDescent="0.2">
      <c r="A26" s="2" t="s">
        <v>32</v>
      </c>
      <c r="B26" s="541">
        <v>95</v>
      </c>
      <c r="C26" s="538">
        <v>0.37752676010131803</v>
      </c>
      <c r="D26" s="538">
        <v>0.33603402972221402</v>
      </c>
      <c r="E26" s="538">
        <v>0.100552946329117</v>
      </c>
      <c r="F26" s="538">
        <v>0.112659774720669</v>
      </c>
      <c r="G26" s="538">
        <v>5.3815264254808398E-2</v>
      </c>
      <c r="H26" s="538">
        <v>1.9411200657486902E-2</v>
      </c>
      <c r="I26" s="544">
        <v>2.1119649410247798</v>
      </c>
      <c r="J26" s="538">
        <v>0.72768606772017796</v>
      </c>
    </row>
    <row r="27" spans="1:10" x14ac:dyDescent="0.2">
      <c r="A27" s="2" t="s">
        <v>33</v>
      </c>
      <c r="B27" s="541">
        <v>92</v>
      </c>
      <c r="C27" s="538">
        <v>0.375511914491653</v>
      </c>
      <c r="D27" s="538">
        <v>0.33143520355224598</v>
      </c>
      <c r="E27" s="538">
        <v>0.19919940829277</v>
      </c>
      <c r="F27" s="538">
        <v>6.4175955951213795E-2</v>
      </c>
      <c r="G27" s="538">
        <v>2.9677513986825901E-2</v>
      </c>
      <c r="H27" s="538">
        <v>0</v>
      </c>
      <c r="I27" s="544">
        <v>2.0410718917846702</v>
      </c>
      <c r="J27" s="538">
        <v>0.706947120677483</v>
      </c>
    </row>
    <row r="28" spans="1:10" x14ac:dyDescent="0.2">
      <c r="A28" s="2" t="s">
        <v>34</v>
      </c>
      <c r="B28" s="541">
        <v>103</v>
      </c>
      <c r="C28" s="538">
        <v>0.35489377379417397</v>
      </c>
      <c r="D28" s="538">
        <v>0.461270302534103</v>
      </c>
      <c r="E28" s="538">
        <v>0.14241698384285001</v>
      </c>
      <c r="F28" s="538">
        <v>1.6650764271616901E-2</v>
      </c>
      <c r="G28" s="538">
        <v>7.0126191712915897E-3</v>
      </c>
      <c r="H28" s="538">
        <v>1.7755566164851199E-2</v>
      </c>
      <c r="I28" s="544">
        <v>1.8390040397644001</v>
      </c>
      <c r="J28" s="538">
        <v>0.83091747846932296</v>
      </c>
    </row>
    <row r="29" spans="1:10" x14ac:dyDescent="0.2">
      <c r="A29" s="2" t="s">
        <v>35</v>
      </c>
      <c r="B29" s="541">
        <v>99</v>
      </c>
      <c r="C29" s="538">
        <v>0.31290301680564903</v>
      </c>
      <c r="D29" s="538">
        <v>0.38510844111442599</v>
      </c>
      <c r="E29" s="538">
        <v>0.215743973851204</v>
      </c>
      <c r="F29" s="538">
        <v>3.60387712717056E-2</v>
      </c>
      <c r="G29" s="538">
        <v>3.2487560063600499E-2</v>
      </c>
      <c r="H29" s="538">
        <v>1.77182368934155E-2</v>
      </c>
      <c r="I29" s="544">
        <v>2.07368683815002</v>
      </c>
      <c r="J29" s="538">
        <v>0.71060207380062601</v>
      </c>
    </row>
    <row r="30" spans="1:10" x14ac:dyDescent="0.2">
      <c r="A30" s="2" t="s">
        <v>36</v>
      </c>
      <c r="B30" s="541">
        <v>92</v>
      </c>
      <c r="C30" s="538">
        <v>0.48729893565177901</v>
      </c>
      <c r="D30" s="538">
        <v>0.36431694030761702</v>
      </c>
      <c r="E30" s="538">
        <v>6.4871825277805301E-2</v>
      </c>
      <c r="F30" s="538">
        <v>5.2851747721433598E-2</v>
      </c>
      <c r="G30" s="538">
        <v>0</v>
      </c>
      <c r="H30" s="538">
        <v>3.0660547316074399E-2</v>
      </c>
      <c r="I30" s="544">
        <v>1.6732583045959499</v>
      </c>
      <c r="J30" s="538">
        <v>0.878552788576066</v>
      </c>
    </row>
    <row r="31" spans="1:10" x14ac:dyDescent="0.2">
      <c r="A31" s="2" t="s">
        <v>37</v>
      </c>
      <c r="B31" s="541">
        <v>82</v>
      </c>
      <c r="C31" s="538">
        <v>0.50165396928787198</v>
      </c>
      <c r="D31" s="538">
        <v>0.37043577432632402</v>
      </c>
      <c r="E31" s="538">
        <v>0.101276405155659</v>
      </c>
      <c r="F31" s="538">
        <v>2.66338493674994E-2</v>
      </c>
      <c r="G31" s="538">
        <v>0</v>
      </c>
      <c r="H31" s="538">
        <v>0</v>
      </c>
      <c r="I31" s="544">
        <v>1.6528900861740099</v>
      </c>
      <c r="J31" s="538">
        <v>0.87208974523859095</v>
      </c>
    </row>
    <row r="32" spans="1:10" x14ac:dyDescent="0.2">
      <c r="A32" s="2" t="s">
        <v>38</v>
      </c>
      <c r="B32" s="541">
        <v>107</v>
      </c>
      <c r="C32" s="538">
        <v>0.51336979866027799</v>
      </c>
      <c r="D32" s="538">
        <v>0.38050106167793302</v>
      </c>
      <c r="E32" s="538">
        <v>3.2863494008779498E-2</v>
      </c>
      <c r="F32" s="538">
        <v>4.0497638285160099E-2</v>
      </c>
      <c r="G32" s="538">
        <v>1.4405710622668299E-2</v>
      </c>
      <c r="H32" s="538">
        <v>1.8362326547503499E-2</v>
      </c>
      <c r="I32" s="544">
        <v>1.63704133033752</v>
      </c>
      <c r="J32" s="538">
        <v>0.91059141002265997</v>
      </c>
    </row>
    <row r="33" spans="1:10" x14ac:dyDescent="0.2">
      <c r="A33" s="2" t="s">
        <v>39</v>
      </c>
      <c r="B33" s="541">
        <v>97</v>
      </c>
      <c r="C33" s="538">
        <v>0.49848723411560097</v>
      </c>
      <c r="D33" s="538">
        <v>0.25595316290855402</v>
      </c>
      <c r="E33" s="538">
        <v>0.19512960314750699</v>
      </c>
      <c r="F33" s="538">
        <v>3.4111388027667999E-2</v>
      </c>
      <c r="G33" s="538">
        <v>1.63186062127352E-2</v>
      </c>
      <c r="H33" s="538">
        <v>0</v>
      </c>
      <c r="I33" s="544">
        <v>1.81382095813751</v>
      </c>
      <c r="J33" s="538">
        <v>0.75444040123991896</v>
      </c>
    </row>
    <row r="34" spans="1:10" x14ac:dyDescent="0.2">
      <c r="A34" s="2" t="s">
        <v>40</v>
      </c>
      <c r="B34" s="541">
        <v>98</v>
      </c>
      <c r="C34" s="538">
        <v>0.40575546026229897</v>
      </c>
      <c r="D34" s="538">
        <v>0.41245734691619901</v>
      </c>
      <c r="E34" s="538">
        <v>8.9765466749668094E-2</v>
      </c>
      <c r="F34" s="538">
        <v>4.5909672975540203E-2</v>
      </c>
      <c r="G34" s="538">
        <v>2.68546473234892E-2</v>
      </c>
      <c r="H34" s="538">
        <v>1.9257416948676099E-2</v>
      </c>
      <c r="I34" s="544">
        <v>1.8535734415054299</v>
      </c>
      <c r="J34" s="538">
        <v>0.83427885358974596</v>
      </c>
    </row>
    <row r="35" spans="1:10" x14ac:dyDescent="0.2">
      <c r="A35" s="2" t="s">
        <v>41</v>
      </c>
      <c r="B35" s="541">
        <v>108</v>
      </c>
      <c r="C35" s="538">
        <v>0.45587119460105902</v>
      </c>
      <c r="D35" s="538">
        <v>0.31606620550155601</v>
      </c>
      <c r="E35" s="538">
        <v>0.15653473138809201</v>
      </c>
      <c r="F35" s="538">
        <v>3.8103986531495999E-2</v>
      </c>
      <c r="G35" s="538">
        <v>2.4661224335432101E-2</v>
      </c>
      <c r="H35" s="538">
        <v>8.7626688182354008E-3</v>
      </c>
      <c r="I35" s="544">
        <v>1.84953677654266</v>
      </c>
      <c r="J35" s="538">
        <v>0.77876141980948799</v>
      </c>
    </row>
    <row r="36" spans="1:10" x14ac:dyDescent="0.2">
      <c r="A36" s="2" t="s">
        <v>42</v>
      </c>
      <c r="B36" s="541">
        <v>86</v>
      </c>
      <c r="C36" s="538">
        <v>0.34191277623176602</v>
      </c>
      <c r="D36" s="538">
        <v>0.41506659984588601</v>
      </c>
      <c r="E36" s="538">
        <v>0.19867172837257399</v>
      </c>
      <c r="F36" s="538">
        <v>1.0340931825339799E-2</v>
      </c>
      <c r="G36" s="538">
        <v>6.1326171271502998E-3</v>
      </c>
      <c r="H36" s="538">
        <v>2.7875341475009901E-2</v>
      </c>
      <c r="I36" s="544">
        <v>1.8928518295288099</v>
      </c>
      <c r="J36" s="538">
        <v>0.77868550440317097</v>
      </c>
    </row>
    <row r="37" spans="1:10" x14ac:dyDescent="0.2">
      <c r="A37" s="2" t="s">
        <v>43</v>
      </c>
      <c r="B37" s="541">
        <v>88</v>
      </c>
      <c r="C37" s="538">
        <v>0.39448049664497398</v>
      </c>
      <c r="D37" s="538">
        <v>0.43558168411254899</v>
      </c>
      <c r="E37" s="538">
        <v>0.13986082375049599</v>
      </c>
      <c r="F37" s="538">
        <v>0</v>
      </c>
      <c r="G37" s="538">
        <v>3.00770029425621E-2</v>
      </c>
      <c r="H37" s="538">
        <v>0</v>
      </c>
      <c r="I37" s="544">
        <v>1.83561134338379</v>
      </c>
      <c r="J37" s="538">
        <v>0.83006217457307696</v>
      </c>
    </row>
    <row r="38" spans="1:10" x14ac:dyDescent="0.2">
      <c r="A38" s="2" t="s">
        <v>44</v>
      </c>
      <c r="B38" s="541">
        <v>105</v>
      </c>
      <c r="C38" s="538">
        <v>0.60936611890792802</v>
      </c>
      <c r="D38" s="538">
        <v>0.187592312693596</v>
      </c>
      <c r="E38" s="538">
        <v>0.16689980030059801</v>
      </c>
      <c r="F38" s="538">
        <v>9.5755988731980306E-3</v>
      </c>
      <c r="G38" s="538">
        <v>1.32830757647753E-2</v>
      </c>
      <c r="H38" s="538">
        <v>1.32830757647753E-2</v>
      </c>
      <c r="I38" s="544">
        <v>1.61137187480927</v>
      </c>
      <c r="J38" s="538">
        <v>0.80768701369072904</v>
      </c>
    </row>
    <row r="39" spans="1:10" x14ac:dyDescent="0.2">
      <c r="A39" s="2" t="s">
        <v>45</v>
      </c>
      <c r="B39" s="541">
        <v>106</v>
      </c>
      <c r="C39" s="538">
        <v>0.57670086622238204</v>
      </c>
      <c r="D39" s="538">
        <v>0.26186946034431502</v>
      </c>
      <c r="E39" s="538">
        <v>0.12557527422904999</v>
      </c>
      <c r="F39" s="538">
        <v>2.81378794461489E-2</v>
      </c>
      <c r="G39" s="538">
        <v>7.71653512492776E-3</v>
      </c>
      <c r="H39" s="538">
        <v>0</v>
      </c>
      <c r="I39" s="544">
        <v>1.6282998323440601</v>
      </c>
      <c r="J39" s="538">
        <v>0.83857031368053503</v>
      </c>
    </row>
    <row r="40" spans="1:10" x14ac:dyDescent="0.2">
      <c r="A40" s="2" t="s">
        <v>46</v>
      </c>
      <c r="B40" s="541">
        <v>103</v>
      </c>
      <c r="C40" s="538">
        <v>0.39802947640419001</v>
      </c>
      <c r="D40" s="538">
        <v>0.39344117045402499</v>
      </c>
      <c r="E40" s="538">
        <v>0.109173759818077</v>
      </c>
      <c r="F40" s="538">
        <v>2.5709476321935699E-2</v>
      </c>
      <c r="G40" s="538">
        <v>3.3080615103244802E-2</v>
      </c>
      <c r="H40" s="538">
        <v>4.0565505623817402E-2</v>
      </c>
      <c r="I40" s="544">
        <v>1.85596215724945</v>
      </c>
      <c r="J40" s="538">
        <v>0.82493453010536499</v>
      </c>
    </row>
    <row r="41" spans="1:10" x14ac:dyDescent="0.2">
      <c r="A41" s="2" t="s">
        <v>47</v>
      </c>
      <c r="B41" s="541">
        <v>96</v>
      </c>
      <c r="C41" s="538">
        <v>0.45190337300300598</v>
      </c>
      <c r="D41" s="538">
        <v>0.33442100882530201</v>
      </c>
      <c r="E41" s="538">
        <v>0.148063719272614</v>
      </c>
      <c r="F41" s="538">
        <v>4.5027393847703899E-2</v>
      </c>
      <c r="G41" s="538">
        <v>2.0584506914019599E-2</v>
      </c>
      <c r="H41" s="538">
        <v>0</v>
      </c>
      <c r="I41" s="544">
        <v>1.8479686975479099</v>
      </c>
      <c r="J41" s="538">
        <v>0.78632438036366503</v>
      </c>
    </row>
    <row r="42" spans="1:10" x14ac:dyDescent="0.2">
      <c r="A42" s="2" t="s">
        <v>48</v>
      </c>
      <c r="B42" s="541">
        <v>103</v>
      </c>
      <c r="C42" s="538">
        <v>0.43088117241859403</v>
      </c>
      <c r="D42" s="538">
        <v>0.31849128007888799</v>
      </c>
      <c r="E42" s="538">
        <v>0.193744271993637</v>
      </c>
      <c r="F42" s="538">
        <v>4.7146867960691501E-2</v>
      </c>
      <c r="G42" s="538">
        <v>9.7364094108343107E-3</v>
      </c>
      <c r="H42" s="538">
        <v>0</v>
      </c>
      <c r="I42" s="544">
        <v>1.8863660097122199</v>
      </c>
      <c r="J42" s="538">
        <v>0.74937245110166695</v>
      </c>
    </row>
    <row r="43" spans="1:10" x14ac:dyDescent="0.2">
      <c r="A43" s="2" t="s">
        <v>49</v>
      </c>
      <c r="B43" s="541">
        <v>92</v>
      </c>
      <c r="C43" s="538">
        <v>0.62200349569320701</v>
      </c>
      <c r="D43" s="538">
        <v>0.23939061164855999</v>
      </c>
      <c r="E43" s="538">
        <v>0.11059797555208201</v>
      </c>
      <c r="F43" s="538">
        <v>1.6663724556565299E-2</v>
      </c>
      <c r="G43" s="538">
        <v>1.13442037254572E-2</v>
      </c>
      <c r="H43" s="538">
        <v>0</v>
      </c>
      <c r="I43" s="544">
        <v>1.5559545755386399</v>
      </c>
      <c r="J43" s="538">
        <v>0.86139409771493702</v>
      </c>
    </row>
    <row r="44" spans="1:10" x14ac:dyDescent="0.2">
      <c r="A44" s="2" t="s">
        <v>50</v>
      </c>
      <c r="B44" s="541">
        <v>97</v>
      </c>
      <c r="C44" s="538">
        <v>0.55154931545257602</v>
      </c>
      <c r="D44" s="538">
        <v>0.26337933540344199</v>
      </c>
      <c r="E44" s="538">
        <v>0.13666562736034399</v>
      </c>
      <c r="F44" s="538">
        <v>2.84782871603966E-2</v>
      </c>
      <c r="G44" s="538">
        <v>6.1561064794659597E-3</v>
      </c>
      <c r="H44" s="538">
        <v>1.37713281437755E-2</v>
      </c>
      <c r="I44" s="544">
        <v>1.65580105781555</v>
      </c>
      <c r="J44" s="538">
        <v>0.826308009604106</v>
      </c>
    </row>
    <row r="45" spans="1:10" x14ac:dyDescent="0.2">
      <c r="A45" s="2" t="s">
        <v>51</v>
      </c>
      <c r="B45" s="541">
        <v>101</v>
      </c>
      <c r="C45" s="538">
        <v>0.43697544932365401</v>
      </c>
      <c r="D45" s="538">
        <v>0.33487385511398299</v>
      </c>
      <c r="E45" s="538">
        <v>0.149837240576744</v>
      </c>
      <c r="F45" s="538">
        <v>5.2584890276193598E-2</v>
      </c>
      <c r="G45" s="538">
        <v>8.5194706916809099E-3</v>
      </c>
      <c r="H45" s="538">
        <v>1.72090958803892E-2</v>
      </c>
      <c r="I45" s="544">
        <v>1.8408511877059901</v>
      </c>
      <c r="J45" s="538">
        <v>0.78536471973782496</v>
      </c>
    </row>
    <row r="46" spans="1:10" x14ac:dyDescent="0.2">
      <c r="A46" s="2" t="s">
        <v>52</v>
      </c>
      <c r="B46" s="541">
        <v>105</v>
      </c>
      <c r="C46" s="538">
        <v>0.42355749011039701</v>
      </c>
      <c r="D46" s="538">
        <v>0.33404585719108598</v>
      </c>
      <c r="E46" s="538">
        <v>0.123633399605751</v>
      </c>
      <c r="F46" s="538">
        <v>5.6797184050083202E-2</v>
      </c>
      <c r="G46" s="538">
        <v>1.79210063070059E-2</v>
      </c>
      <c r="H46" s="538">
        <v>4.4045075774192803E-2</v>
      </c>
      <c r="I46" s="544">
        <v>1.8613253831863401</v>
      </c>
      <c r="J46" s="538">
        <v>0.79250947693155205</v>
      </c>
    </row>
    <row r="47" spans="1:10" x14ac:dyDescent="0.2">
      <c r="A47" s="2" t="s">
        <v>53</v>
      </c>
      <c r="B47" s="541">
        <v>105</v>
      </c>
      <c r="C47" s="538">
        <v>0.35935616493225098</v>
      </c>
      <c r="D47" s="538">
        <v>0.423226058483124</v>
      </c>
      <c r="E47" s="538">
        <v>0.15892048180103299</v>
      </c>
      <c r="F47" s="538">
        <v>5.2481539547443397E-2</v>
      </c>
      <c r="G47" s="538">
        <v>0</v>
      </c>
      <c r="H47" s="538">
        <v>6.0157431289553599E-3</v>
      </c>
      <c r="I47" s="544">
        <v>1.9039496183395399</v>
      </c>
      <c r="J47" s="538">
        <v>0.78731853903911597</v>
      </c>
    </row>
    <row r="48" spans="1:10" x14ac:dyDescent="0.2">
      <c r="A48" s="2" t="s">
        <v>54</v>
      </c>
      <c r="B48" s="541">
        <v>90</v>
      </c>
      <c r="C48" s="538">
        <v>0.41158401966094998</v>
      </c>
      <c r="D48" s="538">
        <v>0.41324192285537698</v>
      </c>
      <c r="E48" s="538">
        <v>0.1046232432127</v>
      </c>
      <c r="F48" s="538">
        <v>4.3283399194479003E-2</v>
      </c>
      <c r="G48" s="538">
        <v>9.6235042437910999E-3</v>
      </c>
      <c r="H48" s="538">
        <v>1.7643911764025699E-2</v>
      </c>
      <c r="I48" s="544">
        <v>1.80503666400909</v>
      </c>
      <c r="J48" s="538">
        <v>0.83964048435379302</v>
      </c>
    </row>
    <row r="49" spans="1:10" x14ac:dyDescent="0.2">
      <c r="A49" s="2" t="s">
        <v>55</v>
      </c>
      <c r="B49" s="541">
        <v>90</v>
      </c>
      <c r="C49" s="538">
        <v>0.42540985345840499</v>
      </c>
      <c r="D49" s="538">
        <v>0.29164764285087602</v>
      </c>
      <c r="E49" s="538">
        <v>0.19927176833152799</v>
      </c>
      <c r="F49" s="538">
        <v>6.3584998250007602E-2</v>
      </c>
      <c r="G49" s="538">
        <v>1.17159355431795E-2</v>
      </c>
      <c r="H49" s="538">
        <v>8.3697997033596004E-3</v>
      </c>
      <c r="I49" s="544">
        <v>1.93564105033875</v>
      </c>
      <c r="J49" s="538">
        <v>0.72310978169248397</v>
      </c>
    </row>
    <row r="50" spans="1:10" x14ac:dyDescent="0.2">
      <c r="A50" s="2" t="s">
        <v>56</v>
      </c>
      <c r="B50" s="541">
        <v>70</v>
      </c>
      <c r="C50" s="538">
        <v>0.30370014905929599</v>
      </c>
      <c r="D50" s="538">
        <v>0.28619590401649497</v>
      </c>
      <c r="E50" s="538">
        <v>0.28757902979850802</v>
      </c>
      <c r="F50" s="538">
        <v>1.9230678677558899E-2</v>
      </c>
      <c r="G50" s="538">
        <v>5.8687593787908603E-2</v>
      </c>
      <c r="H50" s="538">
        <v>4.4606637209653903E-2</v>
      </c>
      <c r="I50" s="544">
        <v>2.2076663970947301</v>
      </c>
      <c r="J50" s="538">
        <v>0.617437885430977</v>
      </c>
    </row>
    <row r="51" spans="1:10" x14ac:dyDescent="0.2">
      <c r="A51" s="2" t="s">
        <v>57</v>
      </c>
      <c r="B51" s="541">
        <v>102</v>
      </c>
      <c r="C51" s="538">
        <v>0.35903048515319802</v>
      </c>
      <c r="D51" s="538">
        <v>0.27579873800277699</v>
      </c>
      <c r="E51" s="538">
        <v>0.243294343352318</v>
      </c>
      <c r="F51" s="538">
        <v>8.3241671323776203E-2</v>
      </c>
      <c r="G51" s="538">
        <v>2.58825905621052E-2</v>
      </c>
      <c r="H51" s="538">
        <v>1.27521809190512E-2</v>
      </c>
      <c r="I51" s="544">
        <v>2.1300535202026398</v>
      </c>
      <c r="J51" s="538">
        <v>0.64302924240265802</v>
      </c>
    </row>
    <row r="52" spans="1:10" x14ac:dyDescent="0.2">
      <c r="A52" s="2" t="s">
        <v>58</v>
      </c>
      <c r="B52" s="541">
        <v>83</v>
      </c>
      <c r="C52" s="538">
        <v>0.32861351966857899</v>
      </c>
      <c r="D52" s="538">
        <v>0.389075636863708</v>
      </c>
      <c r="E52" s="538">
        <v>0.16193681955337499</v>
      </c>
      <c r="F52" s="538">
        <v>4.8498619347810697E-2</v>
      </c>
      <c r="G52" s="538">
        <v>2.49362364411354E-2</v>
      </c>
      <c r="H52" s="538">
        <v>4.6939164400100701E-2</v>
      </c>
      <c r="I52" s="544">
        <v>2.00538182258606</v>
      </c>
      <c r="J52" s="538">
        <v>0.75303604190788098</v>
      </c>
    </row>
    <row r="53" spans="1:10" x14ac:dyDescent="0.2">
      <c r="A53" s="2" t="s">
        <v>59</v>
      </c>
      <c r="B53" s="541">
        <v>101</v>
      </c>
      <c r="C53" s="538">
        <v>0.37671777606010398</v>
      </c>
      <c r="D53" s="538">
        <v>0.31803709268569902</v>
      </c>
      <c r="E53" s="538">
        <v>0.17194806039333299</v>
      </c>
      <c r="F53" s="538">
        <v>4.6677686274051701E-2</v>
      </c>
      <c r="G53" s="538">
        <v>6.3918456435203594E-2</v>
      </c>
      <c r="H53" s="538">
        <v>2.2700939327478398E-2</v>
      </c>
      <c r="I53" s="544">
        <v>2.0822072029113801</v>
      </c>
      <c r="J53" s="538">
        <v>0.71089279500879399</v>
      </c>
    </row>
    <row r="54" spans="1:10" x14ac:dyDescent="0.2">
      <c r="A54" s="2" t="s">
        <v>60</v>
      </c>
      <c r="B54" s="541">
        <v>97</v>
      </c>
      <c r="C54" s="538">
        <v>0.40203616023063699</v>
      </c>
      <c r="D54" s="538">
        <v>0.18024288117885601</v>
      </c>
      <c r="E54" s="538">
        <v>0.26137408614158603</v>
      </c>
      <c r="F54" s="538">
        <v>5.2977770566940301E-2</v>
      </c>
      <c r="G54" s="538">
        <v>6.0072854161262498E-2</v>
      </c>
      <c r="H54" s="538">
        <v>4.32962588965893E-2</v>
      </c>
      <c r="I54" s="544">
        <v>2.1520972251892099</v>
      </c>
      <c r="J54" s="538">
        <v>0.60863045642107305</v>
      </c>
    </row>
    <row r="55" spans="1:10" x14ac:dyDescent="0.2">
      <c r="A55" s="2" t="s">
        <v>61</v>
      </c>
      <c r="B55" s="541">
        <v>95</v>
      </c>
      <c r="C55" s="538">
        <v>0.39468327164650002</v>
      </c>
      <c r="D55" s="538">
        <v>0.408731520175934</v>
      </c>
      <c r="E55" s="538">
        <v>0.124230600893497</v>
      </c>
      <c r="F55" s="538">
        <v>4.5573569834232303E-2</v>
      </c>
      <c r="G55" s="538">
        <v>1.83254014700651E-2</v>
      </c>
      <c r="H55" s="538">
        <v>8.4556462243199296E-3</v>
      </c>
      <c r="I55" s="544">
        <v>1.87461042404175</v>
      </c>
      <c r="J55" s="538">
        <v>0.81026610707056901</v>
      </c>
    </row>
    <row r="56" spans="1:10" x14ac:dyDescent="0.2">
      <c r="A56" s="2" t="s">
        <v>62</v>
      </c>
      <c r="B56" s="541">
        <v>106</v>
      </c>
      <c r="C56" s="538">
        <v>0.55552989244461104</v>
      </c>
      <c r="D56" s="538">
        <v>0.234343141317368</v>
      </c>
      <c r="E56" s="538">
        <v>0.17522031068801899</v>
      </c>
      <c r="F56" s="538">
        <v>2.2097509354353E-2</v>
      </c>
      <c r="G56" s="538">
        <v>1.28091145306826E-2</v>
      </c>
      <c r="H56" s="538">
        <v>0</v>
      </c>
      <c r="I56" s="544">
        <v>1.7023127079010001</v>
      </c>
      <c r="J56" s="538">
        <v>0.78987305877328295</v>
      </c>
    </row>
    <row r="57" spans="1:10" x14ac:dyDescent="0.2">
      <c r="A57" s="2" t="s">
        <v>63</v>
      </c>
      <c r="B57" s="541">
        <v>98</v>
      </c>
      <c r="C57" s="538">
        <v>0.517361640930176</v>
      </c>
      <c r="D57" s="538">
        <v>0.338503688573837</v>
      </c>
      <c r="E57" s="538">
        <v>8.6734712123870794E-2</v>
      </c>
      <c r="F57" s="538">
        <v>2.4414576590061202E-2</v>
      </c>
      <c r="G57" s="538">
        <v>1.4246035367250399E-2</v>
      </c>
      <c r="H57" s="538">
        <v>1.8739327788353001E-2</v>
      </c>
      <c r="I57" s="544">
        <v>1.6544651985168499</v>
      </c>
      <c r="J57" s="538">
        <v>0.87220997435999303</v>
      </c>
    </row>
    <row r="58" spans="1:10" x14ac:dyDescent="0.2">
      <c r="A58" s="2" t="s">
        <v>64</v>
      </c>
      <c r="B58" s="541">
        <v>103</v>
      </c>
      <c r="C58" s="538">
        <v>0.46211001276969899</v>
      </c>
      <c r="D58" s="538">
        <v>0.33734363317489602</v>
      </c>
      <c r="E58" s="538">
        <v>0.13977070152759599</v>
      </c>
      <c r="F58" s="538">
        <v>1.54159022495151E-2</v>
      </c>
      <c r="G58" s="538">
        <v>3.1385399401187897E-2</v>
      </c>
      <c r="H58" s="538">
        <v>1.39743350446224E-2</v>
      </c>
      <c r="I58" s="544">
        <v>1.7998517751693699</v>
      </c>
      <c r="J58" s="538">
        <v>0.81078382358079504</v>
      </c>
    </row>
    <row r="59" spans="1:10" x14ac:dyDescent="0.2">
      <c r="A59" s="2" t="s">
        <v>65</v>
      </c>
      <c r="B59" s="541">
        <v>91</v>
      </c>
      <c r="C59" s="538">
        <v>0.58006834983825695</v>
      </c>
      <c r="D59" s="538">
        <v>0.28450933098793002</v>
      </c>
      <c r="E59" s="538">
        <v>8.5897050797939301E-2</v>
      </c>
      <c r="F59" s="538">
        <v>7.5069363228976701E-3</v>
      </c>
      <c r="G59" s="538">
        <v>1.7864422872662499E-2</v>
      </c>
      <c r="H59" s="538">
        <v>2.4153931066393901E-2</v>
      </c>
      <c r="I59" s="544">
        <v>1.5639023780822801</v>
      </c>
      <c r="J59" s="538">
        <v>0.88597750091919003</v>
      </c>
    </row>
    <row r="60" spans="1:10" x14ac:dyDescent="0.2">
      <c r="A60" s="2" t="s">
        <v>66</v>
      </c>
      <c r="B60" s="541">
        <v>90</v>
      </c>
      <c r="C60" s="538">
        <v>0.37978079915046697</v>
      </c>
      <c r="D60" s="538">
        <v>0.37423753738403298</v>
      </c>
      <c r="E60" s="538">
        <v>0.13075844943523399</v>
      </c>
      <c r="F60" s="538">
        <v>4.6129025518894202E-2</v>
      </c>
      <c r="G60" s="538">
        <v>6.9094188511371599E-2</v>
      </c>
      <c r="H60" s="538">
        <v>0</v>
      </c>
      <c r="I60" s="544">
        <v>2.0505182743072501</v>
      </c>
      <c r="J60" s="538">
        <v>0.75401833653450001</v>
      </c>
    </row>
    <row r="61" spans="1:10" x14ac:dyDescent="0.2">
      <c r="A61" s="2" t="s">
        <v>67</v>
      </c>
      <c r="B61" s="541">
        <v>89</v>
      </c>
      <c r="C61" s="538">
        <v>0.46835634112358099</v>
      </c>
      <c r="D61" s="538">
        <v>0.35111632943153398</v>
      </c>
      <c r="E61" s="538">
        <v>0.149253070354462</v>
      </c>
      <c r="F61" s="538">
        <v>2.04284936189651E-2</v>
      </c>
      <c r="G61" s="538">
        <v>1.08457580208778E-2</v>
      </c>
      <c r="H61" s="538">
        <v>0</v>
      </c>
      <c r="I61" s="544">
        <v>1.7542909383773799</v>
      </c>
      <c r="J61" s="538">
        <v>0.81947267666066204</v>
      </c>
    </row>
    <row r="62" spans="1:10" x14ac:dyDescent="0.2">
      <c r="A62" s="2" t="s">
        <v>68</v>
      </c>
      <c r="B62" s="541">
        <v>120</v>
      </c>
      <c r="C62" s="538">
        <v>0.432959914207458</v>
      </c>
      <c r="D62" s="538">
        <v>0.33959302306175199</v>
      </c>
      <c r="E62" s="538">
        <v>0.148535877466202</v>
      </c>
      <c r="F62" s="538">
        <v>4.0078230202198001E-2</v>
      </c>
      <c r="G62" s="538">
        <v>2.4472925812006E-2</v>
      </c>
      <c r="H62" s="538">
        <v>1.4360005967319E-2</v>
      </c>
      <c r="I62" s="544">
        <v>1.8672448396682699</v>
      </c>
      <c r="J62" s="538">
        <v>0.78380844953117601</v>
      </c>
    </row>
    <row r="63" spans="1:10" x14ac:dyDescent="0.2">
      <c r="A63" s="2" t="s">
        <v>69</v>
      </c>
      <c r="B63" s="541">
        <v>89</v>
      </c>
      <c r="C63" s="538">
        <v>0.49631613492965698</v>
      </c>
      <c r="D63" s="538">
        <v>0.30167290568351701</v>
      </c>
      <c r="E63" s="538">
        <v>0.115429930388927</v>
      </c>
      <c r="F63" s="538">
        <v>5.1693171262741103E-2</v>
      </c>
      <c r="G63" s="538">
        <v>1.7691308632492998E-2</v>
      </c>
      <c r="H63" s="538">
        <v>1.7196565866470299E-2</v>
      </c>
      <c r="I63" s="544">
        <v>1.7716472148895299</v>
      </c>
      <c r="J63" s="538">
        <v>0.81195180977903703</v>
      </c>
    </row>
    <row r="64" spans="1:10" x14ac:dyDescent="0.2">
      <c r="A64" s="2" t="s">
        <v>70</v>
      </c>
      <c r="B64" s="541">
        <v>98</v>
      </c>
      <c r="C64" s="538">
        <v>0.498897105455399</v>
      </c>
      <c r="D64" s="538">
        <v>0.34340637922286998</v>
      </c>
      <c r="E64" s="538">
        <v>8.9557327330112499E-2</v>
      </c>
      <c r="F64" s="538">
        <v>5.8398418128490399E-2</v>
      </c>
      <c r="G64" s="538">
        <v>9.7407856956124306E-3</v>
      </c>
      <c r="H64" s="538">
        <v>0</v>
      </c>
      <c r="I64" s="544">
        <v>1.7366794347763099</v>
      </c>
      <c r="J64" s="538">
        <v>0.84230347134251204</v>
      </c>
    </row>
    <row r="65" spans="1:10" x14ac:dyDescent="0.2">
      <c r="A65" s="2" t="s">
        <v>71</v>
      </c>
      <c r="B65" s="541">
        <v>82</v>
      </c>
      <c r="C65" s="538">
        <v>0.40714725852012601</v>
      </c>
      <c r="D65" s="538">
        <v>0.32880008220672602</v>
      </c>
      <c r="E65" s="538">
        <v>0.16547980904579199</v>
      </c>
      <c r="F65" s="538">
        <v>4.0550291538238498E-2</v>
      </c>
      <c r="G65" s="538">
        <v>4.5863900333643001E-2</v>
      </c>
      <c r="H65" s="538">
        <v>1.2158671393990499E-2</v>
      </c>
      <c r="I65" s="544">
        <v>1.9767420291900599</v>
      </c>
      <c r="J65" s="538">
        <v>0.74500560940451399</v>
      </c>
    </row>
    <row r="66" spans="1:10" x14ac:dyDescent="0.2">
      <c r="A66" s="2" t="s">
        <v>72</v>
      </c>
      <c r="B66" s="541">
        <v>95</v>
      </c>
      <c r="C66" s="538">
        <v>0.43183124065399198</v>
      </c>
      <c r="D66" s="538">
        <v>0.32324343919754001</v>
      </c>
      <c r="E66" s="538">
        <v>0.13368691504001601</v>
      </c>
      <c r="F66" s="538">
        <v>6.5017946064472198E-2</v>
      </c>
      <c r="G66" s="538">
        <v>3.2900203019380597E-2</v>
      </c>
      <c r="H66" s="538">
        <v>1.33202597498894E-2</v>
      </c>
      <c r="I66" s="544">
        <v>1.92965519428253</v>
      </c>
      <c r="J66" s="538">
        <v>0.76526824885376099</v>
      </c>
    </row>
    <row r="67" spans="1:10" x14ac:dyDescent="0.2">
      <c r="A67" s="2" t="s">
        <v>73</v>
      </c>
      <c r="B67" s="541">
        <v>102</v>
      </c>
      <c r="C67" s="538">
        <v>0.52817946672439597</v>
      </c>
      <c r="D67" s="538">
        <v>0.28840652108192399</v>
      </c>
      <c r="E67" s="538">
        <v>0.122905299067497</v>
      </c>
      <c r="F67" s="538">
        <v>2.2606324404478101E-2</v>
      </c>
      <c r="G67" s="538">
        <v>3.0692087486386299E-2</v>
      </c>
      <c r="H67" s="538">
        <v>7.2103044949472003E-3</v>
      </c>
      <c r="I67" s="544">
        <v>1.73006844520569</v>
      </c>
      <c r="J67" s="538">
        <v>0.82251658012002904</v>
      </c>
    </row>
    <row r="68" spans="1:10" x14ac:dyDescent="0.2">
      <c r="A68" s="2" t="s">
        <v>74</v>
      </c>
      <c r="B68" s="541">
        <v>92</v>
      </c>
      <c r="C68" s="538">
        <v>0.37734222412109403</v>
      </c>
      <c r="D68" s="538">
        <v>0.351907998323441</v>
      </c>
      <c r="E68" s="538">
        <v>0.14291007816791501</v>
      </c>
      <c r="F68" s="538">
        <v>6.3298545777797699E-2</v>
      </c>
      <c r="G68" s="538">
        <v>4.2779184877872502E-2</v>
      </c>
      <c r="H68" s="538">
        <v>2.17619575560093E-2</v>
      </c>
      <c r="I68" s="544">
        <v>2.0209586620330802</v>
      </c>
      <c r="J68" s="538">
        <v>0.74547318662226303</v>
      </c>
    </row>
    <row r="69" spans="1:10" x14ac:dyDescent="0.2">
      <c r="A69" s="2" t="s">
        <v>75</v>
      </c>
      <c r="B69" s="541">
        <v>106</v>
      </c>
      <c r="C69" s="538">
        <v>0.45786687731742898</v>
      </c>
      <c r="D69" s="538">
        <v>0.34600904583931003</v>
      </c>
      <c r="E69" s="538">
        <v>0.12775123119354201</v>
      </c>
      <c r="F69" s="538">
        <v>3.18578109145164E-2</v>
      </c>
      <c r="G69" s="538">
        <v>2.1322900429367998E-2</v>
      </c>
      <c r="H69" s="538">
        <v>1.51921482756734E-2</v>
      </c>
      <c r="I69" s="544">
        <v>1.79444587230682</v>
      </c>
      <c r="J69" s="538">
        <v>0.81627691162895699</v>
      </c>
    </row>
    <row r="70" spans="1:10" x14ac:dyDescent="0.2">
      <c r="A70" s="2" t="s">
        <v>76</v>
      </c>
      <c r="B70" s="541">
        <v>103</v>
      </c>
      <c r="C70" s="538">
        <v>0.44878226518630998</v>
      </c>
      <c r="D70" s="538">
        <v>0.38992226123809798</v>
      </c>
      <c r="E70" s="538">
        <v>0.11579255759716001</v>
      </c>
      <c r="F70" s="538">
        <v>3.5838950425386401E-2</v>
      </c>
      <c r="G70" s="538">
        <v>0</v>
      </c>
      <c r="H70" s="538">
        <v>9.6639823168516194E-3</v>
      </c>
      <c r="I70" s="544">
        <v>1.73613822460175</v>
      </c>
      <c r="J70" s="538">
        <v>0.846888830913616</v>
      </c>
    </row>
    <row r="71" spans="1:10" x14ac:dyDescent="0.2">
      <c r="A71" s="3" t="s">
        <v>77</v>
      </c>
      <c r="B71" s="542">
        <v>76</v>
      </c>
      <c r="C71" s="539">
        <v>0.51121675968170199</v>
      </c>
      <c r="D71" s="539">
        <v>0.35752645134925798</v>
      </c>
      <c r="E71" s="539">
        <v>9.4798155128955799E-2</v>
      </c>
      <c r="F71" s="539">
        <v>1.2632213532924701E-2</v>
      </c>
      <c r="G71" s="539">
        <v>1.1723479256033899E-2</v>
      </c>
      <c r="H71" s="539">
        <v>1.2102946639061E-2</v>
      </c>
      <c r="I71" s="545">
        <v>1.63965499401093</v>
      </c>
      <c r="J71" s="539">
        <v>0.87938637245798201</v>
      </c>
    </row>
    <row r="73" spans="1:10" x14ac:dyDescent="0.2">
      <c r="A73" t="s">
        <v>354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10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355</v>
      </c>
    </row>
    <row r="5" spans="1:9" ht="25.5" x14ac:dyDescent="0.2">
      <c r="A5" s="4" t="s">
        <v>88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94</v>
      </c>
    </row>
    <row r="6" spans="1:9" x14ac:dyDescent="0.2">
      <c r="A6" s="44" t="s">
        <v>360</v>
      </c>
      <c r="B6" s="595">
        <v>6076</v>
      </c>
      <c r="C6" s="594">
        <v>0.218729972839355</v>
      </c>
      <c r="D6" s="594">
        <v>0.21256273984909099</v>
      </c>
      <c r="E6" s="594">
        <v>0.27104920148849498</v>
      </c>
      <c r="F6" s="594">
        <v>0.136904537677765</v>
      </c>
      <c r="G6" s="594">
        <v>9.8100736737251296E-2</v>
      </c>
      <c r="H6" s="594">
        <v>6.2652811408042894E-2</v>
      </c>
      <c r="I6" s="596">
        <v>2.6619005203247101</v>
      </c>
    </row>
    <row r="7" spans="1:9" x14ac:dyDescent="0.2">
      <c r="A7" s="44" t="s">
        <v>361</v>
      </c>
      <c r="B7" s="595">
        <v>6064</v>
      </c>
      <c r="C7" s="594">
        <v>0.21662400662899001</v>
      </c>
      <c r="D7" s="594">
        <v>0.17624607682228099</v>
      </c>
      <c r="E7" s="594">
        <v>0.30827721953392001</v>
      </c>
      <c r="F7" s="594">
        <v>0.13461354374885601</v>
      </c>
      <c r="G7" s="594">
        <v>0.108276084065437</v>
      </c>
      <c r="H7" s="594">
        <v>5.5963087826967198E-2</v>
      </c>
      <c r="I7" s="596">
        <v>2.72635769844055</v>
      </c>
    </row>
    <row r="8" spans="1:9" x14ac:dyDescent="0.2">
      <c r="A8" s="44" t="s">
        <v>362</v>
      </c>
      <c r="B8" s="595">
        <v>6059</v>
      </c>
      <c r="C8" s="594">
        <v>3.6024682223796803E-2</v>
      </c>
      <c r="D8" s="594">
        <v>0.104052029550076</v>
      </c>
      <c r="E8" s="594">
        <v>0.25471192598342901</v>
      </c>
      <c r="F8" s="594">
        <v>0.29080727696418801</v>
      </c>
      <c r="G8" s="594">
        <v>0.226210817694664</v>
      </c>
      <c r="H8" s="594">
        <v>8.8193275034427601E-2</v>
      </c>
      <c r="I8" s="596">
        <v>3.6219820976257302</v>
      </c>
    </row>
    <row r="9" spans="1:9" x14ac:dyDescent="0.2">
      <c r="A9" s="44" t="s">
        <v>363</v>
      </c>
      <c r="B9" s="595">
        <v>6087</v>
      </c>
      <c r="C9" s="594">
        <v>0.38368964195251498</v>
      </c>
      <c r="D9" s="594">
        <v>0.39036655426025402</v>
      </c>
      <c r="E9" s="594">
        <v>0.15625222027301799</v>
      </c>
      <c r="F9" s="594">
        <v>3.4087516367435497E-2</v>
      </c>
      <c r="G9" s="594">
        <v>1.5994826331734699E-2</v>
      </c>
      <c r="H9" s="594">
        <v>1.9609233364462901E-2</v>
      </c>
      <c r="I9" s="596">
        <v>1.8864963054657</v>
      </c>
    </row>
    <row r="10" spans="1:9" x14ac:dyDescent="0.2">
      <c r="A10" s="44" t="s">
        <v>364</v>
      </c>
      <c r="B10" s="595">
        <v>6071</v>
      </c>
      <c r="C10" s="594">
        <v>0.38647353649139399</v>
      </c>
      <c r="D10" s="594">
        <v>0.47150188684463501</v>
      </c>
      <c r="E10" s="594">
        <v>9.5990113914012895E-2</v>
      </c>
      <c r="F10" s="594">
        <v>1.6022689640522E-2</v>
      </c>
      <c r="G10" s="594">
        <v>5.7670366950333101E-3</v>
      </c>
      <c r="H10" s="594">
        <v>2.4244733154773698E-2</v>
      </c>
      <c r="I10" s="596">
        <v>1.7528715133667001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360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52" t="s">
        <v>1</v>
      </c>
      <c r="C6" s="549" t="s">
        <v>1</v>
      </c>
      <c r="D6" s="549" t="s">
        <v>1</v>
      </c>
      <c r="E6" s="549" t="s">
        <v>1</v>
      </c>
      <c r="F6" s="549" t="s">
        <v>1</v>
      </c>
      <c r="G6" s="549" t="s">
        <v>1</v>
      </c>
      <c r="H6" s="549" t="s">
        <v>1</v>
      </c>
      <c r="I6" s="555" t="s">
        <v>1</v>
      </c>
      <c r="J6" s="549" t="s">
        <v>1</v>
      </c>
    </row>
    <row r="7" spans="1:10" x14ac:dyDescent="0.2">
      <c r="A7" s="2" t="s">
        <v>13</v>
      </c>
      <c r="B7" s="553">
        <v>6076</v>
      </c>
      <c r="C7" s="550">
        <v>0.218729972839355</v>
      </c>
      <c r="D7" s="550">
        <v>0.21256273984909099</v>
      </c>
      <c r="E7" s="550">
        <v>0.27104920148849498</v>
      </c>
      <c r="F7" s="550">
        <v>0.136904537677765</v>
      </c>
      <c r="G7" s="550">
        <v>9.8100736737251296E-2</v>
      </c>
      <c r="H7" s="550">
        <v>6.2652811408042894E-2</v>
      </c>
      <c r="I7" s="556">
        <v>2.6619005203247101</v>
      </c>
      <c r="J7" s="550">
        <v>0.46012055931625001</v>
      </c>
    </row>
    <row r="8" spans="1:10" x14ac:dyDescent="0.2">
      <c r="A8" s="5" t="s">
        <v>14</v>
      </c>
      <c r="B8" s="552" t="s">
        <v>1</v>
      </c>
      <c r="C8" s="549" t="s">
        <v>1</v>
      </c>
      <c r="D8" s="549" t="s">
        <v>1</v>
      </c>
      <c r="E8" s="549" t="s">
        <v>1</v>
      </c>
      <c r="F8" s="549" t="s">
        <v>1</v>
      </c>
      <c r="G8" s="549" t="s">
        <v>1</v>
      </c>
      <c r="H8" s="549" t="s">
        <v>1</v>
      </c>
      <c r="I8" s="555" t="s">
        <v>1</v>
      </c>
      <c r="J8" s="549" t="s">
        <v>1</v>
      </c>
    </row>
    <row r="9" spans="1:10" x14ac:dyDescent="0.2">
      <c r="A9" s="2" t="s">
        <v>15</v>
      </c>
      <c r="B9" s="553">
        <v>105</v>
      </c>
      <c r="C9" s="550">
        <v>0.31933197379112199</v>
      </c>
      <c r="D9" s="550">
        <v>0.18234342336654699</v>
      </c>
      <c r="E9" s="550">
        <v>0.23400925099849701</v>
      </c>
      <c r="F9" s="550">
        <v>0.15555028617382</v>
      </c>
      <c r="G9" s="550">
        <v>3.51055786013603E-2</v>
      </c>
      <c r="H9" s="550">
        <v>7.3659487068653107E-2</v>
      </c>
      <c r="I9" s="556">
        <v>2.35742211341858</v>
      </c>
      <c r="J9" s="550">
        <v>0.54156694018503904</v>
      </c>
    </row>
    <row r="10" spans="1:10" x14ac:dyDescent="0.2">
      <c r="A10" s="2" t="s">
        <v>16</v>
      </c>
      <c r="B10" s="553">
        <v>105</v>
      </c>
      <c r="C10" s="550">
        <v>0.32456320524215698</v>
      </c>
      <c r="D10" s="550">
        <v>0.32099547982215898</v>
      </c>
      <c r="E10" s="550">
        <v>0.21831041574478099</v>
      </c>
      <c r="F10" s="550">
        <v>8.9418686926364899E-2</v>
      </c>
      <c r="G10" s="550">
        <v>2.0290939137339599E-2</v>
      </c>
      <c r="H10" s="550">
        <v>2.6421288028359399E-2</v>
      </c>
      <c r="I10" s="556">
        <v>2.1370792388915998</v>
      </c>
      <c r="J10" s="550">
        <v>0.66307805136405595</v>
      </c>
    </row>
    <row r="11" spans="1:10" x14ac:dyDescent="0.2">
      <c r="A11" s="2" t="s">
        <v>17</v>
      </c>
      <c r="B11" s="553">
        <v>124</v>
      </c>
      <c r="C11" s="550">
        <v>0.35901093482971203</v>
      </c>
      <c r="D11" s="550">
        <v>0.20537452399730699</v>
      </c>
      <c r="E11" s="550">
        <v>0.176503852009773</v>
      </c>
      <c r="F11" s="550">
        <v>0.105438999831676</v>
      </c>
      <c r="G11" s="550">
        <v>0.10502642393112201</v>
      </c>
      <c r="H11" s="550">
        <v>4.86452616751194E-2</v>
      </c>
      <c r="I11" s="556">
        <v>2.36101174354553</v>
      </c>
      <c r="J11" s="550">
        <v>0.59324396915369304</v>
      </c>
    </row>
    <row r="12" spans="1:10" x14ac:dyDescent="0.2">
      <c r="A12" s="2" t="s">
        <v>18</v>
      </c>
      <c r="B12" s="553">
        <v>109</v>
      </c>
      <c r="C12" s="550">
        <v>0.302031129598618</v>
      </c>
      <c r="D12" s="550">
        <v>0.24938528239727001</v>
      </c>
      <c r="E12" s="550">
        <v>0.23282331228256201</v>
      </c>
      <c r="F12" s="550">
        <v>0.10413798689842201</v>
      </c>
      <c r="G12" s="550">
        <v>3.7255086004733998E-2</v>
      </c>
      <c r="H12" s="550">
        <v>7.43671879172325E-2</v>
      </c>
      <c r="I12" s="556">
        <v>2.2709858417511</v>
      </c>
      <c r="J12" s="550">
        <v>0.59571831689073296</v>
      </c>
    </row>
    <row r="13" spans="1:10" x14ac:dyDescent="0.2">
      <c r="A13" s="2" t="s">
        <v>19</v>
      </c>
      <c r="B13" s="553">
        <v>107</v>
      </c>
      <c r="C13" s="550">
        <v>0.40691477060317999</v>
      </c>
      <c r="D13" s="550">
        <v>0.28689455986022899</v>
      </c>
      <c r="E13" s="550">
        <v>0.15801143646240201</v>
      </c>
      <c r="F13" s="550">
        <v>0.104485332965851</v>
      </c>
      <c r="G13" s="550">
        <v>2.86516547203064E-2</v>
      </c>
      <c r="H13" s="550">
        <v>1.5042269602417901E-2</v>
      </c>
      <c r="I13" s="556">
        <v>2.04672503471375</v>
      </c>
      <c r="J13" s="550">
        <v>0.70440516582027501</v>
      </c>
    </row>
    <row r="14" spans="1:10" x14ac:dyDescent="0.2">
      <c r="A14" s="2" t="s">
        <v>20</v>
      </c>
      <c r="B14" s="553">
        <v>97</v>
      </c>
      <c r="C14" s="550">
        <v>0.34653368592262301</v>
      </c>
      <c r="D14" s="550">
        <v>0.21803404390811901</v>
      </c>
      <c r="E14" s="550">
        <v>0.27797433733940102</v>
      </c>
      <c r="F14" s="550">
        <v>4.6507131308317198E-2</v>
      </c>
      <c r="G14" s="550">
        <v>3.5661991685628898E-2</v>
      </c>
      <c r="H14" s="550">
        <v>7.52888023853302E-2</v>
      </c>
      <c r="I14" s="556">
        <v>2.1421425342559801</v>
      </c>
      <c r="J14" s="550">
        <v>0.61053411685280901</v>
      </c>
    </row>
    <row r="15" spans="1:10" x14ac:dyDescent="0.2">
      <c r="A15" s="2" t="s">
        <v>21</v>
      </c>
      <c r="B15" s="553">
        <v>94</v>
      </c>
      <c r="C15" s="550">
        <v>0.23295301198959401</v>
      </c>
      <c r="D15" s="550">
        <v>0.31129896640777599</v>
      </c>
      <c r="E15" s="550">
        <v>0.20035152137279499</v>
      </c>
      <c r="F15" s="550">
        <v>0.13624602556228599</v>
      </c>
      <c r="G15" s="550">
        <v>8.1304885447025299E-2</v>
      </c>
      <c r="H15" s="550">
        <v>3.7845592945814098E-2</v>
      </c>
      <c r="I15" s="556">
        <v>2.5028352737426798</v>
      </c>
      <c r="J15" s="550">
        <v>0.565659703161836</v>
      </c>
    </row>
    <row r="16" spans="1:10" x14ac:dyDescent="0.2">
      <c r="A16" s="2" t="s">
        <v>22</v>
      </c>
      <c r="B16" s="553">
        <v>104</v>
      </c>
      <c r="C16" s="550">
        <v>0.20194174349308</v>
      </c>
      <c r="D16" s="550">
        <v>0.27132403850555398</v>
      </c>
      <c r="E16" s="550">
        <v>0.27037823200225802</v>
      </c>
      <c r="F16" s="550">
        <v>0.145202711224556</v>
      </c>
      <c r="G16" s="550">
        <v>0.106603436172009</v>
      </c>
      <c r="H16" s="550">
        <v>4.5498372055590196E-3</v>
      </c>
      <c r="I16" s="556">
        <v>2.6817541122436501</v>
      </c>
      <c r="J16" s="550">
        <v>0.475428906791519</v>
      </c>
    </row>
    <row r="17" spans="1:10" x14ac:dyDescent="0.2">
      <c r="A17" s="2" t="s">
        <v>23</v>
      </c>
      <c r="B17" s="553">
        <v>76</v>
      </c>
      <c r="C17" s="550">
        <v>0.13132317364215901</v>
      </c>
      <c r="D17" s="550">
        <v>0.128159180283546</v>
      </c>
      <c r="E17" s="550">
        <v>0.34994450211525002</v>
      </c>
      <c r="F17" s="550">
        <v>0.17396102845668801</v>
      </c>
      <c r="G17" s="550">
        <v>0.15276148915290799</v>
      </c>
      <c r="H17" s="550">
        <v>6.3850626349449199E-2</v>
      </c>
      <c r="I17" s="556">
        <v>3.09472680091858</v>
      </c>
      <c r="J17" s="550">
        <v>0.27718050263051902</v>
      </c>
    </row>
    <row r="18" spans="1:10" x14ac:dyDescent="0.2">
      <c r="A18" s="2" t="s">
        <v>24</v>
      </c>
      <c r="B18" s="553">
        <v>73</v>
      </c>
      <c r="C18" s="550">
        <v>0.15416067838668801</v>
      </c>
      <c r="D18" s="550">
        <v>0.15798783302307101</v>
      </c>
      <c r="E18" s="550">
        <v>0.41418617963790899</v>
      </c>
      <c r="F18" s="550">
        <v>0.12504348158836401</v>
      </c>
      <c r="G18" s="550">
        <v>0.12324982136488</v>
      </c>
      <c r="H18" s="550">
        <v>2.5372015312313999E-2</v>
      </c>
      <c r="I18" s="556">
        <v>2.9027669429779102</v>
      </c>
      <c r="J18" s="550">
        <v>0.320274518412271</v>
      </c>
    </row>
    <row r="19" spans="1:10" x14ac:dyDescent="0.2">
      <c r="A19" s="2" t="s">
        <v>25</v>
      </c>
      <c r="B19" s="553">
        <v>95</v>
      </c>
      <c r="C19" s="550">
        <v>0.108285620808601</v>
      </c>
      <c r="D19" s="550">
        <v>0.11632382869720501</v>
      </c>
      <c r="E19" s="550">
        <v>0.246059134602547</v>
      </c>
      <c r="F19" s="550">
        <v>0.23406387865543399</v>
      </c>
      <c r="G19" s="550">
        <v>0.178069993853569</v>
      </c>
      <c r="H19" s="550">
        <v>0.117197535932064</v>
      </c>
      <c r="I19" s="556">
        <v>3.2914681434631299</v>
      </c>
      <c r="J19" s="550">
        <v>0.25442775767349401</v>
      </c>
    </row>
    <row r="20" spans="1:10" x14ac:dyDescent="0.2">
      <c r="A20" s="2" t="s">
        <v>26</v>
      </c>
      <c r="B20" s="553">
        <v>100</v>
      </c>
      <c r="C20" s="550">
        <v>3.6203213036060299E-2</v>
      </c>
      <c r="D20" s="550">
        <v>0.22818771004676799</v>
      </c>
      <c r="E20" s="550">
        <v>0.34383773803710899</v>
      </c>
      <c r="F20" s="550">
        <v>0.13052755594253501</v>
      </c>
      <c r="G20" s="550">
        <v>0.195492103695869</v>
      </c>
      <c r="H20" s="550">
        <v>6.5751694142818506E-2</v>
      </c>
      <c r="I20" s="556">
        <v>3.2364656925201398</v>
      </c>
      <c r="J20" s="550">
        <v>0.28299855317718797</v>
      </c>
    </row>
    <row r="21" spans="1:10" x14ac:dyDescent="0.2">
      <c r="A21" s="2" t="s">
        <v>27</v>
      </c>
      <c r="B21" s="553">
        <v>80</v>
      </c>
      <c r="C21" s="550">
        <v>9.8628684878349304E-2</v>
      </c>
      <c r="D21" s="550">
        <v>0.13931506872177099</v>
      </c>
      <c r="E21" s="550">
        <v>0.34995448589325001</v>
      </c>
      <c r="F21" s="550">
        <v>0.17568430304527299</v>
      </c>
      <c r="G21" s="550">
        <v>0.15296818315982799</v>
      </c>
      <c r="H21" s="550">
        <v>8.3449289202690097E-2</v>
      </c>
      <c r="I21" s="556">
        <v>3.1582543849945099</v>
      </c>
      <c r="J21" s="550">
        <v>0.25960783940113302</v>
      </c>
    </row>
    <row r="22" spans="1:10" x14ac:dyDescent="0.2">
      <c r="A22" s="2" t="s">
        <v>28</v>
      </c>
      <c r="B22" s="553">
        <v>106</v>
      </c>
      <c r="C22" s="550">
        <v>0.40669211745262102</v>
      </c>
      <c r="D22" s="550">
        <v>0.25985664129257202</v>
      </c>
      <c r="E22" s="550">
        <v>0.13243266940116899</v>
      </c>
      <c r="F22" s="550">
        <v>0.103265143930912</v>
      </c>
      <c r="G22" s="550">
        <v>6.7945927381515503E-2</v>
      </c>
      <c r="H22" s="550">
        <v>2.9807513579726198E-2</v>
      </c>
      <c r="I22" s="556">
        <v>2.1402902603149401</v>
      </c>
      <c r="J22" s="550">
        <v>0.68702732614096695</v>
      </c>
    </row>
    <row r="23" spans="1:10" x14ac:dyDescent="0.2">
      <c r="A23" s="2" t="s">
        <v>29</v>
      </c>
      <c r="B23" s="553">
        <v>102</v>
      </c>
      <c r="C23" s="550">
        <v>0.352906584739685</v>
      </c>
      <c r="D23" s="550">
        <v>0.25465738773345897</v>
      </c>
      <c r="E23" s="550">
        <v>0.174839347600937</v>
      </c>
      <c r="F23" s="550">
        <v>9.1758936643600506E-2</v>
      </c>
      <c r="G23" s="550">
        <v>4.7071941196918501E-2</v>
      </c>
      <c r="H23" s="550">
        <v>7.8765794634819003E-2</v>
      </c>
      <c r="I23" s="556">
        <v>2.1592063903808598</v>
      </c>
      <c r="J23" s="550">
        <v>0.65951087557158505</v>
      </c>
    </row>
    <row r="24" spans="1:10" x14ac:dyDescent="0.2">
      <c r="A24" s="2" t="s">
        <v>30</v>
      </c>
      <c r="B24" s="553">
        <v>100</v>
      </c>
      <c r="C24" s="550">
        <v>0.27542445063590998</v>
      </c>
      <c r="D24" s="550">
        <v>0.301133692264557</v>
      </c>
      <c r="E24" s="550">
        <v>0.217511266469955</v>
      </c>
      <c r="F24" s="550">
        <v>7.7594369649887099E-2</v>
      </c>
      <c r="G24" s="550">
        <v>7.9236865043640095E-2</v>
      </c>
      <c r="H24" s="550">
        <v>4.9099367111921297E-2</v>
      </c>
      <c r="I24" s="556">
        <v>2.35228300094604</v>
      </c>
      <c r="J24" s="550">
        <v>0.60632848079309198</v>
      </c>
    </row>
    <row r="25" spans="1:10" x14ac:dyDescent="0.2">
      <c r="A25" s="2" t="s">
        <v>31</v>
      </c>
      <c r="B25" s="553">
        <v>100</v>
      </c>
      <c r="C25" s="550">
        <v>0.16156941652297999</v>
      </c>
      <c r="D25" s="550">
        <v>0.207784384489059</v>
      </c>
      <c r="E25" s="550">
        <v>0.35048571228981001</v>
      </c>
      <c r="F25" s="550">
        <v>0.167214840650558</v>
      </c>
      <c r="G25" s="550">
        <v>8.11654403805733E-2</v>
      </c>
      <c r="H25" s="550">
        <v>3.1780187040567398E-2</v>
      </c>
      <c r="I25" s="556">
        <v>2.7920126914978001</v>
      </c>
      <c r="J25" s="550">
        <v>0.38147722570213699</v>
      </c>
    </row>
    <row r="26" spans="1:10" x14ac:dyDescent="0.2">
      <c r="A26" s="2" t="s">
        <v>32</v>
      </c>
      <c r="B26" s="553">
        <v>93</v>
      </c>
      <c r="C26" s="550">
        <v>0.15676581859588601</v>
      </c>
      <c r="D26" s="550">
        <v>0.13597056269645699</v>
      </c>
      <c r="E26" s="550">
        <v>0.286254853010178</v>
      </c>
      <c r="F26" s="550">
        <v>0.12872292101383201</v>
      </c>
      <c r="G26" s="550">
        <v>0.20875924825668299</v>
      </c>
      <c r="H26" s="550">
        <v>8.3526611328125E-2</v>
      </c>
      <c r="I26" s="556">
        <v>3.1055560111999498</v>
      </c>
      <c r="J26" s="550">
        <v>0.31941612288044302</v>
      </c>
    </row>
    <row r="27" spans="1:10" x14ac:dyDescent="0.2">
      <c r="A27" s="2" t="s">
        <v>33</v>
      </c>
      <c r="B27" s="553">
        <v>90</v>
      </c>
      <c r="C27" s="550">
        <v>5.4270517081022297E-2</v>
      </c>
      <c r="D27" s="550">
        <v>0.21098488569259599</v>
      </c>
      <c r="E27" s="550">
        <v>0.26039034128189098</v>
      </c>
      <c r="F27" s="550">
        <v>0.235377267003059</v>
      </c>
      <c r="G27" s="550">
        <v>0.116173446178436</v>
      </c>
      <c r="H27" s="550">
        <v>0.122803546488285</v>
      </c>
      <c r="I27" s="556">
        <v>3.1689453125</v>
      </c>
      <c r="J27" s="550">
        <v>0.30238996131963503</v>
      </c>
    </row>
    <row r="28" spans="1:10" x14ac:dyDescent="0.2">
      <c r="A28" s="2" t="s">
        <v>34</v>
      </c>
      <c r="B28" s="553">
        <v>102</v>
      </c>
      <c r="C28" s="550">
        <v>0.124035321176052</v>
      </c>
      <c r="D28" s="550">
        <v>0.24854387342929801</v>
      </c>
      <c r="E28" s="550">
        <v>0.303544402122498</v>
      </c>
      <c r="F28" s="550">
        <v>0.169480681419373</v>
      </c>
      <c r="G28" s="550">
        <v>8.9737161993980394E-2</v>
      </c>
      <c r="H28" s="550">
        <v>6.4658559858798995E-2</v>
      </c>
      <c r="I28" s="556">
        <v>2.8421330451965301</v>
      </c>
      <c r="J28" s="550">
        <v>0.39833495942305902</v>
      </c>
    </row>
    <row r="29" spans="1:10" x14ac:dyDescent="0.2">
      <c r="A29" s="2" t="s">
        <v>35</v>
      </c>
      <c r="B29" s="553">
        <v>100</v>
      </c>
      <c r="C29" s="550">
        <v>0.115485534071922</v>
      </c>
      <c r="D29" s="550">
        <v>0.20662574470043199</v>
      </c>
      <c r="E29" s="550">
        <v>0.359742671251297</v>
      </c>
      <c r="F29" s="550">
        <v>0.12095569819212</v>
      </c>
      <c r="G29" s="550">
        <v>0.12100721895694699</v>
      </c>
      <c r="H29" s="550">
        <v>7.6183147728443104E-2</v>
      </c>
      <c r="I29" s="556">
        <v>2.9192192554473899</v>
      </c>
      <c r="J29" s="550">
        <v>0.34867438582081201</v>
      </c>
    </row>
    <row r="30" spans="1:10" x14ac:dyDescent="0.2">
      <c r="A30" s="2" t="s">
        <v>36</v>
      </c>
      <c r="B30" s="553">
        <v>91</v>
      </c>
      <c r="C30" s="550">
        <v>0.19569499790668499</v>
      </c>
      <c r="D30" s="550">
        <v>0.28371396660804699</v>
      </c>
      <c r="E30" s="550">
        <v>0.25236415863037098</v>
      </c>
      <c r="F30" s="550">
        <v>0.12748159468174</v>
      </c>
      <c r="G30" s="550">
        <v>7.2456680238246904E-2</v>
      </c>
      <c r="H30" s="550">
        <v>6.8288609385490404E-2</v>
      </c>
      <c r="I30" s="556">
        <v>2.5677750110626198</v>
      </c>
      <c r="J30" s="550">
        <v>0.514546634838142</v>
      </c>
    </row>
    <row r="31" spans="1:10" x14ac:dyDescent="0.2">
      <c r="A31" s="2" t="s">
        <v>37</v>
      </c>
      <c r="B31" s="553">
        <v>82</v>
      </c>
      <c r="C31" s="550">
        <v>0.12971732020378099</v>
      </c>
      <c r="D31" s="550">
        <v>8.4067821502685505E-2</v>
      </c>
      <c r="E31" s="550">
        <v>0.449999630451202</v>
      </c>
      <c r="F31" s="550">
        <v>0.183703258633614</v>
      </c>
      <c r="G31" s="550">
        <v>0.11208356171846399</v>
      </c>
      <c r="H31" s="550">
        <v>4.0428396314382602E-2</v>
      </c>
      <c r="I31" s="556">
        <v>3.0670797824859601</v>
      </c>
      <c r="J31" s="550">
        <v>0.222792278736925</v>
      </c>
    </row>
    <row r="32" spans="1:10" x14ac:dyDescent="0.2">
      <c r="A32" s="2" t="s">
        <v>38</v>
      </c>
      <c r="B32" s="553">
        <v>107</v>
      </c>
      <c r="C32" s="550">
        <v>0.39554017782211298</v>
      </c>
      <c r="D32" s="550">
        <v>0.20229299366474199</v>
      </c>
      <c r="E32" s="550">
        <v>0.254039347171783</v>
      </c>
      <c r="F32" s="550">
        <v>7.7536962926387801E-2</v>
      </c>
      <c r="G32" s="550">
        <v>2.62700598686934E-2</v>
      </c>
      <c r="H32" s="550">
        <v>4.4320445507764802E-2</v>
      </c>
      <c r="I32" s="556">
        <v>2.0966675281524698</v>
      </c>
      <c r="J32" s="550">
        <v>0.625558197654277</v>
      </c>
    </row>
    <row r="33" spans="1:10" x14ac:dyDescent="0.2">
      <c r="A33" s="2" t="s">
        <v>39</v>
      </c>
      <c r="B33" s="553">
        <v>96</v>
      </c>
      <c r="C33" s="550">
        <v>0.244151070713997</v>
      </c>
      <c r="D33" s="550">
        <v>0.22073279321193701</v>
      </c>
      <c r="E33" s="550">
        <v>0.27572140097618097</v>
      </c>
      <c r="F33" s="550">
        <v>0.12548464536666901</v>
      </c>
      <c r="G33" s="550">
        <v>7.9161450266838101E-2</v>
      </c>
      <c r="H33" s="550">
        <v>5.47486357390881E-2</v>
      </c>
      <c r="I33" s="556">
        <v>2.5501434803009002</v>
      </c>
      <c r="J33" s="550">
        <v>0.49180978027104899</v>
      </c>
    </row>
    <row r="34" spans="1:10" x14ac:dyDescent="0.2">
      <c r="A34" s="2" t="s">
        <v>40</v>
      </c>
      <c r="B34" s="553">
        <v>96</v>
      </c>
      <c r="C34" s="550">
        <v>0.134975135326385</v>
      </c>
      <c r="D34" s="550">
        <v>0.25639119744300798</v>
      </c>
      <c r="E34" s="550">
        <v>0.31855890154838601</v>
      </c>
      <c r="F34" s="550">
        <v>0.17811323702335399</v>
      </c>
      <c r="G34" s="550">
        <v>8.4112480282783494E-2</v>
      </c>
      <c r="H34" s="550">
        <v>2.7849046513438201E-2</v>
      </c>
      <c r="I34" s="556">
        <v>2.81484031677246</v>
      </c>
      <c r="J34" s="550">
        <v>0.40257773971793298</v>
      </c>
    </row>
    <row r="35" spans="1:10" x14ac:dyDescent="0.2">
      <c r="A35" s="2" t="s">
        <v>41</v>
      </c>
      <c r="B35" s="553">
        <v>101</v>
      </c>
      <c r="C35" s="550">
        <v>0.128694638609886</v>
      </c>
      <c r="D35" s="550">
        <v>0.21703641116619099</v>
      </c>
      <c r="E35" s="550">
        <v>0.227374017238617</v>
      </c>
      <c r="F35" s="550">
        <v>0.25524958968162498</v>
      </c>
      <c r="G35" s="550">
        <v>0.100272409617901</v>
      </c>
      <c r="H35" s="550">
        <v>7.1372933685779599E-2</v>
      </c>
      <c r="I35" s="556">
        <v>2.97993683815002</v>
      </c>
      <c r="J35" s="550">
        <v>0.37230343839567998</v>
      </c>
    </row>
    <row r="36" spans="1:10" x14ac:dyDescent="0.2">
      <c r="A36" s="2" t="s">
        <v>42</v>
      </c>
      <c r="B36" s="553">
        <v>85</v>
      </c>
      <c r="C36" s="550">
        <v>0.12535908818244901</v>
      </c>
      <c r="D36" s="550">
        <v>0.17997032403945901</v>
      </c>
      <c r="E36" s="550">
        <v>0.33589828014373802</v>
      </c>
      <c r="F36" s="550">
        <v>0.19034814834594699</v>
      </c>
      <c r="G36" s="550">
        <v>7.8746505081653595E-2</v>
      </c>
      <c r="H36" s="550">
        <v>8.9677654206752805E-2</v>
      </c>
      <c r="I36" s="556">
        <v>2.9089910984039302</v>
      </c>
      <c r="J36" s="550">
        <v>0.33540801632837802</v>
      </c>
    </row>
    <row r="37" spans="1:10" x14ac:dyDescent="0.2">
      <c r="A37" s="2" t="s">
        <v>43</v>
      </c>
      <c r="B37" s="553">
        <v>90</v>
      </c>
      <c r="C37" s="550">
        <v>9.1510266065597506E-2</v>
      </c>
      <c r="D37" s="550">
        <v>0.193554371595383</v>
      </c>
      <c r="E37" s="550">
        <v>0.34567707777023299</v>
      </c>
      <c r="F37" s="550">
        <v>0.15050286054611201</v>
      </c>
      <c r="G37" s="550">
        <v>0.151890814304352</v>
      </c>
      <c r="H37" s="550">
        <v>6.6864609718322796E-2</v>
      </c>
      <c r="I37" s="556">
        <v>3.0832779407501198</v>
      </c>
      <c r="J37" s="550">
        <v>0.30549118662719499</v>
      </c>
    </row>
    <row r="38" spans="1:10" x14ac:dyDescent="0.2">
      <c r="A38" s="2" t="s">
        <v>44</v>
      </c>
      <c r="B38" s="553">
        <v>105</v>
      </c>
      <c r="C38" s="550">
        <v>0.41677477955818198</v>
      </c>
      <c r="D38" s="550">
        <v>0.163661628961563</v>
      </c>
      <c r="E38" s="550">
        <v>0.265068650245667</v>
      </c>
      <c r="F38" s="550">
        <v>9.9339187145233196E-2</v>
      </c>
      <c r="G38" s="550">
        <v>0</v>
      </c>
      <c r="H38" s="550">
        <v>5.5155768990516697E-2</v>
      </c>
      <c r="I38" s="556">
        <v>2.0497143268585201</v>
      </c>
      <c r="J38" s="550">
        <v>0.61431967335559901</v>
      </c>
    </row>
    <row r="39" spans="1:10" x14ac:dyDescent="0.2">
      <c r="A39" s="2" t="s">
        <v>45</v>
      </c>
      <c r="B39" s="553">
        <v>104</v>
      </c>
      <c r="C39" s="550">
        <v>0.38588342070579501</v>
      </c>
      <c r="D39" s="550">
        <v>0.22077158093452501</v>
      </c>
      <c r="E39" s="550">
        <v>0.171623885631561</v>
      </c>
      <c r="F39" s="550">
        <v>9.4520449638366699E-2</v>
      </c>
      <c r="G39" s="550">
        <v>5.8692868798971197E-2</v>
      </c>
      <c r="H39" s="550">
        <v>6.8507790565490695E-2</v>
      </c>
      <c r="I39" s="556">
        <v>2.16195511817932</v>
      </c>
      <c r="J39" s="550">
        <v>0.65127222527688799</v>
      </c>
    </row>
    <row r="40" spans="1:10" x14ac:dyDescent="0.2">
      <c r="A40" s="2" t="s">
        <v>46</v>
      </c>
      <c r="B40" s="553">
        <v>102</v>
      </c>
      <c r="C40" s="550">
        <v>0.19950084388256101</v>
      </c>
      <c r="D40" s="550">
        <v>0.17154309153556799</v>
      </c>
      <c r="E40" s="550">
        <v>0.29428768157959001</v>
      </c>
      <c r="F40" s="550">
        <v>0.12798959016799899</v>
      </c>
      <c r="G40" s="550">
        <v>9.63180437684059E-2</v>
      </c>
      <c r="H40" s="550">
        <v>0.11036075651645701</v>
      </c>
      <c r="I40" s="556">
        <v>2.7190780639648402</v>
      </c>
      <c r="J40" s="550">
        <v>0.41707235267388598</v>
      </c>
    </row>
    <row r="41" spans="1:10" x14ac:dyDescent="0.2">
      <c r="A41" s="2" t="s">
        <v>47</v>
      </c>
      <c r="B41" s="553">
        <v>98</v>
      </c>
      <c r="C41" s="550">
        <v>0.16677981615066501</v>
      </c>
      <c r="D41" s="550">
        <v>0.16112676262855499</v>
      </c>
      <c r="E41" s="550">
        <v>0.248037740588188</v>
      </c>
      <c r="F41" s="550">
        <v>0.18308715522289301</v>
      </c>
      <c r="G41" s="550">
        <v>0.14464822411537201</v>
      </c>
      <c r="H41" s="550">
        <v>9.6320323646068601E-2</v>
      </c>
      <c r="I41" s="556">
        <v>2.9753201007843</v>
      </c>
      <c r="J41" s="550">
        <v>0.36285708227027402</v>
      </c>
    </row>
    <row r="42" spans="1:10" x14ac:dyDescent="0.2">
      <c r="A42" s="2" t="s">
        <v>48</v>
      </c>
      <c r="B42" s="553">
        <v>102</v>
      </c>
      <c r="C42" s="550">
        <v>0.25177359580993702</v>
      </c>
      <c r="D42" s="550">
        <v>0.242075860500336</v>
      </c>
      <c r="E42" s="550">
        <v>0.236506313085556</v>
      </c>
      <c r="F42" s="550">
        <v>6.8037189543247195E-2</v>
      </c>
      <c r="G42" s="550">
        <v>0.13344134390354201</v>
      </c>
      <c r="H42" s="550">
        <v>6.8165697157383007E-2</v>
      </c>
      <c r="I42" s="556">
        <v>2.5592529773712198</v>
      </c>
      <c r="J42" s="550">
        <v>0.52997561347951505</v>
      </c>
    </row>
    <row r="43" spans="1:10" x14ac:dyDescent="0.2">
      <c r="A43" s="2" t="s">
        <v>49</v>
      </c>
      <c r="B43" s="553">
        <v>91</v>
      </c>
      <c r="C43" s="550">
        <v>0.31171566247940102</v>
      </c>
      <c r="D43" s="550">
        <v>0.33768588304519698</v>
      </c>
      <c r="E43" s="550">
        <v>0.19764690101146701</v>
      </c>
      <c r="F43" s="550">
        <v>7.1163162589073195E-2</v>
      </c>
      <c r="G43" s="550">
        <v>5.36154434084892E-2</v>
      </c>
      <c r="H43" s="550">
        <v>2.8172938153147701E-2</v>
      </c>
      <c r="I43" s="556">
        <v>2.1945860385894802</v>
      </c>
      <c r="J43" s="550">
        <v>0.668227483307404</v>
      </c>
    </row>
    <row r="44" spans="1:10" x14ac:dyDescent="0.2">
      <c r="A44" s="2" t="s">
        <v>50</v>
      </c>
      <c r="B44" s="553">
        <v>97</v>
      </c>
      <c r="C44" s="550">
        <v>0.41777390241622903</v>
      </c>
      <c r="D44" s="550">
        <v>0.25527739524841297</v>
      </c>
      <c r="E44" s="550">
        <v>0.19342148303985601</v>
      </c>
      <c r="F44" s="550">
        <v>4.6865165233612102E-2</v>
      </c>
      <c r="G44" s="550">
        <v>6.1641637235879898E-2</v>
      </c>
      <c r="H44" s="550">
        <v>2.5020435452461201E-2</v>
      </c>
      <c r="I44" s="556">
        <v>2.05569648742676</v>
      </c>
      <c r="J44" s="550">
        <v>0.69032347885025702</v>
      </c>
    </row>
    <row r="45" spans="1:10" x14ac:dyDescent="0.2">
      <c r="A45" s="2" t="s">
        <v>51</v>
      </c>
      <c r="B45" s="553">
        <v>97</v>
      </c>
      <c r="C45" s="550">
        <v>0.270148426294327</v>
      </c>
      <c r="D45" s="550">
        <v>0.182117059826851</v>
      </c>
      <c r="E45" s="550">
        <v>0.27535524964332603</v>
      </c>
      <c r="F45" s="550">
        <v>0.14273728430271099</v>
      </c>
      <c r="G45" s="550">
        <v>3.6525659263134003E-2</v>
      </c>
      <c r="H45" s="550">
        <v>9.3116320669651004E-2</v>
      </c>
      <c r="I45" s="556">
        <v>2.44135570526123</v>
      </c>
      <c r="J45" s="550">
        <v>0.49870286171114497</v>
      </c>
    </row>
    <row r="46" spans="1:10" x14ac:dyDescent="0.2">
      <c r="A46" s="2" t="s">
        <v>52</v>
      </c>
      <c r="B46" s="553">
        <v>105</v>
      </c>
      <c r="C46" s="550">
        <v>0.15019381046295199</v>
      </c>
      <c r="D46" s="550">
        <v>0.12485384196043001</v>
      </c>
      <c r="E46" s="550">
        <v>0.36041274666786199</v>
      </c>
      <c r="F46" s="550">
        <v>0.21860074996948201</v>
      </c>
      <c r="G46" s="550">
        <v>0.110111989080906</v>
      </c>
      <c r="H46" s="550">
        <v>3.58268767595291E-2</v>
      </c>
      <c r="I46" s="556">
        <v>3.01408791542053</v>
      </c>
      <c r="J46" s="550">
        <v>0.28526790629483301</v>
      </c>
    </row>
    <row r="47" spans="1:10" x14ac:dyDescent="0.2">
      <c r="A47" s="2" t="s">
        <v>53</v>
      </c>
      <c r="B47" s="553">
        <v>104</v>
      </c>
      <c r="C47" s="550">
        <v>0.14616084098815901</v>
      </c>
      <c r="D47" s="550">
        <v>0.193426683545113</v>
      </c>
      <c r="E47" s="550">
        <v>0.31873688101768499</v>
      </c>
      <c r="F47" s="550">
        <v>0.13804502785205799</v>
      </c>
      <c r="G47" s="550">
        <v>0.106650933623314</v>
      </c>
      <c r="H47" s="550">
        <v>9.6979640424251598E-2</v>
      </c>
      <c r="I47" s="556">
        <v>2.8511645793914799</v>
      </c>
      <c r="J47" s="550">
        <v>0.37605743672376202</v>
      </c>
    </row>
    <row r="48" spans="1:10" x14ac:dyDescent="0.2">
      <c r="A48" s="2" t="s">
        <v>54</v>
      </c>
      <c r="B48" s="553">
        <v>90</v>
      </c>
      <c r="C48" s="550">
        <v>0.13213193416595501</v>
      </c>
      <c r="D48" s="550">
        <v>0.129155203700066</v>
      </c>
      <c r="E48" s="550">
        <v>0.39133086800575301</v>
      </c>
      <c r="F48" s="550">
        <v>0.14053647220134699</v>
      </c>
      <c r="G48" s="550">
        <v>0.1165372133255</v>
      </c>
      <c r="H48" s="550">
        <v>9.0308308601379395E-2</v>
      </c>
      <c r="I48" s="556">
        <v>2.9782254695892298</v>
      </c>
      <c r="J48" s="550">
        <v>0.28722603530026702</v>
      </c>
    </row>
    <row r="49" spans="1:10" x14ac:dyDescent="0.2">
      <c r="A49" s="2" t="s">
        <v>55</v>
      </c>
      <c r="B49" s="553">
        <v>89</v>
      </c>
      <c r="C49" s="550">
        <v>0.143087193369865</v>
      </c>
      <c r="D49" s="550">
        <v>0.199720144271851</v>
      </c>
      <c r="E49" s="550">
        <v>0.24618840217590299</v>
      </c>
      <c r="F49" s="550">
        <v>0.20424738526344299</v>
      </c>
      <c r="G49" s="550">
        <v>0.116807341575623</v>
      </c>
      <c r="H49" s="550">
        <v>8.9949533343315097E-2</v>
      </c>
      <c r="I49" s="556">
        <v>2.9472200870513898</v>
      </c>
      <c r="J49" s="550">
        <v>0.37669046959682501</v>
      </c>
    </row>
    <row r="50" spans="1:10" x14ac:dyDescent="0.2">
      <c r="A50" s="2" t="s">
        <v>56</v>
      </c>
      <c r="B50" s="553">
        <v>67</v>
      </c>
      <c r="C50" s="550">
        <v>9.1690756380558E-2</v>
      </c>
      <c r="D50" s="550">
        <v>0.14657559990882901</v>
      </c>
      <c r="E50" s="550">
        <v>0.25091350078582803</v>
      </c>
      <c r="F50" s="550">
        <v>0.16229166090488401</v>
      </c>
      <c r="G50" s="550">
        <v>0.24072375893592801</v>
      </c>
      <c r="H50" s="550">
        <v>0.107804715633392</v>
      </c>
      <c r="I50" s="556">
        <v>3.3516967296600302</v>
      </c>
      <c r="J50" s="550">
        <v>0.26705628515876201</v>
      </c>
    </row>
    <row r="51" spans="1:10" x14ac:dyDescent="0.2">
      <c r="A51" s="2" t="s">
        <v>57</v>
      </c>
      <c r="B51" s="553">
        <v>104</v>
      </c>
      <c r="C51" s="550">
        <v>0.12565070390701299</v>
      </c>
      <c r="D51" s="550">
        <v>0.19839599728584301</v>
      </c>
      <c r="E51" s="550">
        <v>0.27261802554130599</v>
      </c>
      <c r="F51" s="550">
        <v>0.216281592845917</v>
      </c>
      <c r="G51" s="550">
        <v>0.12539757788181299</v>
      </c>
      <c r="H51" s="550">
        <v>6.1656117439269999E-2</v>
      </c>
      <c r="I51" s="556">
        <v>3.0185213088989298</v>
      </c>
      <c r="J51" s="550">
        <v>0.34533895522671798</v>
      </c>
    </row>
    <row r="52" spans="1:10" x14ac:dyDescent="0.2">
      <c r="A52" s="2" t="s">
        <v>58</v>
      </c>
      <c r="B52" s="553">
        <v>84</v>
      </c>
      <c r="C52" s="550">
        <v>5.6499287486076397E-2</v>
      </c>
      <c r="D52" s="550">
        <v>0.19564799964427901</v>
      </c>
      <c r="E52" s="550">
        <v>0.275441884994507</v>
      </c>
      <c r="F52" s="550">
        <v>0.19882810115814201</v>
      </c>
      <c r="G52" s="550">
        <v>0.15274582803249401</v>
      </c>
      <c r="H52" s="550">
        <v>0.12083689868450199</v>
      </c>
      <c r="I52" s="556">
        <v>3.2225675582885702</v>
      </c>
      <c r="J52" s="550">
        <v>0.28680376457231399</v>
      </c>
    </row>
    <row r="53" spans="1:10" x14ac:dyDescent="0.2">
      <c r="A53" s="2" t="s">
        <v>59</v>
      </c>
      <c r="B53" s="553">
        <v>101</v>
      </c>
      <c r="C53" s="550">
        <v>0.119467876851559</v>
      </c>
      <c r="D53" s="550">
        <v>0.15215028822422</v>
      </c>
      <c r="E53" s="550">
        <v>0.298051297664642</v>
      </c>
      <c r="F53" s="550">
        <v>0.212896257638931</v>
      </c>
      <c r="G53" s="550">
        <v>0.106679029762745</v>
      </c>
      <c r="H53" s="550">
        <v>0.110755234956741</v>
      </c>
      <c r="I53" s="556">
        <v>3.0395483970642099</v>
      </c>
      <c r="J53" s="550">
        <v>0.30544815140305898</v>
      </c>
    </row>
    <row r="54" spans="1:10" x14ac:dyDescent="0.2">
      <c r="A54" s="2" t="s">
        <v>60</v>
      </c>
      <c r="B54" s="553">
        <v>96</v>
      </c>
      <c r="C54" s="550">
        <v>0.172505497932434</v>
      </c>
      <c r="D54" s="550">
        <v>0.182372957468033</v>
      </c>
      <c r="E54" s="550">
        <v>0.35552522540092502</v>
      </c>
      <c r="F54" s="550">
        <v>0.10854529589414599</v>
      </c>
      <c r="G54" s="550">
        <v>0.13925410807132699</v>
      </c>
      <c r="H54" s="550">
        <v>4.1796922683715799E-2</v>
      </c>
      <c r="I54" s="556">
        <v>2.85354828834534</v>
      </c>
      <c r="J54" s="550">
        <v>0.37035828942964699</v>
      </c>
    </row>
    <row r="55" spans="1:10" x14ac:dyDescent="0.2">
      <c r="A55" s="2" t="s">
        <v>61</v>
      </c>
      <c r="B55" s="553">
        <v>94</v>
      </c>
      <c r="C55" s="550">
        <v>9.8810695111751598E-2</v>
      </c>
      <c r="D55" s="550">
        <v>0.20152257382869701</v>
      </c>
      <c r="E55" s="550">
        <v>0.30531120300293002</v>
      </c>
      <c r="F55" s="550">
        <v>0.16370709240436601</v>
      </c>
      <c r="G55" s="550">
        <v>0.17468856275081601</v>
      </c>
      <c r="H55" s="550">
        <v>5.5959880352020298E-2</v>
      </c>
      <c r="I55" s="556">
        <v>3.12069439888</v>
      </c>
      <c r="J55" s="550">
        <v>0.31813612612368702</v>
      </c>
    </row>
    <row r="56" spans="1:10" x14ac:dyDescent="0.2">
      <c r="A56" s="2" t="s">
        <v>62</v>
      </c>
      <c r="B56" s="553">
        <v>106</v>
      </c>
      <c r="C56" s="550">
        <v>0.36493700742721602</v>
      </c>
      <c r="D56" s="550">
        <v>0.24513012170791601</v>
      </c>
      <c r="E56" s="550">
        <v>0.24613314867019701</v>
      </c>
      <c r="F56" s="550">
        <v>5.83767853677273E-2</v>
      </c>
      <c r="G56" s="550">
        <v>5.4724957793951E-2</v>
      </c>
      <c r="H56" s="550">
        <v>3.0697964131832099E-2</v>
      </c>
      <c r="I56" s="556">
        <v>2.1672592163085902</v>
      </c>
      <c r="J56" s="550">
        <v>0.62938807094047899</v>
      </c>
    </row>
    <row r="57" spans="1:10" x14ac:dyDescent="0.2">
      <c r="A57" s="2" t="s">
        <v>63</v>
      </c>
      <c r="B57" s="553">
        <v>98</v>
      </c>
      <c r="C57" s="550">
        <v>0.371402978897095</v>
      </c>
      <c r="D57" s="550">
        <v>0.263394504785538</v>
      </c>
      <c r="E57" s="550">
        <v>0.205739110708237</v>
      </c>
      <c r="F57" s="550">
        <v>5.9054285287857097E-2</v>
      </c>
      <c r="G57" s="550">
        <v>6.2385942786931999E-2</v>
      </c>
      <c r="H57" s="550">
        <v>3.8023192435502999E-2</v>
      </c>
      <c r="I57" s="556">
        <v>2.14512038230896</v>
      </c>
      <c r="J57" s="550">
        <v>0.65988854290228405</v>
      </c>
    </row>
    <row r="58" spans="1:10" x14ac:dyDescent="0.2">
      <c r="A58" s="2" t="s">
        <v>64</v>
      </c>
      <c r="B58" s="553">
        <v>103</v>
      </c>
      <c r="C58" s="550">
        <v>0.20909020304679901</v>
      </c>
      <c r="D58" s="550">
        <v>0.19431491196155501</v>
      </c>
      <c r="E58" s="550">
        <v>0.33480468392372098</v>
      </c>
      <c r="F58" s="550">
        <v>0.15210817754268599</v>
      </c>
      <c r="G58" s="550">
        <v>9.7444437444210094E-2</v>
      </c>
      <c r="H58" s="550">
        <v>1.22375730425119E-2</v>
      </c>
      <c r="I58" s="556">
        <v>2.73121237754822</v>
      </c>
      <c r="J58" s="550">
        <v>0.40840298165207001</v>
      </c>
    </row>
    <row r="59" spans="1:10" x14ac:dyDescent="0.2">
      <c r="A59" s="2" t="s">
        <v>65</v>
      </c>
      <c r="B59" s="553">
        <v>89</v>
      </c>
      <c r="C59" s="550">
        <v>0.27059531211853</v>
      </c>
      <c r="D59" s="550">
        <v>0.220172509551048</v>
      </c>
      <c r="E59" s="550">
        <v>0.23774060606956501</v>
      </c>
      <c r="F59" s="550">
        <v>0.10737278312444699</v>
      </c>
      <c r="G59" s="550">
        <v>0.12757095694541901</v>
      </c>
      <c r="H59" s="550">
        <v>3.65478061139584E-2</v>
      </c>
      <c r="I59" s="556">
        <v>2.5860216617584202</v>
      </c>
      <c r="J59" s="550">
        <v>0.50938472927580403</v>
      </c>
    </row>
    <row r="60" spans="1:10" x14ac:dyDescent="0.2">
      <c r="A60" s="2" t="s">
        <v>66</v>
      </c>
      <c r="B60" s="553">
        <v>88</v>
      </c>
      <c r="C60" s="550">
        <v>8.3678290247917203E-2</v>
      </c>
      <c r="D60" s="550">
        <v>0.155148565769196</v>
      </c>
      <c r="E60" s="550">
        <v>0.33456024527549699</v>
      </c>
      <c r="F60" s="550">
        <v>0.18826764822006201</v>
      </c>
      <c r="G60" s="550">
        <v>0.14607907831668901</v>
      </c>
      <c r="H60" s="550">
        <v>9.22661647200584E-2</v>
      </c>
      <c r="I60" s="556">
        <v>3.17397236824036</v>
      </c>
      <c r="J60" s="550">
        <v>0.26310229793706502</v>
      </c>
    </row>
    <row r="61" spans="1:10" x14ac:dyDescent="0.2">
      <c r="A61" s="2" t="s">
        <v>67</v>
      </c>
      <c r="B61" s="553">
        <v>86</v>
      </c>
      <c r="C61" s="550">
        <v>0.119979880750179</v>
      </c>
      <c r="D61" s="550">
        <v>0.21264739334583299</v>
      </c>
      <c r="E61" s="550">
        <v>0.27589192986488298</v>
      </c>
      <c r="F61" s="550">
        <v>0.17956313490867601</v>
      </c>
      <c r="G61" s="550">
        <v>0.15760608017444599</v>
      </c>
      <c r="H61" s="550">
        <v>5.4311592131853097E-2</v>
      </c>
      <c r="I61" s="556">
        <v>3.0445897579193102</v>
      </c>
      <c r="J61" s="550">
        <v>0.351730302917593</v>
      </c>
    </row>
    <row r="62" spans="1:10" x14ac:dyDescent="0.2">
      <c r="A62" s="2" t="s">
        <v>68</v>
      </c>
      <c r="B62" s="553">
        <v>119</v>
      </c>
      <c r="C62" s="550">
        <v>0.10496364533901199</v>
      </c>
      <c r="D62" s="550">
        <v>0.27768197655677801</v>
      </c>
      <c r="E62" s="550">
        <v>0.28070718050003102</v>
      </c>
      <c r="F62" s="550">
        <v>0.172445803880692</v>
      </c>
      <c r="G62" s="550">
        <v>9.4859719276428195E-2</v>
      </c>
      <c r="H62" s="550">
        <v>6.9341666996479007E-2</v>
      </c>
      <c r="I62" s="556">
        <v>2.8652093410491899</v>
      </c>
      <c r="J62" s="550">
        <v>0.41115585751456701</v>
      </c>
    </row>
    <row r="63" spans="1:10" x14ac:dyDescent="0.2">
      <c r="A63" s="2" t="s">
        <v>69</v>
      </c>
      <c r="B63" s="553">
        <v>90</v>
      </c>
      <c r="C63" s="550">
        <v>7.7611535787582397E-2</v>
      </c>
      <c r="D63" s="550">
        <v>0.35041469335556003</v>
      </c>
      <c r="E63" s="550">
        <v>0.24853411316871599</v>
      </c>
      <c r="F63" s="550">
        <v>0.14064338803291301</v>
      </c>
      <c r="G63" s="550">
        <v>0.11995229125022901</v>
      </c>
      <c r="H63" s="550">
        <v>6.2843970954418196E-2</v>
      </c>
      <c r="I63" s="556">
        <v>2.8665218353271502</v>
      </c>
      <c r="J63" s="550">
        <v>0.45672888961931801</v>
      </c>
    </row>
    <row r="64" spans="1:10" x14ac:dyDescent="0.2">
      <c r="A64" s="2" t="s">
        <v>70</v>
      </c>
      <c r="B64" s="553">
        <v>99</v>
      </c>
      <c r="C64" s="550">
        <v>0.15126481652259799</v>
      </c>
      <c r="D64" s="550">
        <v>0.21416844427585599</v>
      </c>
      <c r="E64" s="550">
        <v>0.33380350470542902</v>
      </c>
      <c r="F64" s="550">
        <v>0.13906195759773299</v>
      </c>
      <c r="G64" s="550">
        <v>0.11569707095623</v>
      </c>
      <c r="H64" s="550">
        <v>4.60041798651218E-2</v>
      </c>
      <c r="I64" s="556">
        <v>2.8467059135436998</v>
      </c>
      <c r="J64" s="550">
        <v>0.38305542128658099</v>
      </c>
    </row>
    <row r="65" spans="1:10" x14ac:dyDescent="0.2">
      <c r="A65" s="2" t="s">
        <v>71</v>
      </c>
      <c r="B65" s="553">
        <v>82</v>
      </c>
      <c r="C65" s="550">
        <v>9.3830391764640794E-2</v>
      </c>
      <c r="D65" s="550">
        <v>0.13296949863433799</v>
      </c>
      <c r="E65" s="550">
        <v>0.28961369395255998</v>
      </c>
      <c r="F65" s="550">
        <v>0.210205003619194</v>
      </c>
      <c r="G65" s="550">
        <v>0.191950649023056</v>
      </c>
      <c r="H65" s="550">
        <v>8.1430755555629702E-2</v>
      </c>
      <c r="I65" s="556">
        <v>3.29771947860718</v>
      </c>
      <c r="J65" s="550">
        <v>0.246905601956832</v>
      </c>
    </row>
    <row r="66" spans="1:10" x14ac:dyDescent="0.2">
      <c r="A66" s="2" t="s">
        <v>72</v>
      </c>
      <c r="B66" s="553">
        <v>95</v>
      </c>
      <c r="C66" s="550">
        <v>0.22494405508041401</v>
      </c>
      <c r="D66" s="550">
        <v>0.242944940924644</v>
      </c>
      <c r="E66" s="550">
        <v>0.271777033805847</v>
      </c>
      <c r="F66" s="550">
        <v>0.139270558953285</v>
      </c>
      <c r="G66" s="550">
        <v>7.4904248118400601E-2</v>
      </c>
      <c r="H66" s="550">
        <v>4.6159155666828197E-2</v>
      </c>
      <c r="I66" s="556">
        <v>2.5767071247100799</v>
      </c>
      <c r="J66" s="550">
        <v>0.49053152047279203</v>
      </c>
    </row>
    <row r="67" spans="1:10" x14ac:dyDescent="0.2">
      <c r="A67" s="2" t="s">
        <v>73</v>
      </c>
      <c r="B67" s="553">
        <v>103</v>
      </c>
      <c r="C67" s="550">
        <v>0.18824058771133401</v>
      </c>
      <c r="D67" s="550">
        <v>0.27260568737983698</v>
      </c>
      <c r="E67" s="550">
        <v>0.28859880566597002</v>
      </c>
      <c r="F67" s="550">
        <v>0.103070236742496</v>
      </c>
      <c r="G67" s="550">
        <v>8.5302598774433094E-2</v>
      </c>
      <c r="H67" s="550">
        <v>6.2182068824768101E-2</v>
      </c>
      <c r="I67" s="556">
        <v>2.5996968746185298</v>
      </c>
      <c r="J67" s="550">
        <v>0.49140272018059</v>
      </c>
    </row>
    <row r="68" spans="1:10" x14ac:dyDescent="0.2">
      <c r="A68" s="2" t="s">
        <v>74</v>
      </c>
      <c r="B68" s="553">
        <v>93</v>
      </c>
      <c r="C68" s="550">
        <v>0.169595301151276</v>
      </c>
      <c r="D68" s="550">
        <v>0.18921922147274001</v>
      </c>
      <c r="E68" s="550">
        <v>0.34051376581192</v>
      </c>
      <c r="F68" s="550">
        <v>0.16572315990924799</v>
      </c>
      <c r="G68" s="550">
        <v>7.7633656561374706E-2</v>
      </c>
      <c r="H68" s="550">
        <v>5.7314909994602203E-2</v>
      </c>
      <c r="I68" s="556">
        <v>2.7799696922302202</v>
      </c>
      <c r="J68" s="550">
        <v>0.380630308844842</v>
      </c>
    </row>
    <row r="69" spans="1:10" x14ac:dyDescent="0.2">
      <c r="A69" s="2" t="s">
        <v>75</v>
      </c>
      <c r="B69" s="553">
        <v>108</v>
      </c>
      <c r="C69" s="550">
        <v>0.113395355641842</v>
      </c>
      <c r="D69" s="550">
        <v>0.147167474031448</v>
      </c>
      <c r="E69" s="550">
        <v>0.36584693193435702</v>
      </c>
      <c r="F69" s="550">
        <v>0.20291881263256101</v>
      </c>
      <c r="G69" s="550">
        <v>0.132469102740288</v>
      </c>
      <c r="H69" s="550">
        <v>3.8202326744794797E-2</v>
      </c>
      <c r="I69" s="556">
        <v>3.09762835502625</v>
      </c>
      <c r="J69" s="550">
        <v>0.27091230922007498</v>
      </c>
    </row>
    <row r="70" spans="1:10" x14ac:dyDescent="0.2">
      <c r="A70" s="2" t="s">
        <v>76</v>
      </c>
      <c r="B70" s="553">
        <v>100</v>
      </c>
      <c r="C70" s="550">
        <v>0.102414943277836</v>
      </c>
      <c r="D70" s="550">
        <v>0.158959224820137</v>
      </c>
      <c r="E70" s="550">
        <v>0.36218714714050299</v>
      </c>
      <c r="F70" s="550">
        <v>0.164615347981453</v>
      </c>
      <c r="G70" s="550">
        <v>0.15313485264778101</v>
      </c>
      <c r="H70" s="550">
        <v>5.8688480406999602E-2</v>
      </c>
      <c r="I70" s="556">
        <v>3.1137731075286901</v>
      </c>
      <c r="J70" s="550">
        <v>0.27767021192451402</v>
      </c>
    </row>
    <row r="71" spans="1:10" x14ac:dyDescent="0.2">
      <c r="A71" s="3" t="s">
        <v>77</v>
      </c>
      <c r="B71" s="554">
        <v>77</v>
      </c>
      <c r="C71" s="551">
        <v>0.15633434057235701</v>
      </c>
      <c r="D71" s="551">
        <v>0.18325407803058599</v>
      </c>
      <c r="E71" s="551">
        <v>0.43344378471374501</v>
      </c>
      <c r="F71" s="551">
        <v>9.2603072524070698E-2</v>
      </c>
      <c r="G71" s="551">
        <v>8.0683335661888095E-2</v>
      </c>
      <c r="H71" s="551">
        <v>5.3681377321481698E-2</v>
      </c>
      <c r="I71" s="557">
        <v>2.7443218231201199</v>
      </c>
      <c r="J71" s="551">
        <v>0.35885209745977098</v>
      </c>
    </row>
    <row r="73" spans="1:10" x14ac:dyDescent="0.2">
      <c r="A73" t="s">
        <v>365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361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61" t="s">
        <v>1</v>
      </c>
      <c r="C6" s="558" t="s">
        <v>1</v>
      </c>
      <c r="D6" s="558" t="s">
        <v>1</v>
      </c>
      <c r="E6" s="558" t="s">
        <v>1</v>
      </c>
      <c r="F6" s="558" t="s">
        <v>1</v>
      </c>
      <c r="G6" s="558" t="s">
        <v>1</v>
      </c>
      <c r="H6" s="558" t="s">
        <v>1</v>
      </c>
      <c r="I6" s="564" t="s">
        <v>1</v>
      </c>
      <c r="J6" s="558" t="s">
        <v>1</v>
      </c>
    </row>
    <row r="7" spans="1:10" x14ac:dyDescent="0.2">
      <c r="A7" s="2" t="s">
        <v>13</v>
      </c>
      <c r="B7" s="562">
        <v>6064</v>
      </c>
      <c r="C7" s="559">
        <v>0.21662400662899001</v>
      </c>
      <c r="D7" s="559">
        <v>0.17624607682228099</v>
      </c>
      <c r="E7" s="559">
        <v>0.30827721953392001</v>
      </c>
      <c r="F7" s="559">
        <v>0.13461354374885601</v>
      </c>
      <c r="G7" s="559">
        <v>0.108276084065437</v>
      </c>
      <c r="H7" s="559">
        <v>5.5963087826967198E-2</v>
      </c>
      <c r="I7" s="565">
        <v>2.72635769844055</v>
      </c>
      <c r="J7" s="559">
        <v>0.41615965502383301</v>
      </c>
    </row>
    <row r="8" spans="1:10" x14ac:dyDescent="0.2">
      <c r="A8" s="5" t="s">
        <v>14</v>
      </c>
      <c r="B8" s="561" t="s">
        <v>1</v>
      </c>
      <c r="C8" s="558" t="s">
        <v>1</v>
      </c>
      <c r="D8" s="558" t="s">
        <v>1</v>
      </c>
      <c r="E8" s="558" t="s">
        <v>1</v>
      </c>
      <c r="F8" s="558" t="s">
        <v>1</v>
      </c>
      <c r="G8" s="558" t="s">
        <v>1</v>
      </c>
      <c r="H8" s="558" t="s">
        <v>1</v>
      </c>
      <c r="I8" s="564" t="s">
        <v>1</v>
      </c>
      <c r="J8" s="558" t="s">
        <v>1</v>
      </c>
    </row>
    <row r="9" spans="1:10" x14ac:dyDescent="0.2">
      <c r="A9" s="2" t="s">
        <v>15</v>
      </c>
      <c r="B9" s="562">
        <v>105</v>
      </c>
      <c r="C9" s="559">
        <v>0.28909745812416099</v>
      </c>
      <c r="D9" s="559">
        <v>0.19325914978980999</v>
      </c>
      <c r="E9" s="559">
        <v>0.26315081119537398</v>
      </c>
      <c r="F9" s="559">
        <v>0.14430606365203899</v>
      </c>
      <c r="G9" s="559">
        <v>3.7143480032682398E-2</v>
      </c>
      <c r="H9" s="559">
        <v>7.3043018579483004E-2</v>
      </c>
      <c r="I9" s="565">
        <v>2.4035742282867401</v>
      </c>
      <c r="J9" s="559">
        <v>0.52036569902882601</v>
      </c>
    </row>
    <row r="10" spans="1:10" x14ac:dyDescent="0.2">
      <c r="A10" s="2" t="s">
        <v>16</v>
      </c>
      <c r="B10" s="562">
        <v>105</v>
      </c>
      <c r="C10" s="559">
        <v>0.32340767979621898</v>
      </c>
      <c r="D10" s="559">
        <v>0.211411088705063</v>
      </c>
      <c r="E10" s="559">
        <v>0.28799402713775601</v>
      </c>
      <c r="F10" s="559">
        <v>0.120217449963093</v>
      </c>
      <c r="G10" s="559">
        <v>3.0548468232154801E-2</v>
      </c>
      <c r="H10" s="559">
        <v>2.6421288028359399E-2</v>
      </c>
      <c r="I10" s="565">
        <v>2.3047177791595499</v>
      </c>
      <c r="J10" s="559">
        <v>0.54933284890235801</v>
      </c>
    </row>
    <row r="11" spans="1:10" x14ac:dyDescent="0.2">
      <c r="A11" s="2" t="s">
        <v>17</v>
      </c>
      <c r="B11" s="562">
        <v>123</v>
      </c>
      <c r="C11" s="559">
        <v>0.36570614576339699</v>
      </c>
      <c r="D11" s="559">
        <v>0.17618031799793199</v>
      </c>
      <c r="E11" s="559">
        <v>0.230768382549286</v>
      </c>
      <c r="F11" s="559">
        <v>9.30926948785782E-2</v>
      </c>
      <c r="G11" s="559">
        <v>6.8796306848526001E-2</v>
      </c>
      <c r="H11" s="559">
        <v>6.5456137061119093E-2</v>
      </c>
      <c r="I11" s="565">
        <v>2.2756814956664999</v>
      </c>
      <c r="J11" s="559">
        <v>0.57984059806197397</v>
      </c>
    </row>
    <row r="12" spans="1:10" x14ac:dyDescent="0.2">
      <c r="A12" s="2" t="s">
        <v>18</v>
      </c>
      <c r="B12" s="562">
        <v>109</v>
      </c>
      <c r="C12" s="559">
        <v>0.239375069737434</v>
      </c>
      <c r="D12" s="559">
        <v>0.25479763746261602</v>
      </c>
      <c r="E12" s="559">
        <v>0.31608399748802202</v>
      </c>
      <c r="F12" s="559">
        <v>8.5845060646533994E-2</v>
      </c>
      <c r="G12" s="559">
        <v>4.3677147477865198E-2</v>
      </c>
      <c r="H12" s="559">
        <v>6.0221109539270401E-2</v>
      </c>
      <c r="I12" s="565">
        <v>2.4037444591522199</v>
      </c>
      <c r="J12" s="559">
        <v>0.52583932291174995</v>
      </c>
    </row>
    <row r="13" spans="1:10" x14ac:dyDescent="0.2">
      <c r="A13" s="2" t="s">
        <v>19</v>
      </c>
      <c r="B13" s="562">
        <v>107</v>
      </c>
      <c r="C13" s="559">
        <v>0.351059079170227</v>
      </c>
      <c r="D13" s="559">
        <v>0.31055149435996998</v>
      </c>
      <c r="E13" s="559">
        <v>0.244983956217766</v>
      </c>
      <c r="F13" s="559">
        <v>6.0097977519035298E-2</v>
      </c>
      <c r="G13" s="559">
        <v>1.5213415026664699E-2</v>
      </c>
      <c r="H13" s="559">
        <v>1.80940590798855E-2</v>
      </c>
      <c r="I13" s="565">
        <v>2.06086230278015</v>
      </c>
      <c r="J13" s="559">
        <v>0.67380240663456004</v>
      </c>
    </row>
    <row r="14" spans="1:10" x14ac:dyDescent="0.2">
      <c r="A14" s="2" t="s">
        <v>20</v>
      </c>
      <c r="B14" s="562">
        <v>97</v>
      </c>
      <c r="C14" s="559">
        <v>0.30287510156631497</v>
      </c>
      <c r="D14" s="559">
        <v>0.19425098598003401</v>
      </c>
      <c r="E14" s="559">
        <v>0.33709195256233199</v>
      </c>
      <c r="F14" s="559">
        <v>0.10478092730045301</v>
      </c>
      <c r="G14" s="559">
        <v>4.0634699165821103E-2</v>
      </c>
      <c r="H14" s="559">
        <v>2.03663483262062E-2</v>
      </c>
      <c r="I14" s="565">
        <v>2.3732852935790998</v>
      </c>
      <c r="J14" s="559">
        <v>0.50746121178585701</v>
      </c>
    </row>
    <row r="15" spans="1:10" x14ac:dyDescent="0.2">
      <c r="A15" s="2" t="s">
        <v>21</v>
      </c>
      <c r="B15" s="562">
        <v>94</v>
      </c>
      <c r="C15" s="559">
        <v>0.23706479370594</v>
      </c>
      <c r="D15" s="559">
        <v>0.246296361088753</v>
      </c>
      <c r="E15" s="559">
        <v>0.271227777004242</v>
      </c>
      <c r="F15" s="559">
        <v>9.3113772571086897E-2</v>
      </c>
      <c r="G15" s="559">
        <v>8.7944000959396404E-2</v>
      </c>
      <c r="H15" s="559">
        <v>6.4353294670581804E-2</v>
      </c>
      <c r="I15" s="565">
        <v>2.51752710342407</v>
      </c>
      <c r="J15" s="559">
        <v>0.51660648409434995</v>
      </c>
    </row>
    <row r="16" spans="1:10" x14ac:dyDescent="0.2">
      <c r="A16" s="2" t="s">
        <v>22</v>
      </c>
      <c r="B16" s="562">
        <v>103</v>
      </c>
      <c r="C16" s="559">
        <v>0.20536126196384399</v>
      </c>
      <c r="D16" s="559">
        <v>0.24936911463737499</v>
      </c>
      <c r="E16" s="559">
        <v>0.29727360606193498</v>
      </c>
      <c r="F16" s="559">
        <v>0.107829444110394</v>
      </c>
      <c r="G16" s="559">
        <v>0.12102173268795</v>
      </c>
      <c r="H16" s="559">
        <v>1.9144853577017801E-2</v>
      </c>
      <c r="I16" s="565">
        <v>2.68372631072998</v>
      </c>
      <c r="J16" s="559">
        <v>0.46360604031574998</v>
      </c>
    </row>
    <row r="17" spans="1:10" x14ac:dyDescent="0.2">
      <c r="A17" s="2" t="s">
        <v>23</v>
      </c>
      <c r="B17" s="562">
        <v>78</v>
      </c>
      <c r="C17" s="559">
        <v>0.11211898177862201</v>
      </c>
      <c r="D17" s="559">
        <v>0.10487521439790699</v>
      </c>
      <c r="E17" s="559">
        <v>0.37251436710357699</v>
      </c>
      <c r="F17" s="559">
        <v>0.17277431488037101</v>
      </c>
      <c r="G17" s="559">
        <v>0.17651605606079099</v>
      </c>
      <c r="H17" s="559">
        <v>6.1201054602861397E-2</v>
      </c>
      <c r="I17" s="565">
        <v>3.20951581001282</v>
      </c>
      <c r="J17" s="559">
        <v>0.23114022424463601</v>
      </c>
    </row>
    <row r="18" spans="1:10" x14ac:dyDescent="0.2">
      <c r="A18" s="2" t="s">
        <v>24</v>
      </c>
      <c r="B18" s="562">
        <v>75</v>
      </c>
      <c r="C18" s="559">
        <v>0.152895778417587</v>
      </c>
      <c r="D18" s="559">
        <v>0.10332854092121101</v>
      </c>
      <c r="E18" s="559">
        <v>0.33796253800392201</v>
      </c>
      <c r="F18" s="559">
        <v>0.20532348752021801</v>
      </c>
      <c r="G18" s="559">
        <v>0.16456691920757299</v>
      </c>
      <c r="H18" s="559">
        <v>3.5922735929489101E-2</v>
      </c>
      <c r="I18" s="565">
        <v>3.1300075054168701</v>
      </c>
      <c r="J18" s="559">
        <v>0.26577156094001497</v>
      </c>
    </row>
    <row r="19" spans="1:10" x14ac:dyDescent="0.2">
      <c r="A19" s="2" t="s">
        <v>25</v>
      </c>
      <c r="B19" s="562">
        <v>96</v>
      </c>
      <c r="C19" s="559">
        <v>7.1699202060699505E-2</v>
      </c>
      <c r="D19" s="559">
        <v>0.10202665627002699</v>
      </c>
      <c r="E19" s="559">
        <v>0.36740002036094699</v>
      </c>
      <c r="F19" s="559">
        <v>0.191541388630867</v>
      </c>
      <c r="G19" s="559">
        <v>0.19021371006965601</v>
      </c>
      <c r="H19" s="559">
        <v>7.7119022607803303E-2</v>
      </c>
      <c r="I19" s="565">
        <v>3.35383081436157</v>
      </c>
      <c r="J19" s="559">
        <v>0.18824297237291299</v>
      </c>
    </row>
    <row r="20" spans="1:10" x14ac:dyDescent="0.2">
      <c r="A20" s="2" t="s">
        <v>26</v>
      </c>
      <c r="B20" s="562">
        <v>100</v>
      </c>
      <c r="C20" s="559">
        <v>4.5064676553010899E-2</v>
      </c>
      <c r="D20" s="559">
        <v>0.154934331774712</v>
      </c>
      <c r="E20" s="559">
        <v>0.39591065049171398</v>
      </c>
      <c r="F20" s="559">
        <v>0.18653509020805401</v>
      </c>
      <c r="G20" s="559">
        <v>0.19051049649715401</v>
      </c>
      <c r="H20" s="559">
        <v>2.7044771239161498E-2</v>
      </c>
      <c r="I20" s="565">
        <v>3.3314566612243701</v>
      </c>
      <c r="J20" s="559">
        <v>0.20555828158352499</v>
      </c>
    </row>
    <row r="21" spans="1:10" x14ac:dyDescent="0.2">
      <c r="A21" s="2" t="s">
        <v>27</v>
      </c>
      <c r="B21" s="562">
        <v>79</v>
      </c>
      <c r="C21" s="559">
        <v>7.8453823924064595E-2</v>
      </c>
      <c r="D21" s="559">
        <v>0.104649305343628</v>
      </c>
      <c r="E21" s="559">
        <v>0.43125838041305498</v>
      </c>
      <c r="F21" s="559">
        <v>0.15054152905941001</v>
      </c>
      <c r="G21" s="559">
        <v>0.156651675701141</v>
      </c>
      <c r="H21" s="559">
        <v>7.84452930092812E-2</v>
      </c>
      <c r="I21" s="565">
        <v>3.2195072174072301</v>
      </c>
      <c r="J21" s="559">
        <v>0.198689373944227</v>
      </c>
    </row>
    <row r="22" spans="1:10" x14ac:dyDescent="0.2">
      <c r="A22" s="2" t="s">
        <v>28</v>
      </c>
      <c r="B22" s="562">
        <v>106</v>
      </c>
      <c r="C22" s="559">
        <v>0.42257660627365101</v>
      </c>
      <c r="D22" s="559">
        <v>0.22260510921478299</v>
      </c>
      <c r="E22" s="559">
        <v>0.201031759381294</v>
      </c>
      <c r="F22" s="559">
        <v>4.7428421676158898E-2</v>
      </c>
      <c r="G22" s="559">
        <v>6.8217322230339106E-2</v>
      </c>
      <c r="H22" s="559">
        <v>3.8140773773193401E-2</v>
      </c>
      <c r="I22" s="565">
        <v>2.08105540275574</v>
      </c>
      <c r="J22" s="559">
        <v>0.67076522519511605</v>
      </c>
    </row>
    <row r="23" spans="1:10" x14ac:dyDescent="0.2">
      <c r="A23" s="2" t="s">
        <v>29</v>
      </c>
      <c r="B23" s="562">
        <v>103</v>
      </c>
      <c r="C23" s="559">
        <v>0.44470050930976901</v>
      </c>
      <c r="D23" s="559">
        <v>0.13525964319705999</v>
      </c>
      <c r="E23" s="559">
        <v>0.21898674964904799</v>
      </c>
      <c r="F23" s="559">
        <v>0.105629771947861</v>
      </c>
      <c r="G23" s="559">
        <v>3.2581593841314302E-2</v>
      </c>
      <c r="H23" s="559">
        <v>6.2841743230819702E-2</v>
      </c>
      <c r="I23" s="565">
        <v>2.0888757705688499</v>
      </c>
      <c r="J23" s="559">
        <v>0.61884974218765898</v>
      </c>
    </row>
    <row r="24" spans="1:10" x14ac:dyDescent="0.2">
      <c r="A24" s="2" t="s">
        <v>30</v>
      </c>
      <c r="B24" s="562">
        <v>101</v>
      </c>
      <c r="C24" s="559">
        <v>0.24309590458869901</v>
      </c>
      <c r="D24" s="559">
        <v>0.30631133913993802</v>
      </c>
      <c r="E24" s="559">
        <v>0.265683352947235</v>
      </c>
      <c r="F24" s="559">
        <v>7.8922905027866405E-2</v>
      </c>
      <c r="G24" s="559">
        <v>7.3436424136161804E-2</v>
      </c>
      <c r="H24" s="559">
        <v>3.2550089061260203E-2</v>
      </c>
      <c r="I24" s="565">
        <v>2.4142255783081099</v>
      </c>
      <c r="J24" s="559">
        <v>0.567892176178177</v>
      </c>
    </row>
    <row r="25" spans="1:10" x14ac:dyDescent="0.2">
      <c r="A25" s="2" t="s">
        <v>31</v>
      </c>
      <c r="B25" s="562">
        <v>102</v>
      </c>
      <c r="C25" s="559">
        <v>0.15321296453475999</v>
      </c>
      <c r="D25" s="559">
        <v>0.169802561402321</v>
      </c>
      <c r="E25" s="559">
        <v>0.41264915466308599</v>
      </c>
      <c r="F25" s="559">
        <v>0.118674091994762</v>
      </c>
      <c r="G25" s="559">
        <v>9.43491086363792E-2</v>
      </c>
      <c r="H25" s="559">
        <v>5.1312133669853197E-2</v>
      </c>
      <c r="I25" s="565">
        <v>2.82201075553894</v>
      </c>
      <c r="J25" s="559">
        <v>0.340486615595676</v>
      </c>
    </row>
    <row r="26" spans="1:10" x14ac:dyDescent="0.2">
      <c r="A26" s="2" t="s">
        <v>32</v>
      </c>
      <c r="B26" s="562">
        <v>92</v>
      </c>
      <c r="C26" s="559">
        <v>0.16391044855117801</v>
      </c>
      <c r="D26" s="559">
        <v>0.16911438107490501</v>
      </c>
      <c r="E26" s="559">
        <v>0.29464250802993802</v>
      </c>
      <c r="F26" s="559">
        <v>0.157107293605804</v>
      </c>
      <c r="G26" s="559">
        <v>0.15988333523273501</v>
      </c>
      <c r="H26" s="559">
        <v>5.5342026054859203E-2</v>
      </c>
      <c r="I26" s="565">
        <v>2.9787633419036901</v>
      </c>
      <c r="J26" s="559">
        <v>0.35253482364826</v>
      </c>
    </row>
    <row r="27" spans="1:10" x14ac:dyDescent="0.2">
      <c r="A27" s="2" t="s">
        <v>33</v>
      </c>
      <c r="B27" s="562">
        <v>91</v>
      </c>
      <c r="C27" s="559">
        <v>4.2179532349109601E-2</v>
      </c>
      <c r="D27" s="559">
        <v>0.12570413947105399</v>
      </c>
      <c r="E27" s="559">
        <v>0.37442481517791698</v>
      </c>
      <c r="F27" s="559">
        <v>0.179199144244194</v>
      </c>
      <c r="G27" s="559">
        <v>0.19934059679508201</v>
      </c>
      <c r="H27" s="559">
        <v>7.9151764512062101E-2</v>
      </c>
      <c r="I27" s="565">
        <v>3.3994328975677499</v>
      </c>
      <c r="J27" s="559">
        <v>0.182314160692888</v>
      </c>
    </row>
    <row r="28" spans="1:10" x14ac:dyDescent="0.2">
      <c r="A28" s="2" t="s">
        <v>34</v>
      </c>
      <c r="B28" s="562">
        <v>100</v>
      </c>
      <c r="C28" s="559">
        <v>5.1959980279207202E-2</v>
      </c>
      <c r="D28" s="559">
        <v>0.159788638353348</v>
      </c>
      <c r="E28" s="559">
        <v>0.434530049562454</v>
      </c>
      <c r="F28" s="559">
        <v>0.159660950303078</v>
      </c>
      <c r="G28" s="559">
        <v>0.11777579039335299</v>
      </c>
      <c r="H28" s="559">
        <v>7.6284594833850902E-2</v>
      </c>
      <c r="I28" s="565">
        <v>3.1423640251159699</v>
      </c>
      <c r="J28" s="559">
        <v>0.22923577607812901</v>
      </c>
    </row>
    <row r="29" spans="1:10" x14ac:dyDescent="0.2">
      <c r="A29" s="2" t="s">
        <v>35</v>
      </c>
      <c r="B29" s="562">
        <v>99</v>
      </c>
      <c r="C29" s="559">
        <v>0.108824037015438</v>
      </c>
      <c r="D29" s="559">
        <v>0.15085096657276201</v>
      </c>
      <c r="E29" s="559">
        <v>0.35390451550483698</v>
      </c>
      <c r="F29" s="559">
        <v>0.16954550147056599</v>
      </c>
      <c r="G29" s="559">
        <v>0.109784804284573</v>
      </c>
      <c r="H29" s="559">
        <v>0.10709016025066399</v>
      </c>
      <c r="I29" s="565">
        <v>3.02308869361877</v>
      </c>
      <c r="J29" s="559">
        <v>0.29081884459312901</v>
      </c>
    </row>
    <row r="30" spans="1:10" x14ac:dyDescent="0.2">
      <c r="A30" s="2" t="s">
        <v>36</v>
      </c>
      <c r="B30" s="562">
        <v>90</v>
      </c>
      <c r="C30" s="559">
        <v>0.12885396182537101</v>
      </c>
      <c r="D30" s="559">
        <v>0.167033717036247</v>
      </c>
      <c r="E30" s="559">
        <v>0.39435842633247398</v>
      </c>
      <c r="F30" s="559">
        <v>0.110506266355515</v>
      </c>
      <c r="G30" s="559">
        <v>9.6197567880153698E-2</v>
      </c>
      <c r="H30" s="559">
        <v>0.10305006057024001</v>
      </c>
      <c r="I30" s="565">
        <v>2.8641614913940399</v>
      </c>
      <c r="J30" s="559">
        <v>0.32988204341674898</v>
      </c>
    </row>
    <row r="31" spans="1:10" x14ac:dyDescent="0.2">
      <c r="A31" s="2" t="s">
        <v>37</v>
      </c>
      <c r="B31" s="562">
        <v>80</v>
      </c>
      <c r="C31" s="559">
        <v>6.0515463352203397E-2</v>
      </c>
      <c r="D31" s="559">
        <v>9.9275715649128002E-2</v>
      </c>
      <c r="E31" s="559">
        <v>0.38218864798545799</v>
      </c>
      <c r="F31" s="559">
        <v>0.16721868515014601</v>
      </c>
      <c r="G31" s="559">
        <v>0.21015755832195299</v>
      </c>
      <c r="H31" s="559">
        <v>8.0643907189369202E-2</v>
      </c>
      <c r="I31" s="565">
        <v>3.3994395732879599</v>
      </c>
      <c r="J31" s="559">
        <v>0.173807716222043</v>
      </c>
    </row>
    <row r="32" spans="1:10" x14ac:dyDescent="0.2">
      <c r="A32" s="2" t="s">
        <v>38</v>
      </c>
      <c r="B32" s="562">
        <v>106</v>
      </c>
      <c r="C32" s="559">
        <v>0.35903215408325201</v>
      </c>
      <c r="D32" s="559">
        <v>0.24524536728858901</v>
      </c>
      <c r="E32" s="559">
        <v>0.18362738192081501</v>
      </c>
      <c r="F32" s="559">
        <v>9.2969670891761794E-2</v>
      </c>
      <c r="G32" s="559">
        <v>5.6965455412864699E-2</v>
      </c>
      <c r="H32" s="559">
        <v>6.2159977853298201E-2</v>
      </c>
      <c r="I32" s="565">
        <v>2.1934561729431201</v>
      </c>
      <c r="J32" s="559">
        <v>0.64432899247361397</v>
      </c>
    </row>
    <row r="33" spans="1:10" x14ac:dyDescent="0.2">
      <c r="A33" s="2" t="s">
        <v>39</v>
      </c>
      <c r="B33" s="562">
        <v>96</v>
      </c>
      <c r="C33" s="559">
        <v>0.20195186138153101</v>
      </c>
      <c r="D33" s="559">
        <v>0.11385845392942399</v>
      </c>
      <c r="E33" s="559">
        <v>0.34652402997016901</v>
      </c>
      <c r="F33" s="559">
        <v>0.199585691094398</v>
      </c>
      <c r="G33" s="559">
        <v>7.9075954854488401E-2</v>
      </c>
      <c r="H33" s="559">
        <v>5.9004005044698701E-2</v>
      </c>
      <c r="I33" s="565">
        <v>2.8299412727356001</v>
      </c>
      <c r="J33" s="559">
        <v>0.33561281690280897</v>
      </c>
    </row>
    <row r="34" spans="1:10" x14ac:dyDescent="0.2">
      <c r="A34" s="2" t="s">
        <v>40</v>
      </c>
      <c r="B34" s="562">
        <v>97</v>
      </c>
      <c r="C34" s="559">
        <v>8.5483565926551805E-2</v>
      </c>
      <c r="D34" s="559">
        <v>0.228551015257835</v>
      </c>
      <c r="E34" s="559">
        <v>0.38401678204536399</v>
      </c>
      <c r="F34" s="559">
        <v>0.200085818767548</v>
      </c>
      <c r="G34" s="559">
        <v>6.5208725631237002E-2</v>
      </c>
      <c r="H34" s="559">
        <v>3.6654107272624997E-2</v>
      </c>
      <c r="I34" s="565">
        <v>2.9283592700958301</v>
      </c>
      <c r="J34" s="559">
        <v>0.32598319949004001</v>
      </c>
    </row>
    <row r="35" spans="1:10" x14ac:dyDescent="0.2">
      <c r="A35" s="2" t="s">
        <v>41</v>
      </c>
      <c r="B35" s="562">
        <v>101</v>
      </c>
      <c r="C35" s="559">
        <v>0.16735999286174799</v>
      </c>
      <c r="D35" s="559">
        <v>0.160230353474617</v>
      </c>
      <c r="E35" s="559">
        <v>0.23407430946826899</v>
      </c>
      <c r="F35" s="559">
        <v>0.20508541166782401</v>
      </c>
      <c r="G35" s="559">
        <v>0.163499340415001</v>
      </c>
      <c r="H35" s="559">
        <v>6.9750599563121796E-2</v>
      </c>
      <c r="I35" s="565">
        <v>3.03991794586182</v>
      </c>
      <c r="J35" s="559">
        <v>0.35215324359120298</v>
      </c>
    </row>
    <row r="36" spans="1:10" x14ac:dyDescent="0.2">
      <c r="A36" s="2" t="s">
        <v>42</v>
      </c>
      <c r="B36" s="562">
        <v>86</v>
      </c>
      <c r="C36" s="559">
        <v>4.2321078479290002E-2</v>
      </c>
      <c r="D36" s="559">
        <v>0.13605652749538399</v>
      </c>
      <c r="E36" s="559">
        <v>0.40342471003532399</v>
      </c>
      <c r="F36" s="559">
        <v>0.188941925764084</v>
      </c>
      <c r="G36" s="559">
        <v>0.156747311353683</v>
      </c>
      <c r="H36" s="559">
        <v>7.25084543228149E-2</v>
      </c>
      <c r="I36" s="565">
        <v>3.3037633895874001</v>
      </c>
      <c r="J36" s="559">
        <v>0.192322620484396</v>
      </c>
    </row>
    <row r="37" spans="1:10" x14ac:dyDescent="0.2">
      <c r="A37" s="2" t="s">
        <v>43</v>
      </c>
      <c r="B37" s="562">
        <v>90</v>
      </c>
      <c r="C37" s="559">
        <v>6.20769560337067E-2</v>
      </c>
      <c r="D37" s="559">
        <v>0.103408187627792</v>
      </c>
      <c r="E37" s="559">
        <v>0.39052015542983998</v>
      </c>
      <c r="F37" s="559">
        <v>0.193854555487633</v>
      </c>
      <c r="G37" s="559">
        <v>0.148540154099464</v>
      </c>
      <c r="H37" s="559">
        <v>0.101599976420403</v>
      </c>
      <c r="I37" s="565">
        <v>3.2931575775146502</v>
      </c>
      <c r="J37" s="559">
        <v>0.18419984646363799</v>
      </c>
    </row>
    <row r="38" spans="1:10" x14ac:dyDescent="0.2">
      <c r="A38" s="2" t="s">
        <v>44</v>
      </c>
      <c r="B38" s="562">
        <v>105</v>
      </c>
      <c r="C38" s="559">
        <v>0.403715759515762</v>
      </c>
      <c r="D38" s="559">
        <v>0.174261555075645</v>
      </c>
      <c r="E38" s="559">
        <v>0.21002520620822901</v>
      </c>
      <c r="F38" s="559">
        <v>0.12945519387721999</v>
      </c>
      <c r="G38" s="559">
        <v>2.33357399702072E-2</v>
      </c>
      <c r="H38" s="559">
        <v>5.9206549078226103E-2</v>
      </c>
      <c r="I38" s="565">
        <v>2.14373731613159</v>
      </c>
      <c r="J38" s="559">
        <v>0.61435090958220395</v>
      </c>
    </row>
    <row r="39" spans="1:10" x14ac:dyDescent="0.2">
      <c r="A39" s="2" t="s">
        <v>45</v>
      </c>
      <c r="B39" s="562">
        <v>104</v>
      </c>
      <c r="C39" s="559">
        <v>0.38813754916191101</v>
      </c>
      <c r="D39" s="559">
        <v>0.24037212133407601</v>
      </c>
      <c r="E39" s="559">
        <v>0.15279628336429599</v>
      </c>
      <c r="F39" s="559">
        <v>9.1759316623210893E-2</v>
      </c>
      <c r="G39" s="559">
        <v>3.3086046576499897E-2</v>
      </c>
      <c r="H39" s="559">
        <v>9.3848682940006298E-2</v>
      </c>
      <c r="I39" s="565">
        <v>2.0523483753204301</v>
      </c>
      <c r="J39" s="559">
        <v>0.69360343980427597</v>
      </c>
    </row>
    <row r="40" spans="1:10" x14ac:dyDescent="0.2">
      <c r="A40" s="2" t="s">
        <v>46</v>
      </c>
      <c r="B40" s="562">
        <v>102</v>
      </c>
      <c r="C40" s="559">
        <v>0.164794147014618</v>
      </c>
      <c r="D40" s="559">
        <v>0.19425182044506101</v>
      </c>
      <c r="E40" s="559">
        <v>0.28785353899002097</v>
      </c>
      <c r="F40" s="559">
        <v>0.17103458940982799</v>
      </c>
      <c r="G40" s="559">
        <v>0.113536447286606</v>
      </c>
      <c r="H40" s="559">
        <v>6.8529441952705397E-2</v>
      </c>
      <c r="I40" s="565">
        <v>2.8650171756744398</v>
      </c>
      <c r="J40" s="559">
        <v>0.38546142988801901</v>
      </c>
    </row>
    <row r="41" spans="1:10" x14ac:dyDescent="0.2">
      <c r="A41" s="2" t="s">
        <v>47</v>
      </c>
      <c r="B41" s="562">
        <v>96</v>
      </c>
      <c r="C41" s="559">
        <v>0.116965644061565</v>
      </c>
      <c r="D41" s="559">
        <v>0.13823202252388</v>
      </c>
      <c r="E41" s="559">
        <v>0.35182824730873102</v>
      </c>
      <c r="F41" s="559">
        <v>0.16865098476409901</v>
      </c>
      <c r="G41" s="559">
        <v>0.16746905446052601</v>
      </c>
      <c r="H41" s="559">
        <v>5.6854046881198897E-2</v>
      </c>
      <c r="I41" s="565">
        <v>3.1393482685089098</v>
      </c>
      <c r="J41" s="559">
        <v>0.27058130901326199</v>
      </c>
    </row>
    <row r="42" spans="1:10" x14ac:dyDescent="0.2">
      <c r="A42" s="2" t="s">
        <v>48</v>
      </c>
      <c r="B42" s="562">
        <v>102</v>
      </c>
      <c r="C42" s="559">
        <v>0.173849537968636</v>
      </c>
      <c r="D42" s="559">
        <v>0.25435444712638899</v>
      </c>
      <c r="E42" s="559">
        <v>0.23292504251003299</v>
      </c>
      <c r="F42" s="559">
        <v>0.13511466979980499</v>
      </c>
      <c r="G42" s="559">
        <v>0.14801977574825301</v>
      </c>
      <c r="H42" s="559">
        <v>5.5736541748046903E-2</v>
      </c>
      <c r="I42" s="565">
        <v>2.8190131187439</v>
      </c>
      <c r="J42" s="559">
        <v>0.45347934900537001</v>
      </c>
    </row>
    <row r="43" spans="1:10" x14ac:dyDescent="0.2">
      <c r="A43" s="2" t="s">
        <v>49</v>
      </c>
      <c r="B43" s="562">
        <v>91</v>
      </c>
      <c r="C43" s="559">
        <v>0.32026755809783902</v>
      </c>
      <c r="D43" s="559">
        <v>0.204393684864044</v>
      </c>
      <c r="E43" s="559">
        <v>0.25012835860252403</v>
      </c>
      <c r="F43" s="559">
        <v>0.10776466131210299</v>
      </c>
      <c r="G43" s="559">
        <v>5.8997444808483103E-2</v>
      </c>
      <c r="H43" s="559">
        <v>5.8448314666747998E-2</v>
      </c>
      <c r="I43" s="565">
        <v>2.3423948287963898</v>
      </c>
      <c r="J43" s="559">
        <v>0.55723040878113395</v>
      </c>
    </row>
    <row r="44" spans="1:10" x14ac:dyDescent="0.2">
      <c r="A44" s="2" t="s">
        <v>50</v>
      </c>
      <c r="B44" s="562">
        <v>97</v>
      </c>
      <c r="C44" s="559">
        <v>0.45363062620163003</v>
      </c>
      <c r="D44" s="559">
        <v>0.210517913103104</v>
      </c>
      <c r="E44" s="559">
        <v>0.23207135498523701</v>
      </c>
      <c r="F44" s="559">
        <v>5.4941512644290903E-2</v>
      </c>
      <c r="G44" s="559">
        <v>3.2345775514841101E-2</v>
      </c>
      <c r="H44" s="559">
        <v>1.64928212761879E-2</v>
      </c>
      <c r="I44" s="565">
        <v>1.9851156473159799</v>
      </c>
      <c r="J44" s="559">
        <v>0.67528590655625798</v>
      </c>
    </row>
    <row r="45" spans="1:10" x14ac:dyDescent="0.2">
      <c r="A45" s="2" t="s">
        <v>51</v>
      </c>
      <c r="B45" s="562">
        <v>97</v>
      </c>
      <c r="C45" s="559">
        <v>0.24234753847122201</v>
      </c>
      <c r="D45" s="559">
        <v>0.18924538791179699</v>
      </c>
      <c r="E45" s="559">
        <v>0.27412077784538302</v>
      </c>
      <c r="F45" s="559">
        <v>0.17964497208595301</v>
      </c>
      <c r="G45" s="559">
        <v>3.60066741704941E-2</v>
      </c>
      <c r="H45" s="559">
        <v>7.8634656965732602E-2</v>
      </c>
      <c r="I45" s="565">
        <v>2.5416779518127401</v>
      </c>
      <c r="J45" s="559">
        <v>0.46842756367590999</v>
      </c>
    </row>
    <row r="46" spans="1:10" x14ac:dyDescent="0.2">
      <c r="A46" s="2" t="s">
        <v>52</v>
      </c>
      <c r="B46" s="562">
        <v>104</v>
      </c>
      <c r="C46" s="559">
        <v>0.10187267512083099</v>
      </c>
      <c r="D46" s="559">
        <v>0.107236616313457</v>
      </c>
      <c r="E46" s="559">
        <v>0.36789122223854098</v>
      </c>
      <c r="F46" s="559">
        <v>0.199486508965492</v>
      </c>
      <c r="G46" s="559">
        <v>0.17910818755626701</v>
      </c>
      <c r="H46" s="559">
        <v>4.4404778629541397E-2</v>
      </c>
      <c r="I46" s="565">
        <v>3.2581856250762899</v>
      </c>
      <c r="J46" s="559">
        <v>0.21882622391096701</v>
      </c>
    </row>
    <row r="47" spans="1:10" x14ac:dyDescent="0.2">
      <c r="A47" s="2" t="s">
        <v>53</v>
      </c>
      <c r="B47" s="562">
        <v>105</v>
      </c>
      <c r="C47" s="559">
        <v>6.1611950397491497E-2</v>
      </c>
      <c r="D47" s="559">
        <v>0.18697364628315</v>
      </c>
      <c r="E47" s="559">
        <v>0.36635288596153298</v>
      </c>
      <c r="F47" s="559">
        <v>0.21905763447284701</v>
      </c>
      <c r="G47" s="559">
        <v>7.9802200198173495E-2</v>
      </c>
      <c r="H47" s="559">
        <v>8.62016752362251E-2</v>
      </c>
      <c r="I47" s="565">
        <v>3.07492303848267</v>
      </c>
      <c r="J47" s="559">
        <v>0.27203551590196401</v>
      </c>
    </row>
    <row r="48" spans="1:10" x14ac:dyDescent="0.2">
      <c r="A48" s="2" t="s">
        <v>54</v>
      </c>
      <c r="B48" s="562">
        <v>90</v>
      </c>
      <c r="C48" s="559">
        <v>7.7475562691688496E-2</v>
      </c>
      <c r="D48" s="559">
        <v>0.13822887837886799</v>
      </c>
      <c r="E48" s="559">
        <v>0.36833354830741899</v>
      </c>
      <c r="F48" s="559">
        <v>0.148761302232742</v>
      </c>
      <c r="G48" s="559">
        <v>0.201926410198212</v>
      </c>
      <c r="H48" s="559">
        <v>6.5274290740490001E-2</v>
      </c>
      <c r="I48" s="565">
        <v>3.2775511741638201</v>
      </c>
      <c r="J48" s="559">
        <v>0.230767636594473</v>
      </c>
    </row>
    <row r="49" spans="1:10" x14ac:dyDescent="0.2">
      <c r="A49" s="2" t="s">
        <v>55</v>
      </c>
      <c r="B49" s="562">
        <v>87</v>
      </c>
      <c r="C49" s="559">
        <v>8.2514442503452301E-2</v>
      </c>
      <c r="D49" s="559">
        <v>0.17995609343051899</v>
      </c>
      <c r="E49" s="559">
        <v>0.35809311270713801</v>
      </c>
      <c r="F49" s="559">
        <v>0.19883833825588201</v>
      </c>
      <c r="G49" s="559">
        <v>0.14200834929943101</v>
      </c>
      <c r="H49" s="559">
        <v>3.8589671254157999E-2</v>
      </c>
      <c r="I49" s="565">
        <v>3.14340400695801</v>
      </c>
      <c r="J49" s="559">
        <v>0.27300573548269702</v>
      </c>
    </row>
    <row r="50" spans="1:10" x14ac:dyDescent="0.2">
      <c r="A50" s="2" t="s">
        <v>56</v>
      </c>
      <c r="B50" s="562">
        <v>67</v>
      </c>
      <c r="C50" s="559">
        <v>5.6018609553575502E-2</v>
      </c>
      <c r="D50" s="559">
        <v>0.11336013674735999</v>
      </c>
      <c r="E50" s="559">
        <v>0.32090988755226102</v>
      </c>
      <c r="F50" s="559">
        <v>0.21683387458324399</v>
      </c>
      <c r="G50" s="559">
        <v>0.236678451299667</v>
      </c>
      <c r="H50" s="559">
        <v>5.6199043989181498E-2</v>
      </c>
      <c r="I50" s="565">
        <v>3.4924697875976598</v>
      </c>
      <c r="J50" s="559">
        <v>0.17946447770967999</v>
      </c>
    </row>
    <row r="51" spans="1:10" x14ac:dyDescent="0.2">
      <c r="A51" s="2" t="s">
        <v>57</v>
      </c>
      <c r="B51" s="562">
        <v>104</v>
      </c>
      <c r="C51" s="559">
        <v>0.139059498906136</v>
      </c>
      <c r="D51" s="559">
        <v>0.16953736543655401</v>
      </c>
      <c r="E51" s="559">
        <v>0.32799625396728499</v>
      </c>
      <c r="F51" s="559">
        <v>0.20343346893787401</v>
      </c>
      <c r="G51" s="559">
        <v>0.12150068581104299</v>
      </c>
      <c r="H51" s="559">
        <v>3.8472730666399002E-2</v>
      </c>
      <c r="I51" s="565">
        <v>2.99872970581055</v>
      </c>
      <c r="J51" s="559">
        <v>0.32094447343230897</v>
      </c>
    </row>
    <row r="52" spans="1:10" x14ac:dyDescent="0.2">
      <c r="A52" s="2" t="s">
        <v>58</v>
      </c>
      <c r="B52" s="562">
        <v>82</v>
      </c>
      <c r="C52" s="559">
        <v>3.2581783831119503E-2</v>
      </c>
      <c r="D52" s="559">
        <v>0.14302878081798601</v>
      </c>
      <c r="E52" s="559">
        <v>0.29778972268104598</v>
      </c>
      <c r="F52" s="559">
        <v>0.22528536617755901</v>
      </c>
      <c r="G52" s="559">
        <v>0.18229791522026101</v>
      </c>
      <c r="H52" s="559">
        <v>0.11901643127203</v>
      </c>
      <c r="I52" s="565">
        <v>3.4332530498504599</v>
      </c>
      <c r="J52" s="559">
        <v>0.199334665120559</v>
      </c>
    </row>
    <row r="53" spans="1:10" x14ac:dyDescent="0.2">
      <c r="A53" s="2" t="s">
        <v>59</v>
      </c>
      <c r="B53" s="562">
        <v>101</v>
      </c>
      <c r="C53" s="559">
        <v>0.135735929012299</v>
      </c>
      <c r="D53" s="559">
        <v>0.106557078659534</v>
      </c>
      <c r="E53" s="559">
        <v>0.37302669882774397</v>
      </c>
      <c r="F53" s="559">
        <v>0.168717011809349</v>
      </c>
      <c r="G53" s="559">
        <v>0.121494524180889</v>
      </c>
      <c r="H53" s="559">
        <v>9.4468772411346394E-2</v>
      </c>
      <c r="I53" s="565">
        <v>3.0371904373168901</v>
      </c>
      <c r="J53" s="559">
        <v>0.267570014487444</v>
      </c>
    </row>
    <row r="54" spans="1:10" x14ac:dyDescent="0.2">
      <c r="A54" s="2" t="s">
        <v>60</v>
      </c>
      <c r="B54" s="562">
        <v>95</v>
      </c>
      <c r="C54" s="559">
        <v>0.16954684257507299</v>
      </c>
      <c r="D54" s="559">
        <v>0.10582616180181501</v>
      </c>
      <c r="E54" s="559">
        <v>0.33867400884628301</v>
      </c>
      <c r="F54" s="559">
        <v>0.1394382417202</v>
      </c>
      <c r="G54" s="559">
        <v>0.21755740046501201</v>
      </c>
      <c r="H54" s="559">
        <v>2.8957357630133601E-2</v>
      </c>
      <c r="I54" s="565">
        <v>3.1334989070892298</v>
      </c>
      <c r="J54" s="559">
        <v>0.28358486915394798</v>
      </c>
    </row>
    <row r="55" spans="1:10" x14ac:dyDescent="0.2">
      <c r="A55" s="2" t="s">
        <v>61</v>
      </c>
      <c r="B55" s="562">
        <v>93</v>
      </c>
      <c r="C55" s="559">
        <v>8.7593020871281606E-3</v>
      </c>
      <c r="D55" s="559">
        <v>0.17505468428134899</v>
      </c>
      <c r="E55" s="559">
        <v>0.29186406731605502</v>
      </c>
      <c r="F55" s="559">
        <v>0.24311010539531699</v>
      </c>
      <c r="G55" s="559">
        <v>0.16970604658126801</v>
      </c>
      <c r="H55" s="559">
        <v>0.111505776643753</v>
      </c>
      <c r="I55" s="565">
        <v>3.4388873577117902</v>
      </c>
      <c r="J55" s="559">
        <v>0.20688259439092599</v>
      </c>
    </row>
    <row r="56" spans="1:10" x14ac:dyDescent="0.2">
      <c r="A56" s="2" t="s">
        <v>62</v>
      </c>
      <c r="B56" s="562">
        <v>105</v>
      </c>
      <c r="C56" s="559">
        <v>0.35869374871254001</v>
      </c>
      <c r="D56" s="559">
        <v>0.23110917210578899</v>
      </c>
      <c r="E56" s="559">
        <v>0.24369288980960799</v>
      </c>
      <c r="F56" s="559">
        <v>5.0032813102006898E-2</v>
      </c>
      <c r="G56" s="559">
        <v>5.7368565350770999E-2</v>
      </c>
      <c r="H56" s="559">
        <v>5.9102799743413897E-2</v>
      </c>
      <c r="I56" s="565">
        <v>2.16704320907593</v>
      </c>
      <c r="J56" s="559">
        <v>0.62685161318696703</v>
      </c>
    </row>
    <row r="57" spans="1:10" x14ac:dyDescent="0.2">
      <c r="A57" s="2" t="s">
        <v>63</v>
      </c>
      <c r="B57" s="562">
        <v>98</v>
      </c>
      <c r="C57" s="559">
        <v>0.36456647515296903</v>
      </c>
      <c r="D57" s="559">
        <v>0.23462238907814001</v>
      </c>
      <c r="E57" s="559">
        <v>0.23405429720878601</v>
      </c>
      <c r="F57" s="559">
        <v>6.1594340950250598E-2</v>
      </c>
      <c r="G57" s="559">
        <v>5.9431415051221799E-2</v>
      </c>
      <c r="H57" s="559">
        <v>4.5731071382761002E-2</v>
      </c>
      <c r="I57" s="565">
        <v>2.1791641712188698</v>
      </c>
      <c r="J57" s="559">
        <v>0.62790357443233502</v>
      </c>
    </row>
    <row r="58" spans="1:10" x14ac:dyDescent="0.2">
      <c r="A58" s="2" t="s">
        <v>64</v>
      </c>
      <c r="B58" s="562">
        <v>103</v>
      </c>
      <c r="C58" s="559">
        <v>0.22486791014671301</v>
      </c>
      <c r="D58" s="559">
        <v>0.15217746794223799</v>
      </c>
      <c r="E58" s="559">
        <v>0.301879942417145</v>
      </c>
      <c r="F58" s="559">
        <v>0.1883794516325</v>
      </c>
      <c r="G58" s="559">
        <v>0.103329427540302</v>
      </c>
      <c r="H58" s="559">
        <v>2.9365802183747299E-2</v>
      </c>
      <c r="I58" s="565">
        <v>2.78686618804932</v>
      </c>
      <c r="J58" s="559">
        <v>0.38845259956189898</v>
      </c>
    </row>
    <row r="59" spans="1:10" x14ac:dyDescent="0.2">
      <c r="A59" s="2" t="s">
        <v>65</v>
      </c>
      <c r="B59" s="562">
        <v>90</v>
      </c>
      <c r="C59" s="559">
        <v>0.27486392855644198</v>
      </c>
      <c r="D59" s="559">
        <v>0.15583622455596899</v>
      </c>
      <c r="E59" s="559">
        <v>0.31434059143066401</v>
      </c>
      <c r="F59" s="559">
        <v>0.149441733956337</v>
      </c>
      <c r="G59" s="559">
        <v>8.1560328602790805E-2</v>
      </c>
      <c r="H59" s="559">
        <v>2.39572059363127E-2</v>
      </c>
      <c r="I59" s="565">
        <v>2.59735202789307</v>
      </c>
      <c r="J59" s="559">
        <v>0.44127178642003201</v>
      </c>
    </row>
    <row r="60" spans="1:10" x14ac:dyDescent="0.2">
      <c r="A60" s="2" t="s">
        <v>66</v>
      </c>
      <c r="B60" s="562">
        <v>88</v>
      </c>
      <c r="C60" s="559">
        <v>7.05769509077072E-2</v>
      </c>
      <c r="D60" s="559">
        <v>0.100327007472515</v>
      </c>
      <c r="E60" s="559">
        <v>0.29022425413131703</v>
      </c>
      <c r="F60" s="559">
        <v>0.29208916425705</v>
      </c>
      <c r="G60" s="559">
        <v>0.20434202253818501</v>
      </c>
      <c r="H60" s="559">
        <v>4.2440593242645298E-2</v>
      </c>
      <c r="I60" s="565">
        <v>3.4796488285064702</v>
      </c>
      <c r="J60" s="559">
        <v>0.17847870169093299</v>
      </c>
    </row>
    <row r="61" spans="1:10" x14ac:dyDescent="0.2">
      <c r="A61" s="2" t="s">
        <v>67</v>
      </c>
      <c r="B61" s="562">
        <v>87</v>
      </c>
      <c r="C61" s="559">
        <v>5.34936487674713E-2</v>
      </c>
      <c r="D61" s="559">
        <v>0.158939749002457</v>
      </c>
      <c r="E61" s="559">
        <v>0.36911585927009599</v>
      </c>
      <c r="F61" s="559">
        <v>0.15446962416172</v>
      </c>
      <c r="G61" s="559">
        <v>0.18907329440116899</v>
      </c>
      <c r="H61" s="559">
        <v>7.4907824397087097E-2</v>
      </c>
      <c r="I61" s="565">
        <v>3.2882838249206499</v>
      </c>
      <c r="J61" s="559">
        <v>0.22963484436724199</v>
      </c>
    </row>
    <row r="62" spans="1:10" x14ac:dyDescent="0.2">
      <c r="A62" s="2" t="s">
        <v>68</v>
      </c>
      <c r="B62" s="562">
        <v>119</v>
      </c>
      <c r="C62" s="559">
        <v>0.11829846352338801</v>
      </c>
      <c r="D62" s="559">
        <v>0.20403794944286299</v>
      </c>
      <c r="E62" s="559">
        <v>0.37118235230445901</v>
      </c>
      <c r="F62" s="559">
        <v>0.15503965318203</v>
      </c>
      <c r="G62" s="559">
        <v>6.7371390759944902E-2</v>
      </c>
      <c r="H62" s="559">
        <v>8.4070190787315396E-2</v>
      </c>
      <c r="I62" s="565">
        <v>2.8353013992309601</v>
      </c>
      <c r="J62" s="559">
        <v>0.35192261429216398</v>
      </c>
    </row>
    <row r="63" spans="1:10" x14ac:dyDescent="0.2">
      <c r="A63" s="2" t="s">
        <v>69</v>
      </c>
      <c r="B63" s="562">
        <v>88</v>
      </c>
      <c r="C63" s="559">
        <v>8.4918297827243805E-2</v>
      </c>
      <c r="D63" s="559">
        <v>0.18921487033367199</v>
      </c>
      <c r="E63" s="559">
        <v>0.273803621530533</v>
      </c>
      <c r="F63" s="559">
        <v>0.26131603121757502</v>
      </c>
      <c r="G63" s="559">
        <v>0.14531964063644401</v>
      </c>
      <c r="H63" s="559">
        <v>4.5427545905113199E-2</v>
      </c>
      <c r="I63" s="565">
        <v>3.2020840644836399</v>
      </c>
      <c r="J63" s="559">
        <v>0.28717900338030899</v>
      </c>
    </row>
    <row r="64" spans="1:10" x14ac:dyDescent="0.2">
      <c r="A64" s="2" t="s">
        <v>70</v>
      </c>
      <c r="B64" s="562">
        <v>98</v>
      </c>
      <c r="C64" s="559">
        <v>9.7566179931163802E-2</v>
      </c>
      <c r="D64" s="559">
        <v>0.16128708422183999</v>
      </c>
      <c r="E64" s="559">
        <v>0.379454284906387</v>
      </c>
      <c r="F64" s="559">
        <v>0.158736437559128</v>
      </c>
      <c r="G64" s="559">
        <v>0.15120933949947399</v>
      </c>
      <c r="H64" s="559">
        <v>5.1746677607297897E-2</v>
      </c>
      <c r="I64" s="565">
        <v>3.11045122146606</v>
      </c>
      <c r="J64" s="559">
        <v>0.27297902050363498</v>
      </c>
    </row>
    <row r="65" spans="1:10" x14ac:dyDescent="0.2">
      <c r="A65" s="2" t="s">
        <v>71</v>
      </c>
      <c r="B65" s="562">
        <v>82</v>
      </c>
      <c r="C65" s="559">
        <v>8.7772503495216397E-2</v>
      </c>
      <c r="D65" s="559">
        <v>6.0546737164258999E-2</v>
      </c>
      <c r="E65" s="559">
        <v>0.31790688633918801</v>
      </c>
      <c r="F65" s="559">
        <v>0.20850582420826</v>
      </c>
      <c r="G65" s="559">
        <v>0.24154192209243799</v>
      </c>
      <c r="H65" s="559">
        <v>8.3726130425929995E-2</v>
      </c>
      <c r="I65" s="565">
        <v>3.49711990356445</v>
      </c>
      <c r="J65" s="559">
        <v>0.161872170517534</v>
      </c>
    </row>
    <row r="66" spans="1:10" x14ac:dyDescent="0.2">
      <c r="A66" s="2" t="s">
        <v>72</v>
      </c>
      <c r="B66" s="562">
        <v>95</v>
      </c>
      <c r="C66" s="559">
        <v>0.22396884858608199</v>
      </c>
      <c r="D66" s="559">
        <v>0.246075123548508</v>
      </c>
      <c r="E66" s="559">
        <v>0.29218387603759799</v>
      </c>
      <c r="F66" s="559">
        <v>0.116015993058681</v>
      </c>
      <c r="G66" s="559">
        <v>0.108435891568661</v>
      </c>
      <c r="H66" s="559">
        <v>1.33202597498894E-2</v>
      </c>
      <c r="I66" s="565">
        <v>2.6339998245239298</v>
      </c>
      <c r="J66" s="559">
        <v>0.47638960901824101</v>
      </c>
    </row>
    <row r="67" spans="1:10" x14ac:dyDescent="0.2">
      <c r="A67" s="2" t="s">
        <v>73</v>
      </c>
      <c r="B67" s="562">
        <v>103</v>
      </c>
      <c r="C67" s="559">
        <v>0.18277135491371199</v>
      </c>
      <c r="D67" s="559">
        <v>0.25165122747421298</v>
      </c>
      <c r="E67" s="559">
        <v>0.33956182003021201</v>
      </c>
      <c r="F67" s="559">
        <v>8.8496014475822393E-2</v>
      </c>
      <c r="G67" s="559">
        <v>9.3096561729908003E-2</v>
      </c>
      <c r="H67" s="559">
        <v>4.4423013925552403E-2</v>
      </c>
      <c r="I67" s="565">
        <v>2.64157271385193</v>
      </c>
      <c r="J67" s="559">
        <v>0.454618091588539</v>
      </c>
    </row>
    <row r="68" spans="1:10" x14ac:dyDescent="0.2">
      <c r="A68" s="2" t="s">
        <v>74</v>
      </c>
      <c r="B68" s="562">
        <v>93</v>
      </c>
      <c r="C68" s="559">
        <v>0.169020846486092</v>
      </c>
      <c r="D68" s="559">
        <v>0.134203791618347</v>
      </c>
      <c r="E68" s="559">
        <v>0.340607970952988</v>
      </c>
      <c r="F68" s="559">
        <v>0.177857220172882</v>
      </c>
      <c r="G68" s="559">
        <v>0.13339951634406999</v>
      </c>
      <c r="H68" s="559">
        <v>4.4910639524459797E-2</v>
      </c>
      <c r="I68" s="565">
        <v>2.9711134433746298</v>
      </c>
      <c r="J68" s="559">
        <v>0.31748300775157701</v>
      </c>
    </row>
    <row r="69" spans="1:10" x14ac:dyDescent="0.2">
      <c r="A69" s="2" t="s">
        <v>75</v>
      </c>
      <c r="B69" s="562">
        <v>105</v>
      </c>
      <c r="C69" s="559">
        <v>0.10771357268095</v>
      </c>
      <c r="D69" s="559">
        <v>0.16405114531517001</v>
      </c>
      <c r="E69" s="559">
        <v>0.408204615116119</v>
      </c>
      <c r="F69" s="559">
        <v>0.129777476191521</v>
      </c>
      <c r="G69" s="559">
        <v>0.147626012563705</v>
      </c>
      <c r="H69" s="559">
        <v>4.2627181857824298E-2</v>
      </c>
      <c r="I69" s="565">
        <v>3.04757928848267</v>
      </c>
      <c r="J69" s="559">
        <v>0.28386508556406698</v>
      </c>
    </row>
    <row r="70" spans="1:10" x14ac:dyDescent="0.2">
      <c r="A70" s="2" t="s">
        <v>76</v>
      </c>
      <c r="B70" s="562">
        <v>100</v>
      </c>
      <c r="C70" s="559">
        <v>6.00378140807152E-2</v>
      </c>
      <c r="D70" s="559">
        <v>0.14146855473518399</v>
      </c>
      <c r="E70" s="559">
        <v>0.38713413476943997</v>
      </c>
      <c r="F70" s="559">
        <v>0.17732056975364699</v>
      </c>
      <c r="G70" s="559">
        <v>0.17168867588043199</v>
      </c>
      <c r="H70" s="559">
        <v>6.2350265681743601E-2</v>
      </c>
      <c r="I70" s="565">
        <v>3.2763864994049099</v>
      </c>
      <c r="J70" s="559">
        <v>0.21490579929622</v>
      </c>
    </row>
    <row r="71" spans="1:10" x14ac:dyDescent="0.2">
      <c r="A71" s="3" t="s">
        <v>77</v>
      </c>
      <c r="B71" s="563">
        <v>77</v>
      </c>
      <c r="C71" s="560">
        <v>8.1829145550727803E-2</v>
      </c>
      <c r="D71" s="560">
        <v>0.10854214429855299</v>
      </c>
      <c r="E71" s="560">
        <v>0.43930125236511203</v>
      </c>
      <c r="F71" s="560">
        <v>0.15058745443821001</v>
      </c>
      <c r="G71" s="560">
        <v>0.160258874297142</v>
      </c>
      <c r="H71" s="560">
        <v>5.9481140226125703E-2</v>
      </c>
      <c r="I71" s="566">
        <v>3.2114839553832999</v>
      </c>
      <c r="J71" s="560">
        <v>0.20241091989684601</v>
      </c>
    </row>
    <row r="73" spans="1:10" x14ac:dyDescent="0.2">
      <c r="A73" t="s">
        <v>365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362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70" t="s">
        <v>1</v>
      </c>
      <c r="C6" s="567" t="s">
        <v>1</v>
      </c>
      <c r="D6" s="567" t="s">
        <v>1</v>
      </c>
      <c r="E6" s="567" t="s">
        <v>1</v>
      </c>
      <c r="F6" s="567" t="s">
        <v>1</v>
      </c>
      <c r="G6" s="567" t="s">
        <v>1</v>
      </c>
      <c r="H6" s="567" t="s">
        <v>1</v>
      </c>
      <c r="I6" s="573" t="s">
        <v>1</v>
      </c>
      <c r="J6" s="567" t="s">
        <v>1</v>
      </c>
    </row>
    <row r="7" spans="1:10" x14ac:dyDescent="0.2">
      <c r="A7" s="2" t="s">
        <v>13</v>
      </c>
      <c r="B7" s="571">
        <v>6059</v>
      </c>
      <c r="C7" s="568">
        <v>3.6024682223796803E-2</v>
      </c>
      <c r="D7" s="568">
        <v>0.104052029550076</v>
      </c>
      <c r="E7" s="568">
        <v>0.25471192598342901</v>
      </c>
      <c r="F7" s="568">
        <v>0.29080727696418801</v>
      </c>
      <c r="G7" s="568">
        <v>0.226210817694664</v>
      </c>
      <c r="H7" s="568">
        <v>8.8193275034427601E-2</v>
      </c>
      <c r="I7" s="574">
        <v>3.6219820976257302</v>
      </c>
      <c r="J7" s="568">
        <v>0.15362544143833001</v>
      </c>
    </row>
    <row r="8" spans="1:10" x14ac:dyDescent="0.2">
      <c r="A8" s="5" t="s">
        <v>14</v>
      </c>
      <c r="B8" s="570" t="s">
        <v>1</v>
      </c>
      <c r="C8" s="567" t="s">
        <v>1</v>
      </c>
      <c r="D8" s="567" t="s">
        <v>1</v>
      </c>
      <c r="E8" s="567" t="s">
        <v>1</v>
      </c>
      <c r="F8" s="567" t="s">
        <v>1</v>
      </c>
      <c r="G8" s="567" t="s">
        <v>1</v>
      </c>
      <c r="H8" s="567" t="s">
        <v>1</v>
      </c>
      <c r="I8" s="573" t="s">
        <v>1</v>
      </c>
      <c r="J8" s="567" t="s">
        <v>1</v>
      </c>
    </row>
    <row r="9" spans="1:10" x14ac:dyDescent="0.2">
      <c r="A9" s="2" t="s">
        <v>15</v>
      </c>
      <c r="B9" s="571">
        <v>105</v>
      </c>
      <c r="C9" s="568">
        <v>0.11995819211006201</v>
      </c>
      <c r="D9" s="568">
        <v>0.18533991277217901</v>
      </c>
      <c r="E9" s="568">
        <v>0.22582621872425099</v>
      </c>
      <c r="F9" s="568">
        <v>0.22417908906936601</v>
      </c>
      <c r="G9" s="568">
        <v>0.15580089390277899</v>
      </c>
      <c r="H9" s="568">
        <v>8.8895693421363803E-2</v>
      </c>
      <c r="I9" s="574">
        <v>3.1213083267211901</v>
      </c>
      <c r="J9" s="568">
        <v>0.33508578839747899</v>
      </c>
    </row>
    <row r="10" spans="1:10" x14ac:dyDescent="0.2">
      <c r="A10" s="2" t="s">
        <v>16</v>
      </c>
      <c r="B10" s="571">
        <v>104</v>
      </c>
      <c r="C10" s="568">
        <v>3.2224070280790301E-2</v>
      </c>
      <c r="D10" s="568">
        <v>0.10505937039852099</v>
      </c>
      <c r="E10" s="568">
        <v>0.31876283884048501</v>
      </c>
      <c r="F10" s="568">
        <v>0.34914585947990401</v>
      </c>
      <c r="G10" s="568">
        <v>0.16227205097675301</v>
      </c>
      <c r="H10" s="568">
        <v>3.2535791397094699E-2</v>
      </c>
      <c r="I10" s="574">
        <v>3.5211381912231401</v>
      </c>
      <c r="J10" s="568">
        <v>0.141900281273101</v>
      </c>
    </row>
    <row r="11" spans="1:10" x14ac:dyDescent="0.2">
      <c r="A11" s="2" t="s">
        <v>17</v>
      </c>
      <c r="B11" s="571">
        <v>121</v>
      </c>
      <c r="C11" s="568">
        <v>6.2223978340625798E-2</v>
      </c>
      <c r="D11" s="568">
        <v>0.110230907797813</v>
      </c>
      <c r="E11" s="568">
        <v>0.22409085929393799</v>
      </c>
      <c r="F11" s="568">
        <v>0.292322367429733</v>
      </c>
      <c r="G11" s="568">
        <v>0.208142399787903</v>
      </c>
      <c r="H11" s="568">
        <v>0.102989487349987</v>
      </c>
      <c r="I11" s="574">
        <v>3.5283420085907</v>
      </c>
      <c r="J11" s="568">
        <v>0.192255144958068</v>
      </c>
    </row>
    <row r="12" spans="1:10" x14ac:dyDescent="0.2">
      <c r="A12" s="2" t="s">
        <v>18</v>
      </c>
      <c r="B12" s="571">
        <v>107</v>
      </c>
      <c r="C12" s="568">
        <v>2.1285427734255801E-2</v>
      </c>
      <c r="D12" s="568">
        <v>0.115856438875198</v>
      </c>
      <c r="E12" s="568">
        <v>0.20811989903450001</v>
      </c>
      <c r="F12" s="568">
        <v>0.40150263905525202</v>
      </c>
      <c r="G12" s="568">
        <v>0.17278675734996801</v>
      </c>
      <c r="H12" s="568">
        <v>8.0448843538761097E-2</v>
      </c>
      <c r="I12" s="574">
        <v>3.64014792442322</v>
      </c>
      <c r="J12" s="568">
        <v>0.14914000685273501</v>
      </c>
    </row>
    <row r="13" spans="1:10" x14ac:dyDescent="0.2">
      <c r="A13" s="2" t="s">
        <v>19</v>
      </c>
      <c r="B13" s="571">
        <v>107</v>
      </c>
      <c r="C13" s="568">
        <v>2.6124941185116799E-2</v>
      </c>
      <c r="D13" s="568">
        <v>0.13936428725719499</v>
      </c>
      <c r="E13" s="568">
        <v>0.16222690045833599</v>
      </c>
      <c r="F13" s="568">
        <v>0.32651242613792397</v>
      </c>
      <c r="G13" s="568">
        <v>0.25799265503883401</v>
      </c>
      <c r="H13" s="568">
        <v>8.7778806686401395E-2</v>
      </c>
      <c r="I13" s="574">
        <v>3.7135150432586701</v>
      </c>
      <c r="J13" s="568">
        <v>0.181413484595769</v>
      </c>
    </row>
    <row r="14" spans="1:10" x14ac:dyDescent="0.2">
      <c r="A14" s="2" t="s">
        <v>20</v>
      </c>
      <c r="B14" s="571">
        <v>96</v>
      </c>
      <c r="C14" s="568">
        <v>7.5506567955017099E-3</v>
      </c>
      <c r="D14" s="568">
        <v>8.8812999427318601E-2</v>
      </c>
      <c r="E14" s="568">
        <v>0.24456943571567499</v>
      </c>
      <c r="F14" s="568">
        <v>0.435906171798706</v>
      </c>
      <c r="G14" s="568">
        <v>0.15538759529590601</v>
      </c>
      <c r="H14" s="568">
        <v>6.7773148417472798E-2</v>
      </c>
      <c r="I14" s="574">
        <v>3.68949627876282</v>
      </c>
      <c r="J14" s="568">
        <v>0.103369319698391</v>
      </c>
    </row>
    <row r="15" spans="1:10" x14ac:dyDescent="0.2">
      <c r="A15" s="2" t="s">
        <v>21</v>
      </c>
      <c r="B15" s="571">
        <v>93</v>
      </c>
      <c r="C15" s="568">
        <v>7.9777427017688807E-2</v>
      </c>
      <c r="D15" s="568">
        <v>0.22621002793312101</v>
      </c>
      <c r="E15" s="568">
        <v>0.248934656381607</v>
      </c>
      <c r="F15" s="568">
        <v>0.24840089678764299</v>
      </c>
      <c r="G15" s="568">
        <v>0.116639673709869</v>
      </c>
      <c r="H15" s="568">
        <v>8.0037325620651203E-2</v>
      </c>
      <c r="I15" s="574">
        <v>3.10425996780396</v>
      </c>
      <c r="J15" s="568">
        <v>0.33260855140575801</v>
      </c>
    </row>
    <row r="16" spans="1:10" x14ac:dyDescent="0.2">
      <c r="A16" s="2" t="s">
        <v>22</v>
      </c>
      <c r="B16" s="571">
        <v>102</v>
      </c>
      <c r="C16" s="568">
        <v>2.28691715747118E-2</v>
      </c>
      <c r="D16" s="568">
        <v>7.4927553534507793E-2</v>
      </c>
      <c r="E16" s="568">
        <v>0.204019591212273</v>
      </c>
      <c r="F16" s="568">
        <v>0.38514077663421598</v>
      </c>
      <c r="G16" s="568">
        <v>0.23561596870422399</v>
      </c>
      <c r="H16" s="568">
        <v>7.7426925301551805E-2</v>
      </c>
      <c r="I16" s="574">
        <v>3.7974510192871098</v>
      </c>
      <c r="J16" s="568">
        <v>0.106004314642853</v>
      </c>
    </row>
    <row r="17" spans="1:10" x14ac:dyDescent="0.2">
      <c r="A17" s="2" t="s">
        <v>23</v>
      </c>
      <c r="B17" s="571">
        <v>78</v>
      </c>
      <c r="C17" s="568">
        <v>4.7920908778905903E-2</v>
      </c>
      <c r="D17" s="568">
        <v>2.2113015875220299E-2</v>
      </c>
      <c r="E17" s="568">
        <v>0.249060779809952</v>
      </c>
      <c r="F17" s="568">
        <v>0.356694966554642</v>
      </c>
      <c r="G17" s="568">
        <v>0.24215891957283001</v>
      </c>
      <c r="H17" s="568">
        <v>8.2051418721675901E-2</v>
      </c>
      <c r="I17" s="574">
        <v>3.7876889705657999</v>
      </c>
      <c r="J17" s="568">
        <v>7.6293950850770995E-2</v>
      </c>
    </row>
    <row r="18" spans="1:10" x14ac:dyDescent="0.2">
      <c r="A18" s="2" t="s">
        <v>24</v>
      </c>
      <c r="B18" s="571">
        <v>76</v>
      </c>
      <c r="C18" s="568">
        <v>5.6740038096904803E-2</v>
      </c>
      <c r="D18" s="568">
        <v>7.6412193477153806E-2</v>
      </c>
      <c r="E18" s="568">
        <v>0.32098641991615301</v>
      </c>
      <c r="F18" s="568">
        <v>0.21706323325634</v>
      </c>
      <c r="G18" s="568">
        <v>0.231463253498077</v>
      </c>
      <c r="H18" s="568">
        <v>9.7334854304790497E-2</v>
      </c>
      <c r="I18" s="574">
        <v>3.5429449081420898</v>
      </c>
      <c r="J18" s="568">
        <v>0.147510107494562</v>
      </c>
    </row>
    <row r="19" spans="1:10" x14ac:dyDescent="0.2">
      <c r="A19" s="2" t="s">
        <v>25</v>
      </c>
      <c r="B19" s="571">
        <v>97</v>
      </c>
      <c r="C19" s="568">
        <v>1.9299488514661799E-2</v>
      </c>
      <c r="D19" s="568">
        <v>5.3527925163507503E-2</v>
      </c>
      <c r="E19" s="568">
        <v>0.28362801671028098</v>
      </c>
      <c r="F19" s="568">
        <v>0.33423799276351901</v>
      </c>
      <c r="G19" s="568">
        <v>0.24048155546188399</v>
      </c>
      <c r="H19" s="568">
        <v>6.8825021386146504E-2</v>
      </c>
      <c r="I19" s="574">
        <v>3.77651810646057</v>
      </c>
      <c r="J19" s="568">
        <v>7.8210234758004496E-2</v>
      </c>
    </row>
    <row r="20" spans="1:10" x14ac:dyDescent="0.2">
      <c r="A20" s="2" t="s">
        <v>26</v>
      </c>
      <c r="B20" s="571">
        <v>101</v>
      </c>
      <c r="C20" s="568">
        <v>0</v>
      </c>
      <c r="D20" s="568">
        <v>9.19448956847191E-2</v>
      </c>
      <c r="E20" s="568">
        <v>0.268535137176514</v>
      </c>
      <c r="F20" s="568">
        <v>0.32212048768997198</v>
      </c>
      <c r="G20" s="568">
        <v>0.22835186123848</v>
      </c>
      <c r="H20" s="568">
        <v>8.9047610759735094E-2</v>
      </c>
      <c r="I20" s="574">
        <v>3.7540233135223402</v>
      </c>
      <c r="J20" s="568">
        <v>0.100932713413715</v>
      </c>
    </row>
    <row r="21" spans="1:10" x14ac:dyDescent="0.2">
      <c r="A21" s="2" t="s">
        <v>27</v>
      </c>
      <c r="B21" s="571">
        <v>80</v>
      </c>
      <c r="C21" s="568">
        <v>1.98979862034321E-2</v>
      </c>
      <c r="D21" s="568">
        <v>0.10960653424263</v>
      </c>
      <c r="E21" s="568">
        <v>0.26542192697525002</v>
      </c>
      <c r="F21" s="568">
        <v>0.29732283949852001</v>
      </c>
      <c r="G21" s="568">
        <v>0.212701290845871</v>
      </c>
      <c r="H21" s="568">
        <v>9.5049440860748305E-2</v>
      </c>
      <c r="I21" s="574">
        <v>3.6335406303405802</v>
      </c>
      <c r="J21" s="568">
        <v>0.14310673270777399</v>
      </c>
    </row>
    <row r="22" spans="1:10" x14ac:dyDescent="0.2">
      <c r="A22" s="2" t="s">
        <v>28</v>
      </c>
      <c r="B22" s="571">
        <v>105</v>
      </c>
      <c r="C22" s="568">
        <v>2.7319921180605899E-2</v>
      </c>
      <c r="D22" s="568">
        <v>8.5397221148014096E-2</v>
      </c>
      <c r="E22" s="568">
        <v>0.23506757616996801</v>
      </c>
      <c r="F22" s="568">
        <v>0.23418621718883501</v>
      </c>
      <c r="G22" s="568">
        <v>0.36504504084587103</v>
      </c>
      <c r="H22" s="568">
        <v>5.2984021604061099E-2</v>
      </c>
      <c r="I22" s="574">
        <v>3.8703541755676301</v>
      </c>
      <c r="J22" s="568">
        <v>0.119023485476179</v>
      </c>
    </row>
    <row r="23" spans="1:10" x14ac:dyDescent="0.2">
      <c r="A23" s="2" t="s">
        <v>29</v>
      </c>
      <c r="B23" s="571">
        <v>102</v>
      </c>
      <c r="C23" s="568">
        <v>8.2430206239223498E-3</v>
      </c>
      <c r="D23" s="568">
        <v>8.1691324710845906E-2</v>
      </c>
      <c r="E23" s="568">
        <v>0.186562210321426</v>
      </c>
      <c r="F23" s="568">
        <v>0.28174048662185702</v>
      </c>
      <c r="G23" s="568">
        <v>0.37268549203872697</v>
      </c>
      <c r="H23" s="568">
        <v>6.9077469408512102E-2</v>
      </c>
      <c r="I23" s="574">
        <v>3.99786400794983</v>
      </c>
      <c r="J23" s="568">
        <v>9.6607764899334897E-2</v>
      </c>
    </row>
    <row r="24" spans="1:10" x14ac:dyDescent="0.2">
      <c r="A24" s="2" t="s">
        <v>30</v>
      </c>
      <c r="B24" s="571">
        <v>101</v>
      </c>
      <c r="C24" s="568">
        <v>3.1553614884614903E-2</v>
      </c>
      <c r="D24" s="568">
        <v>0.105193845927715</v>
      </c>
      <c r="E24" s="568">
        <v>0.18922249972820299</v>
      </c>
      <c r="F24" s="568">
        <v>0.38841894268989602</v>
      </c>
      <c r="G24" s="568">
        <v>0.238592565059662</v>
      </c>
      <c r="H24" s="568">
        <v>4.7018539160490001E-2</v>
      </c>
      <c r="I24" s="574">
        <v>3.73170685768127</v>
      </c>
      <c r="J24" s="568">
        <v>0.14349435467794799</v>
      </c>
    </row>
    <row r="25" spans="1:10" x14ac:dyDescent="0.2">
      <c r="A25" s="2" t="s">
        <v>31</v>
      </c>
      <c r="B25" s="571">
        <v>101</v>
      </c>
      <c r="C25" s="568">
        <v>8.1813037395477295E-3</v>
      </c>
      <c r="D25" s="568">
        <v>4.1717942804098102E-2</v>
      </c>
      <c r="E25" s="568">
        <v>0.27128717303276101</v>
      </c>
      <c r="F25" s="568">
        <v>0.33717393875122098</v>
      </c>
      <c r="G25" s="568">
        <v>0.25080502033233598</v>
      </c>
      <c r="H25" s="568">
        <v>9.0834617614746094E-2</v>
      </c>
      <c r="I25" s="574">
        <v>3.85870337486267</v>
      </c>
      <c r="J25" s="568">
        <v>5.48846752360867E-2</v>
      </c>
    </row>
    <row r="26" spans="1:10" x14ac:dyDescent="0.2">
      <c r="A26" s="2" t="s">
        <v>32</v>
      </c>
      <c r="B26" s="571">
        <v>94</v>
      </c>
      <c r="C26" s="568">
        <v>2.62565035372972E-2</v>
      </c>
      <c r="D26" s="568">
        <v>0.16759034991264299</v>
      </c>
      <c r="E26" s="568">
        <v>0.2357067912817</v>
      </c>
      <c r="F26" s="568">
        <v>0.249690666794777</v>
      </c>
      <c r="G26" s="568">
        <v>0.19884453713893899</v>
      </c>
      <c r="H26" s="568">
        <v>0.121911138296127</v>
      </c>
      <c r="I26" s="574">
        <v>3.4865980148315399</v>
      </c>
      <c r="J26" s="568">
        <v>0.22075995355660899</v>
      </c>
    </row>
    <row r="27" spans="1:10" x14ac:dyDescent="0.2">
      <c r="A27" s="2" t="s">
        <v>33</v>
      </c>
      <c r="B27" s="571">
        <v>89</v>
      </c>
      <c r="C27" s="568">
        <v>1.9320407882332798E-2</v>
      </c>
      <c r="D27" s="568">
        <v>7.1168474853038802E-2</v>
      </c>
      <c r="E27" s="568">
        <v>0.376252502202988</v>
      </c>
      <c r="F27" s="568">
        <v>0.249230921268463</v>
      </c>
      <c r="G27" s="568">
        <v>0.113391146063805</v>
      </c>
      <c r="H27" s="568">
        <v>0.17063656449317899</v>
      </c>
      <c r="I27" s="574">
        <v>3.4415481090545699</v>
      </c>
      <c r="J27" s="568">
        <v>0.109106426727186</v>
      </c>
    </row>
    <row r="28" spans="1:10" x14ac:dyDescent="0.2">
      <c r="A28" s="2" t="s">
        <v>34</v>
      </c>
      <c r="B28" s="571">
        <v>101</v>
      </c>
      <c r="C28" s="568">
        <v>0</v>
      </c>
      <c r="D28" s="568">
        <v>0.13568705320358301</v>
      </c>
      <c r="E28" s="568">
        <v>0.27926748991012601</v>
      </c>
      <c r="F28" s="568">
        <v>0.314672380685806</v>
      </c>
      <c r="G28" s="568">
        <v>0.16275744140148199</v>
      </c>
      <c r="H28" s="568">
        <v>0.107615627348423</v>
      </c>
      <c r="I28" s="574">
        <v>3.5653395652771001</v>
      </c>
      <c r="J28" s="568">
        <v>0.15205001173795901</v>
      </c>
    </row>
    <row r="29" spans="1:10" x14ac:dyDescent="0.2">
      <c r="A29" s="2" t="s">
        <v>35</v>
      </c>
      <c r="B29" s="571">
        <v>99</v>
      </c>
      <c r="C29" s="568">
        <v>1.2150005437433701E-2</v>
      </c>
      <c r="D29" s="568">
        <v>9.9722437560558305E-2</v>
      </c>
      <c r="E29" s="568">
        <v>0.25260993838310197</v>
      </c>
      <c r="F29" s="568">
        <v>0.223003014922142</v>
      </c>
      <c r="G29" s="568">
        <v>0.31949043273925798</v>
      </c>
      <c r="H29" s="568">
        <v>9.3024179339408902E-2</v>
      </c>
      <c r="I29" s="574">
        <v>3.8136506080627401</v>
      </c>
      <c r="J29" s="568">
        <v>0.123346664173065</v>
      </c>
    </row>
    <row r="30" spans="1:10" x14ac:dyDescent="0.2">
      <c r="A30" s="2" t="s">
        <v>36</v>
      </c>
      <c r="B30" s="571">
        <v>91</v>
      </c>
      <c r="C30" s="568">
        <v>4.4852618128061301E-2</v>
      </c>
      <c r="D30" s="568">
        <v>0.103823460638523</v>
      </c>
      <c r="E30" s="568">
        <v>0.30588117241859403</v>
      </c>
      <c r="F30" s="568">
        <v>0.28104636073112499</v>
      </c>
      <c r="G30" s="568">
        <v>0.103694595396519</v>
      </c>
      <c r="H30" s="568">
        <v>0.16070176661014601</v>
      </c>
      <c r="I30" s="574">
        <v>3.3513731956481898</v>
      </c>
      <c r="J30" s="568">
        <v>0.177143329356797</v>
      </c>
    </row>
    <row r="31" spans="1:10" x14ac:dyDescent="0.2">
      <c r="A31" s="2" t="s">
        <v>37</v>
      </c>
      <c r="B31" s="571">
        <v>81</v>
      </c>
      <c r="C31" s="568">
        <v>2.1883927285671199E-2</v>
      </c>
      <c r="D31" s="568">
        <v>9.4019204378128093E-2</v>
      </c>
      <c r="E31" s="568">
        <v>0.25118643045425398</v>
      </c>
      <c r="F31" s="568">
        <v>0.30150151252746599</v>
      </c>
      <c r="G31" s="568">
        <v>0.20654454827308699</v>
      </c>
      <c r="H31" s="568">
        <v>0.124864369630814</v>
      </c>
      <c r="I31" s="574">
        <v>3.6591019630432098</v>
      </c>
      <c r="J31" s="568">
        <v>0.13244019398645701</v>
      </c>
    </row>
    <row r="32" spans="1:10" x14ac:dyDescent="0.2">
      <c r="A32" s="2" t="s">
        <v>38</v>
      </c>
      <c r="B32" s="571">
        <v>106</v>
      </c>
      <c r="C32" s="568">
        <v>6.9481916725635503E-3</v>
      </c>
      <c r="D32" s="568">
        <v>4.7118246555328397E-2</v>
      </c>
      <c r="E32" s="568">
        <v>0.28094702959060702</v>
      </c>
      <c r="F32" s="568">
        <v>0.34958043694496199</v>
      </c>
      <c r="G32" s="568">
        <v>0.23989962041377999</v>
      </c>
      <c r="H32" s="568">
        <v>7.5506471097469302E-2</v>
      </c>
      <c r="I32" s="574">
        <v>3.8311200141906698</v>
      </c>
      <c r="J32" s="568">
        <v>5.8482224867423001E-2</v>
      </c>
    </row>
    <row r="33" spans="1:10" x14ac:dyDescent="0.2">
      <c r="A33" s="2" t="s">
        <v>39</v>
      </c>
      <c r="B33" s="571">
        <v>95</v>
      </c>
      <c r="C33" s="568">
        <v>9.1337403282523207E-3</v>
      </c>
      <c r="D33" s="568">
        <v>0.15503004193306</v>
      </c>
      <c r="E33" s="568">
        <v>0.199743881821632</v>
      </c>
      <c r="F33" s="568">
        <v>0.28442069888114901</v>
      </c>
      <c r="G33" s="568">
        <v>0.27026465535163902</v>
      </c>
      <c r="H33" s="568">
        <v>8.1406973302364294E-2</v>
      </c>
      <c r="I33" s="574">
        <v>3.7094027996063201</v>
      </c>
      <c r="J33" s="568">
        <v>0.17871220332407001</v>
      </c>
    </row>
    <row r="34" spans="1:10" x14ac:dyDescent="0.2">
      <c r="A34" s="2" t="s">
        <v>40</v>
      </c>
      <c r="B34" s="571">
        <v>97</v>
      </c>
      <c r="C34" s="568">
        <v>2.8856396675109901E-2</v>
      </c>
      <c r="D34" s="568">
        <v>0.13940262794494601</v>
      </c>
      <c r="E34" s="568">
        <v>0.26239636540412897</v>
      </c>
      <c r="F34" s="568">
        <v>0.30655544996261602</v>
      </c>
      <c r="G34" s="568">
        <v>0.18473935127258301</v>
      </c>
      <c r="H34" s="568">
        <v>7.80498161911964E-2</v>
      </c>
      <c r="I34" s="574">
        <v>3.5194625854492201</v>
      </c>
      <c r="J34" s="568">
        <v>0.18250337839858199</v>
      </c>
    </row>
    <row r="35" spans="1:10" x14ac:dyDescent="0.2">
      <c r="A35" s="2" t="s">
        <v>41</v>
      </c>
      <c r="B35" s="571">
        <v>101</v>
      </c>
      <c r="C35" s="568">
        <v>7.3974980041384697E-3</v>
      </c>
      <c r="D35" s="568">
        <v>0.12800304591655701</v>
      </c>
      <c r="E35" s="568">
        <v>0.25290799140930198</v>
      </c>
      <c r="F35" s="568">
        <v>0.26922863721847501</v>
      </c>
      <c r="G35" s="568">
        <v>0.234487950801849</v>
      </c>
      <c r="H35" s="568">
        <v>0.10797486454248401</v>
      </c>
      <c r="I35" s="574">
        <v>3.6674773693084699</v>
      </c>
      <c r="J35" s="568">
        <v>0.15179005655373301</v>
      </c>
    </row>
    <row r="36" spans="1:10" x14ac:dyDescent="0.2">
      <c r="A36" s="2" t="s">
        <v>42</v>
      </c>
      <c r="B36" s="571">
        <v>86</v>
      </c>
      <c r="C36" s="568">
        <v>2.0681863650679599E-2</v>
      </c>
      <c r="D36" s="568">
        <v>0.16177344322204601</v>
      </c>
      <c r="E36" s="568">
        <v>0.29549357295036299</v>
      </c>
      <c r="F36" s="568">
        <v>0.26539388298988298</v>
      </c>
      <c r="G36" s="568">
        <v>0.118160679936409</v>
      </c>
      <c r="H36" s="568">
        <v>0.13849656283855399</v>
      </c>
      <c r="I36" s="574">
        <v>3.3465778827667201</v>
      </c>
      <c r="J36" s="568">
        <v>0.211787089660886</v>
      </c>
    </row>
    <row r="37" spans="1:10" x14ac:dyDescent="0.2">
      <c r="A37" s="2" t="s">
        <v>43</v>
      </c>
      <c r="B37" s="571">
        <v>90</v>
      </c>
      <c r="C37" s="568">
        <v>1.0553441010415599E-2</v>
      </c>
      <c r="D37" s="568">
        <v>0.14679354429245001</v>
      </c>
      <c r="E37" s="568">
        <v>0.31385204195976302</v>
      </c>
      <c r="F37" s="568">
        <v>0.300688236951828</v>
      </c>
      <c r="G37" s="568">
        <v>0.183672159910202</v>
      </c>
      <c r="H37" s="568">
        <v>4.4440571218728998E-2</v>
      </c>
      <c r="I37" s="574">
        <v>3.5233919620513898</v>
      </c>
      <c r="J37" s="568">
        <v>0.16466478308976301</v>
      </c>
    </row>
    <row r="38" spans="1:10" x14ac:dyDescent="0.2">
      <c r="A38" s="2" t="s">
        <v>44</v>
      </c>
      <c r="B38" s="571">
        <v>104</v>
      </c>
      <c r="C38" s="568">
        <v>2.93089188635349E-2</v>
      </c>
      <c r="D38" s="568">
        <v>7.5462885200977298E-2</v>
      </c>
      <c r="E38" s="568">
        <v>0.25735399127006497</v>
      </c>
      <c r="F38" s="568">
        <v>0.33456900715827897</v>
      </c>
      <c r="G38" s="568">
        <v>0.25573456287384</v>
      </c>
      <c r="H38" s="568">
        <v>4.7570627182722099E-2</v>
      </c>
      <c r="I38" s="574">
        <v>3.7475173473358199</v>
      </c>
      <c r="J38" s="568">
        <v>0.110004802323765</v>
      </c>
    </row>
    <row r="39" spans="1:10" x14ac:dyDescent="0.2">
      <c r="A39" s="2" t="s">
        <v>45</v>
      </c>
      <c r="B39" s="571">
        <v>105</v>
      </c>
      <c r="C39" s="568">
        <v>3.6713976413011599E-2</v>
      </c>
      <c r="D39" s="568">
        <v>7.0378653705120101E-2</v>
      </c>
      <c r="E39" s="568">
        <v>0.22282445430755601</v>
      </c>
      <c r="F39" s="568">
        <v>0.28629210591316201</v>
      </c>
      <c r="G39" s="568">
        <v>0.34216064214706399</v>
      </c>
      <c r="H39" s="568">
        <v>4.1630182415246998E-2</v>
      </c>
      <c r="I39" s="574">
        <v>3.8627221584320099</v>
      </c>
      <c r="J39" s="568">
        <v>0.111744575515638</v>
      </c>
    </row>
    <row r="40" spans="1:10" x14ac:dyDescent="0.2">
      <c r="A40" s="2" t="s">
        <v>46</v>
      </c>
      <c r="B40" s="571">
        <v>102</v>
      </c>
      <c r="C40" s="568">
        <v>1.50130270048976E-2</v>
      </c>
      <c r="D40" s="568">
        <v>6.22885897755623E-2</v>
      </c>
      <c r="E40" s="568">
        <v>0.27754288911819502</v>
      </c>
      <c r="F40" s="568">
        <v>0.32052302360534701</v>
      </c>
      <c r="G40" s="568">
        <v>0.20262046158313801</v>
      </c>
      <c r="H40" s="568">
        <v>0.122012004256248</v>
      </c>
      <c r="I40" s="574">
        <v>3.7214782238006601</v>
      </c>
      <c r="J40" s="568">
        <v>8.8044047942778605E-2</v>
      </c>
    </row>
    <row r="41" spans="1:10" x14ac:dyDescent="0.2">
      <c r="A41" s="2" t="s">
        <v>47</v>
      </c>
      <c r="B41" s="571">
        <v>96</v>
      </c>
      <c r="C41" s="568">
        <v>3.2009731978177997E-2</v>
      </c>
      <c r="D41" s="568">
        <v>0.104919843375683</v>
      </c>
      <c r="E41" s="568">
        <v>0.231651425361633</v>
      </c>
      <c r="F41" s="568">
        <v>0.349194675683975</v>
      </c>
      <c r="G41" s="568">
        <v>0.220203757286072</v>
      </c>
      <c r="H41" s="568">
        <v>6.2020555138588E-2</v>
      </c>
      <c r="I41" s="574">
        <v>3.6617019176483199</v>
      </c>
      <c r="J41" s="568">
        <v>0.145983558313035</v>
      </c>
    </row>
    <row r="42" spans="1:10" x14ac:dyDescent="0.2">
      <c r="A42" s="2" t="s">
        <v>48</v>
      </c>
      <c r="B42" s="571">
        <v>102</v>
      </c>
      <c r="C42" s="568">
        <v>6.0911498963832897E-2</v>
      </c>
      <c r="D42" s="568">
        <v>6.8825036287307698E-2</v>
      </c>
      <c r="E42" s="568">
        <v>0.195077493786812</v>
      </c>
      <c r="F42" s="568">
        <v>0.37192010879516602</v>
      </c>
      <c r="G42" s="568">
        <v>0.22646526992321001</v>
      </c>
      <c r="H42" s="568">
        <v>7.6800592243671403E-2</v>
      </c>
      <c r="I42" s="574">
        <v>3.68696165084839</v>
      </c>
      <c r="J42" s="568">
        <v>0.140529266116453</v>
      </c>
    </row>
    <row r="43" spans="1:10" x14ac:dyDescent="0.2">
      <c r="A43" s="2" t="s">
        <v>49</v>
      </c>
      <c r="B43" s="571">
        <v>91</v>
      </c>
      <c r="C43" s="568">
        <v>3.1238915398716899E-2</v>
      </c>
      <c r="D43" s="568">
        <v>0.111736260354519</v>
      </c>
      <c r="E43" s="568">
        <v>0.15294317901134499</v>
      </c>
      <c r="F43" s="568">
        <v>0.363887429237366</v>
      </c>
      <c r="G43" s="568">
        <v>0.26799643039703402</v>
      </c>
      <c r="H43" s="568">
        <v>7.2197780013084398E-2</v>
      </c>
      <c r="I43" s="574">
        <v>3.7821345329284699</v>
      </c>
      <c r="J43" s="568">
        <v>0.154100921009176</v>
      </c>
    </row>
    <row r="44" spans="1:10" x14ac:dyDescent="0.2">
      <c r="A44" s="2" t="s">
        <v>50</v>
      </c>
      <c r="B44" s="571">
        <v>97</v>
      </c>
      <c r="C44" s="568">
        <v>1.88643280416727E-2</v>
      </c>
      <c r="D44" s="568">
        <v>4.5883499085903202E-2</v>
      </c>
      <c r="E44" s="568">
        <v>0.23138581216335299</v>
      </c>
      <c r="F44" s="568">
        <v>0.39453750848770103</v>
      </c>
      <c r="G44" s="568">
        <v>0.26244038343429599</v>
      </c>
      <c r="H44" s="568">
        <v>4.6888481825590099E-2</v>
      </c>
      <c r="I44" s="574">
        <v>3.8769237995147701</v>
      </c>
      <c r="J44" s="568">
        <v>6.7933106469898696E-2</v>
      </c>
    </row>
    <row r="45" spans="1:10" x14ac:dyDescent="0.2">
      <c r="A45" s="2" t="s">
        <v>51</v>
      </c>
      <c r="B45" s="571">
        <v>97</v>
      </c>
      <c r="C45" s="568">
        <v>8.6180297657847404E-3</v>
      </c>
      <c r="D45" s="568">
        <v>6.3700258731841999E-2</v>
      </c>
      <c r="E45" s="568">
        <v>0.16329222917556799</v>
      </c>
      <c r="F45" s="568">
        <v>0.28193280100822399</v>
      </c>
      <c r="G45" s="568">
        <v>0.356083363294601</v>
      </c>
      <c r="H45" s="568">
        <v>0.126373335719109</v>
      </c>
      <c r="I45" s="574">
        <v>4.0452556610107404</v>
      </c>
      <c r="J45" s="568">
        <v>8.2779395352318E-2</v>
      </c>
    </row>
    <row r="46" spans="1:10" x14ac:dyDescent="0.2">
      <c r="A46" s="2" t="s">
        <v>52</v>
      </c>
      <c r="B46" s="571">
        <v>103</v>
      </c>
      <c r="C46" s="568">
        <v>1.5244523063302E-2</v>
      </c>
      <c r="D46" s="568">
        <v>0.12783898413181299</v>
      </c>
      <c r="E46" s="568">
        <v>0.228032112121582</v>
      </c>
      <c r="F46" s="568">
        <v>0.25550454854965199</v>
      </c>
      <c r="G46" s="568">
        <v>0.24299290776252699</v>
      </c>
      <c r="H46" s="568">
        <v>0.13038690388202701</v>
      </c>
      <c r="I46" s="574">
        <v>3.6705996990203902</v>
      </c>
      <c r="J46" s="568">
        <v>0.164536977657151</v>
      </c>
    </row>
    <row r="47" spans="1:10" x14ac:dyDescent="0.2">
      <c r="A47" s="2" t="s">
        <v>53</v>
      </c>
      <c r="B47" s="571">
        <v>105</v>
      </c>
      <c r="C47" s="568">
        <v>6.7892223596572902E-3</v>
      </c>
      <c r="D47" s="568">
        <v>5.5994503200054203E-2</v>
      </c>
      <c r="E47" s="568">
        <v>0.37114450335502602</v>
      </c>
      <c r="F47" s="568">
        <v>0.28861790895461997</v>
      </c>
      <c r="G47" s="568">
        <v>0.188763603568077</v>
      </c>
      <c r="H47" s="568">
        <v>8.8690251111984295E-2</v>
      </c>
      <c r="I47" s="574">
        <v>3.6546316146850599</v>
      </c>
      <c r="J47" s="568">
        <v>6.8893947584364498E-2</v>
      </c>
    </row>
    <row r="48" spans="1:10" x14ac:dyDescent="0.2">
      <c r="A48" s="2" t="s">
        <v>54</v>
      </c>
      <c r="B48" s="571">
        <v>90</v>
      </c>
      <c r="C48" s="568">
        <v>3.08625586330891E-2</v>
      </c>
      <c r="D48" s="568">
        <v>0.12459796667099</v>
      </c>
      <c r="E48" s="568">
        <v>0.21233043074607799</v>
      </c>
      <c r="F48" s="568">
        <v>0.32391273975372298</v>
      </c>
      <c r="G48" s="568">
        <v>0.114845335483551</v>
      </c>
      <c r="H48" s="568">
        <v>0.193450972437859</v>
      </c>
      <c r="I48" s="574">
        <v>3.45537257194519</v>
      </c>
      <c r="J48" s="568">
        <v>0.19274776767871099</v>
      </c>
    </row>
    <row r="49" spans="1:10" x14ac:dyDescent="0.2">
      <c r="A49" s="2" t="s">
        <v>55</v>
      </c>
      <c r="B49" s="571">
        <v>90</v>
      </c>
      <c r="C49" s="568">
        <v>4.4777613133192097E-2</v>
      </c>
      <c r="D49" s="568">
        <v>8.4989838302135495E-2</v>
      </c>
      <c r="E49" s="568">
        <v>0.20410886406898501</v>
      </c>
      <c r="F49" s="568">
        <v>0.37224063277244601</v>
      </c>
      <c r="G49" s="568">
        <v>0.21279597282409701</v>
      </c>
      <c r="H49" s="568">
        <v>8.1087090075015994E-2</v>
      </c>
      <c r="I49" s="574">
        <v>3.6782879829406698</v>
      </c>
      <c r="J49" s="568">
        <v>0.14121844241766299</v>
      </c>
    </row>
    <row r="50" spans="1:10" x14ac:dyDescent="0.2">
      <c r="A50" s="2" t="s">
        <v>56</v>
      </c>
      <c r="B50" s="571">
        <v>66</v>
      </c>
      <c r="C50" s="568">
        <v>0</v>
      </c>
      <c r="D50" s="568">
        <v>4.0016442537307698E-2</v>
      </c>
      <c r="E50" s="568">
        <v>0.33086621761321999</v>
      </c>
      <c r="F50" s="568">
        <v>0.27162942290306102</v>
      </c>
      <c r="G50" s="568">
        <v>0.20035259425640101</v>
      </c>
      <c r="H50" s="568">
        <v>0.15713532269000999</v>
      </c>
      <c r="I50" s="574">
        <v>3.7502012252807599</v>
      </c>
      <c r="J50" s="568">
        <v>4.7476710810827397E-2</v>
      </c>
    </row>
    <row r="51" spans="1:10" x14ac:dyDescent="0.2">
      <c r="A51" s="2" t="s">
        <v>57</v>
      </c>
      <c r="B51" s="571">
        <v>104</v>
      </c>
      <c r="C51" s="568">
        <v>2.45841816067696E-2</v>
      </c>
      <c r="D51" s="568">
        <v>6.7435860633850098E-2</v>
      </c>
      <c r="E51" s="568">
        <v>0.26569142937660201</v>
      </c>
      <c r="F51" s="568">
        <v>0.34567210078239402</v>
      </c>
      <c r="G51" s="568">
        <v>0.20693567395210299</v>
      </c>
      <c r="H51" s="568">
        <v>8.9680761098861694E-2</v>
      </c>
      <c r="I51" s="574">
        <v>3.7062788009643599</v>
      </c>
      <c r="J51" s="568">
        <v>0.10108546272025799</v>
      </c>
    </row>
    <row r="52" spans="1:10" x14ac:dyDescent="0.2">
      <c r="A52" s="2" t="s">
        <v>58</v>
      </c>
      <c r="B52" s="571">
        <v>83</v>
      </c>
      <c r="C52" s="568">
        <v>5.10463789105415E-2</v>
      </c>
      <c r="D52" s="568">
        <v>0.126774981617928</v>
      </c>
      <c r="E52" s="568">
        <v>0.33784106373786899</v>
      </c>
      <c r="F52" s="568">
        <v>0.218502372503281</v>
      </c>
      <c r="G52" s="568">
        <v>0.16086974740028401</v>
      </c>
      <c r="H52" s="568">
        <v>0.104965463280678</v>
      </c>
      <c r="I52" s="574">
        <v>3.3478906154632599</v>
      </c>
      <c r="J52" s="568">
        <v>0.19867541614652301</v>
      </c>
    </row>
    <row r="53" spans="1:10" x14ac:dyDescent="0.2">
      <c r="A53" s="2" t="s">
        <v>59</v>
      </c>
      <c r="B53" s="571">
        <v>99</v>
      </c>
      <c r="C53" s="568">
        <v>3.3376917243003797E-2</v>
      </c>
      <c r="D53" s="568">
        <v>7.8067615628242507E-2</v>
      </c>
      <c r="E53" s="568">
        <v>0.27180296182632402</v>
      </c>
      <c r="F53" s="568">
        <v>0.30770140886306802</v>
      </c>
      <c r="G53" s="568">
        <v>0.22213146090507499</v>
      </c>
      <c r="H53" s="568">
        <v>8.6919620633125305E-2</v>
      </c>
      <c r="I53" s="574">
        <v>3.66493916511536</v>
      </c>
      <c r="J53" s="568">
        <v>0.122053367051057</v>
      </c>
    </row>
    <row r="54" spans="1:10" x14ac:dyDescent="0.2">
      <c r="A54" s="2" t="s">
        <v>60</v>
      </c>
      <c r="B54" s="571">
        <v>95</v>
      </c>
      <c r="C54" s="568">
        <v>4.0645614266395597E-2</v>
      </c>
      <c r="D54" s="568">
        <v>8.9064367115497603E-2</v>
      </c>
      <c r="E54" s="568">
        <v>0.195092603564262</v>
      </c>
      <c r="F54" s="568">
        <v>0.30800110101699801</v>
      </c>
      <c r="G54" s="568">
        <v>0.28980958461761502</v>
      </c>
      <c r="H54" s="568">
        <v>7.7386744320392595E-2</v>
      </c>
      <c r="I54" s="574">
        <v>3.77742719650269</v>
      </c>
      <c r="J54" s="568">
        <v>0.140589763357992</v>
      </c>
    </row>
    <row r="55" spans="1:10" x14ac:dyDescent="0.2">
      <c r="A55" s="2" t="s">
        <v>61</v>
      </c>
      <c r="B55" s="571">
        <v>93</v>
      </c>
      <c r="C55" s="568">
        <v>0</v>
      </c>
      <c r="D55" s="568">
        <v>5.2910946309566498E-2</v>
      </c>
      <c r="E55" s="568">
        <v>0.26397812366485601</v>
      </c>
      <c r="F55" s="568">
        <v>0.33587023615837103</v>
      </c>
      <c r="G55" s="568">
        <v>0.21606609225273099</v>
      </c>
      <c r="H55" s="568">
        <v>0.13117460906505601</v>
      </c>
      <c r="I55" s="574">
        <v>3.8230555057525599</v>
      </c>
      <c r="J55" s="568">
        <v>6.0899400970421798E-2</v>
      </c>
    </row>
    <row r="56" spans="1:10" x14ac:dyDescent="0.2">
      <c r="A56" s="2" t="s">
        <v>62</v>
      </c>
      <c r="B56" s="571">
        <v>103</v>
      </c>
      <c r="C56" s="568">
        <v>0</v>
      </c>
      <c r="D56" s="568">
        <v>0.11904822289943701</v>
      </c>
      <c r="E56" s="568">
        <v>0.21406570076942399</v>
      </c>
      <c r="F56" s="568">
        <v>0.32466652989387501</v>
      </c>
      <c r="G56" s="568">
        <v>0.275956481695175</v>
      </c>
      <c r="H56" s="568">
        <v>6.6263057291507693E-2</v>
      </c>
      <c r="I56" s="574">
        <v>3.81128978729248</v>
      </c>
      <c r="J56" s="568">
        <v>0.12749653398529701</v>
      </c>
    </row>
    <row r="57" spans="1:10" x14ac:dyDescent="0.2">
      <c r="A57" s="2" t="s">
        <v>63</v>
      </c>
      <c r="B57" s="571">
        <v>98</v>
      </c>
      <c r="C57" s="568">
        <v>4.4343609362840701E-2</v>
      </c>
      <c r="D57" s="568">
        <v>7.1747995913028703E-2</v>
      </c>
      <c r="E57" s="568">
        <v>0.17126147449016599</v>
      </c>
      <c r="F57" s="568">
        <v>0.320614963769913</v>
      </c>
      <c r="G57" s="568">
        <v>0.35926938056945801</v>
      </c>
      <c r="H57" s="568">
        <v>3.2762583345174803E-2</v>
      </c>
      <c r="I57" s="574">
        <v>3.9084827899932901</v>
      </c>
      <c r="J57" s="568">
        <v>0.120023897321014</v>
      </c>
    </row>
    <row r="58" spans="1:10" x14ac:dyDescent="0.2">
      <c r="A58" s="2" t="s">
        <v>64</v>
      </c>
      <c r="B58" s="571">
        <v>103</v>
      </c>
      <c r="C58" s="568">
        <v>2.37170867621899E-2</v>
      </c>
      <c r="D58" s="568">
        <v>3.8204763084649998E-2</v>
      </c>
      <c r="E58" s="568">
        <v>0.33166193962097201</v>
      </c>
      <c r="F58" s="568">
        <v>0.29093977808952298</v>
      </c>
      <c r="G58" s="568">
        <v>0.252792477607727</v>
      </c>
      <c r="H58" s="568">
        <v>6.2683977186679798E-2</v>
      </c>
      <c r="I58" s="574">
        <v>3.7584269046783398</v>
      </c>
      <c r="J58" s="568">
        <v>6.6062935939537298E-2</v>
      </c>
    </row>
    <row r="59" spans="1:10" x14ac:dyDescent="0.2">
      <c r="A59" s="2" t="s">
        <v>65</v>
      </c>
      <c r="B59" s="571">
        <v>89</v>
      </c>
      <c r="C59" s="568">
        <v>1.4946066774427899E-2</v>
      </c>
      <c r="D59" s="568">
        <v>0.115584194660187</v>
      </c>
      <c r="E59" s="568">
        <v>0.27125674486160301</v>
      </c>
      <c r="F59" s="568">
        <v>0.22694352269172699</v>
      </c>
      <c r="G59" s="568">
        <v>0.32406976819038402</v>
      </c>
      <c r="H59" s="568">
        <v>4.7199707478284801E-2</v>
      </c>
      <c r="I59" s="574">
        <v>3.7657499313354501</v>
      </c>
      <c r="J59" s="568">
        <v>0.13699645331888899</v>
      </c>
    </row>
    <row r="60" spans="1:10" x14ac:dyDescent="0.2">
      <c r="A60" s="2" t="s">
        <v>66</v>
      </c>
      <c r="B60" s="571">
        <v>91</v>
      </c>
      <c r="C60" s="568">
        <v>2.8137642890214899E-2</v>
      </c>
      <c r="D60" s="568">
        <v>5.3039316087961197E-2</v>
      </c>
      <c r="E60" s="568">
        <v>0.28124380111694303</v>
      </c>
      <c r="F60" s="568">
        <v>0.33425924181938199</v>
      </c>
      <c r="G60" s="568">
        <v>0.215933293104172</v>
      </c>
      <c r="H60" s="568">
        <v>8.7386690080165905E-2</v>
      </c>
      <c r="I60" s="574">
        <v>3.7197036743164098</v>
      </c>
      <c r="J60" s="568">
        <v>8.89500069977779E-2</v>
      </c>
    </row>
    <row r="61" spans="1:10" x14ac:dyDescent="0.2">
      <c r="A61" s="2" t="s">
        <v>67</v>
      </c>
      <c r="B61" s="571">
        <v>87</v>
      </c>
      <c r="C61" s="568">
        <v>9.3692373484373093E-3</v>
      </c>
      <c r="D61" s="568">
        <v>0.13195510208606701</v>
      </c>
      <c r="E61" s="568">
        <v>0.23470188677310899</v>
      </c>
      <c r="F61" s="568">
        <v>0.229825735092163</v>
      </c>
      <c r="G61" s="568">
        <v>0.26526197791099498</v>
      </c>
      <c r="H61" s="568">
        <v>0.128886058926582</v>
      </c>
      <c r="I61" s="574">
        <v>3.69985795021057</v>
      </c>
      <c r="J61" s="568">
        <v>0.16223404663062099</v>
      </c>
    </row>
    <row r="62" spans="1:10" x14ac:dyDescent="0.2">
      <c r="A62" s="2" t="s">
        <v>68</v>
      </c>
      <c r="B62" s="571">
        <v>118</v>
      </c>
      <c r="C62" s="568">
        <v>2.4639382958412202E-2</v>
      </c>
      <c r="D62" s="568">
        <v>0.17538139224052399</v>
      </c>
      <c r="E62" s="568">
        <v>0.235490888357162</v>
      </c>
      <c r="F62" s="568">
        <v>0.27248945832252502</v>
      </c>
      <c r="G62" s="568">
        <v>0.19637943804264099</v>
      </c>
      <c r="H62" s="568">
        <v>9.5619454979896504E-2</v>
      </c>
      <c r="I62" s="574">
        <v>3.4871711730957</v>
      </c>
      <c r="J62" s="568">
        <v>0.221168813288457</v>
      </c>
    </row>
    <row r="63" spans="1:10" x14ac:dyDescent="0.2">
      <c r="A63" s="2" t="s">
        <v>69</v>
      </c>
      <c r="B63" s="571">
        <v>88</v>
      </c>
      <c r="C63" s="568">
        <v>6.1412487179040902E-2</v>
      </c>
      <c r="D63" s="568">
        <v>0.13671214878559099</v>
      </c>
      <c r="E63" s="568">
        <v>0.30109930038452098</v>
      </c>
      <c r="F63" s="568">
        <v>0.230871126055717</v>
      </c>
      <c r="G63" s="568">
        <v>0.17300881445407901</v>
      </c>
      <c r="H63" s="568">
        <v>9.6896141767501803E-2</v>
      </c>
      <c r="I63" s="574">
        <v>3.35140109062195</v>
      </c>
      <c r="J63" s="568">
        <v>0.21938189065661201</v>
      </c>
    </row>
    <row r="64" spans="1:10" x14ac:dyDescent="0.2">
      <c r="A64" s="2" t="s">
        <v>70</v>
      </c>
      <c r="B64" s="571">
        <v>99</v>
      </c>
      <c r="C64" s="568">
        <v>1.4940814115107099E-2</v>
      </c>
      <c r="D64" s="568">
        <v>0.118852004408836</v>
      </c>
      <c r="E64" s="568">
        <v>0.27884399890899703</v>
      </c>
      <c r="F64" s="568">
        <v>0.32111874222755399</v>
      </c>
      <c r="G64" s="568">
        <v>0.176101714372635</v>
      </c>
      <c r="H64" s="568">
        <v>9.0142726898193401E-2</v>
      </c>
      <c r="I64" s="574">
        <v>3.5765614509582502</v>
      </c>
      <c r="J64" s="568">
        <v>0.147048138584285</v>
      </c>
    </row>
    <row r="65" spans="1:10" x14ac:dyDescent="0.2">
      <c r="A65" s="2" t="s">
        <v>71</v>
      </c>
      <c r="B65" s="571">
        <v>81</v>
      </c>
      <c r="C65" s="568">
        <v>9.5397215336561203E-3</v>
      </c>
      <c r="D65" s="568">
        <v>9.7380116581916795E-2</v>
      </c>
      <c r="E65" s="568">
        <v>0.24893353879451799</v>
      </c>
      <c r="F65" s="568">
        <v>0.37010273337364202</v>
      </c>
      <c r="G65" s="568">
        <v>0.145428091287613</v>
      </c>
      <c r="H65" s="568">
        <v>0.12861581146717099</v>
      </c>
      <c r="I65" s="574">
        <v>3.62486720085144</v>
      </c>
      <c r="J65" s="568">
        <v>0.12270114367780301</v>
      </c>
    </row>
    <row r="66" spans="1:10" x14ac:dyDescent="0.2">
      <c r="A66" s="2" t="s">
        <v>72</v>
      </c>
      <c r="B66" s="571">
        <v>95</v>
      </c>
      <c r="C66" s="568">
        <v>4.1677787899971001E-2</v>
      </c>
      <c r="D66" s="568">
        <v>0.11097522079944599</v>
      </c>
      <c r="E66" s="568">
        <v>0.262287497520447</v>
      </c>
      <c r="F66" s="568">
        <v>0.35654962062835699</v>
      </c>
      <c r="G66" s="568">
        <v>0.16202050447464</v>
      </c>
      <c r="H66" s="568">
        <v>6.6489376127719907E-2</v>
      </c>
      <c r="I66" s="574">
        <v>3.5208938121795699</v>
      </c>
      <c r="J66" s="568">
        <v>0.163525731338587</v>
      </c>
    </row>
    <row r="67" spans="1:10" x14ac:dyDescent="0.2">
      <c r="A67" s="2" t="s">
        <v>73</v>
      </c>
      <c r="B67" s="571">
        <v>104</v>
      </c>
      <c r="C67" s="568">
        <v>1.5311247669160401E-2</v>
      </c>
      <c r="D67" s="568">
        <v>0.119673639535904</v>
      </c>
      <c r="E67" s="568">
        <v>0.30776903033256497</v>
      </c>
      <c r="F67" s="568">
        <v>0.27838492393493702</v>
      </c>
      <c r="G67" s="568">
        <v>0.21113047003745999</v>
      </c>
      <c r="H67" s="568">
        <v>6.7730702459812206E-2</v>
      </c>
      <c r="I67" s="574">
        <v>3.5903334617614702</v>
      </c>
      <c r="J67" s="568">
        <v>0.144791730821242</v>
      </c>
    </row>
    <row r="68" spans="1:10" x14ac:dyDescent="0.2">
      <c r="A68" s="2" t="s">
        <v>74</v>
      </c>
      <c r="B68" s="571">
        <v>92</v>
      </c>
      <c r="C68" s="568">
        <v>2.22082417458296E-2</v>
      </c>
      <c r="D68" s="568">
        <v>6.0952529311180101E-2</v>
      </c>
      <c r="E68" s="568">
        <v>0.33252462744712802</v>
      </c>
      <c r="F68" s="568">
        <v>0.24099817872047399</v>
      </c>
      <c r="G68" s="568">
        <v>0.17274121940136</v>
      </c>
      <c r="H68" s="568">
        <v>0.170575186610222</v>
      </c>
      <c r="I68" s="574">
        <v>3.5800545215606698</v>
      </c>
      <c r="J68" s="568">
        <v>0.100263184070817</v>
      </c>
    </row>
    <row r="69" spans="1:10" x14ac:dyDescent="0.2">
      <c r="A69" s="2" t="s">
        <v>75</v>
      </c>
      <c r="B69" s="571">
        <v>107</v>
      </c>
      <c r="C69" s="568">
        <v>8.2293376326560991E-3</v>
      </c>
      <c r="D69" s="568">
        <v>0.14263448119163499</v>
      </c>
      <c r="E69" s="568">
        <v>0.27842780947685197</v>
      </c>
      <c r="F69" s="568">
        <v>0.276199281215668</v>
      </c>
      <c r="G69" s="568">
        <v>0.18425317108631101</v>
      </c>
      <c r="H69" s="568">
        <v>0.110255926847458</v>
      </c>
      <c r="I69" s="574">
        <v>3.5457890033721902</v>
      </c>
      <c r="J69" s="568">
        <v>0.16955866536591799</v>
      </c>
    </row>
    <row r="70" spans="1:10" x14ac:dyDescent="0.2">
      <c r="A70" s="2" t="s">
        <v>76</v>
      </c>
      <c r="B70" s="571">
        <v>99</v>
      </c>
      <c r="C70" s="568">
        <v>2.0796414464712101E-2</v>
      </c>
      <c r="D70" s="568">
        <v>0.104271523654461</v>
      </c>
      <c r="E70" s="568">
        <v>0.33561486005783098</v>
      </c>
      <c r="F70" s="568">
        <v>0.29455840587616</v>
      </c>
      <c r="G70" s="568">
        <v>0.152445808053017</v>
      </c>
      <c r="H70" s="568">
        <v>9.2312984168529497E-2</v>
      </c>
      <c r="I70" s="574">
        <v>3.49971604347229</v>
      </c>
      <c r="J70" s="568">
        <v>0.13778751535616601</v>
      </c>
    </row>
    <row r="71" spans="1:10" x14ac:dyDescent="0.2">
      <c r="A71" s="3" t="s">
        <v>77</v>
      </c>
      <c r="B71" s="572">
        <v>77</v>
      </c>
      <c r="C71" s="569">
        <v>1.1388435028493399E-2</v>
      </c>
      <c r="D71" s="569">
        <v>0.19218912720680201</v>
      </c>
      <c r="E71" s="569">
        <v>0.23222960531711601</v>
      </c>
      <c r="F71" s="569">
        <v>0.38252362608909601</v>
      </c>
      <c r="G71" s="569">
        <v>0.10221616178751</v>
      </c>
      <c r="H71" s="569">
        <v>7.9453051090240506E-2</v>
      </c>
      <c r="I71" s="575">
        <v>3.4040966033935498</v>
      </c>
      <c r="J71" s="569">
        <v>0.22114848246977201</v>
      </c>
    </row>
    <row r="73" spans="1:10" x14ac:dyDescent="0.2">
      <c r="A73" t="s">
        <v>365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363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79" t="s">
        <v>1</v>
      </c>
      <c r="C6" s="576" t="s">
        <v>1</v>
      </c>
      <c r="D6" s="576" t="s">
        <v>1</v>
      </c>
      <c r="E6" s="576" t="s">
        <v>1</v>
      </c>
      <c r="F6" s="576" t="s">
        <v>1</v>
      </c>
      <c r="G6" s="576" t="s">
        <v>1</v>
      </c>
      <c r="H6" s="576" t="s">
        <v>1</v>
      </c>
      <c r="I6" s="582" t="s">
        <v>1</v>
      </c>
      <c r="J6" s="576" t="s">
        <v>1</v>
      </c>
    </row>
    <row r="7" spans="1:10" x14ac:dyDescent="0.2">
      <c r="A7" s="2" t="s">
        <v>13</v>
      </c>
      <c r="B7" s="580">
        <v>6087</v>
      </c>
      <c r="C7" s="577">
        <v>0.38368964195251498</v>
      </c>
      <c r="D7" s="577">
        <v>0.39036655426025402</v>
      </c>
      <c r="E7" s="577">
        <v>0.15625222027301799</v>
      </c>
      <c r="F7" s="577">
        <v>3.4087516367435497E-2</v>
      </c>
      <c r="G7" s="577">
        <v>1.5994826331734699E-2</v>
      </c>
      <c r="H7" s="577">
        <v>1.9609233364462901E-2</v>
      </c>
      <c r="I7" s="583">
        <v>1.8864963054657</v>
      </c>
      <c r="J7" s="577">
        <v>0.78953844572777998</v>
      </c>
    </row>
    <row r="8" spans="1:10" x14ac:dyDescent="0.2">
      <c r="A8" s="5" t="s">
        <v>14</v>
      </c>
      <c r="B8" s="579" t="s">
        <v>1</v>
      </c>
      <c r="C8" s="576" t="s">
        <v>1</v>
      </c>
      <c r="D8" s="576" t="s">
        <v>1</v>
      </c>
      <c r="E8" s="576" t="s">
        <v>1</v>
      </c>
      <c r="F8" s="576" t="s">
        <v>1</v>
      </c>
      <c r="G8" s="576" t="s">
        <v>1</v>
      </c>
      <c r="H8" s="576" t="s">
        <v>1</v>
      </c>
      <c r="I8" s="582" t="s">
        <v>1</v>
      </c>
      <c r="J8" s="576" t="s">
        <v>1</v>
      </c>
    </row>
    <row r="9" spans="1:10" x14ac:dyDescent="0.2">
      <c r="A9" s="2" t="s">
        <v>15</v>
      </c>
      <c r="B9" s="580">
        <v>105</v>
      </c>
      <c r="C9" s="577">
        <v>0.468080013990402</v>
      </c>
      <c r="D9" s="577">
        <v>0.35194292664527899</v>
      </c>
      <c r="E9" s="577">
        <v>0.110729217529297</v>
      </c>
      <c r="F9" s="577">
        <v>1.31262298673391E-2</v>
      </c>
      <c r="G9" s="577">
        <v>2.62524597346783E-2</v>
      </c>
      <c r="H9" s="577">
        <v>2.9869144782424001E-2</v>
      </c>
      <c r="I9" s="583">
        <v>1.73988974094391</v>
      </c>
      <c r="J9" s="577">
        <v>0.84527045245821597</v>
      </c>
    </row>
    <row r="10" spans="1:10" x14ac:dyDescent="0.2">
      <c r="A10" s="2" t="s">
        <v>16</v>
      </c>
      <c r="B10" s="580">
        <v>105</v>
      </c>
      <c r="C10" s="577">
        <v>0.488350600004196</v>
      </c>
      <c r="D10" s="577">
        <v>0.34400004148483299</v>
      </c>
      <c r="E10" s="577">
        <v>0.13150119781494099</v>
      </c>
      <c r="F10" s="577">
        <v>3.6148175597190899E-2</v>
      </c>
      <c r="G10" s="577">
        <v>0</v>
      </c>
      <c r="H10" s="577">
        <v>0</v>
      </c>
      <c r="I10" s="583">
        <v>1.7154469490051301</v>
      </c>
      <c r="J10" s="577">
        <v>0.83235062908603796</v>
      </c>
    </row>
    <row r="11" spans="1:10" x14ac:dyDescent="0.2">
      <c r="A11" s="2" t="s">
        <v>17</v>
      </c>
      <c r="B11" s="580">
        <v>125</v>
      </c>
      <c r="C11" s="577">
        <v>0.38818967342376698</v>
      </c>
      <c r="D11" s="577">
        <v>0.38621014356613198</v>
      </c>
      <c r="E11" s="577">
        <v>0.15254881978035001</v>
      </c>
      <c r="F11" s="577">
        <v>5.5605232715606703E-2</v>
      </c>
      <c r="G11" s="577">
        <v>4.9213021993637102E-3</v>
      </c>
      <c r="H11" s="577">
        <v>1.25248292461038E-2</v>
      </c>
      <c r="I11" s="583">
        <v>1.88894259929657</v>
      </c>
      <c r="J11" s="577">
        <v>0.78422206369838399</v>
      </c>
    </row>
    <row r="12" spans="1:10" x14ac:dyDescent="0.2">
      <c r="A12" s="2" t="s">
        <v>18</v>
      </c>
      <c r="B12" s="580">
        <v>107</v>
      </c>
      <c r="C12" s="577">
        <v>0.38688427209854098</v>
      </c>
      <c r="D12" s="577">
        <v>0.41960954666137701</v>
      </c>
      <c r="E12" s="577">
        <v>0.153700292110443</v>
      </c>
      <c r="F12" s="577">
        <v>2.1245906129479401E-2</v>
      </c>
      <c r="G12" s="577">
        <v>8.8589321821928007E-3</v>
      </c>
      <c r="H12" s="577">
        <v>9.7010610625147802E-3</v>
      </c>
      <c r="I12" s="583">
        <v>1.8342769145965601</v>
      </c>
      <c r="J12" s="577">
        <v>0.81439429924273399</v>
      </c>
    </row>
    <row r="13" spans="1:10" x14ac:dyDescent="0.2">
      <c r="A13" s="2" t="s">
        <v>19</v>
      </c>
      <c r="B13" s="580">
        <v>107</v>
      </c>
      <c r="C13" s="577">
        <v>0.39029932022094699</v>
      </c>
      <c r="D13" s="577">
        <v>0.32552841305732699</v>
      </c>
      <c r="E13" s="577">
        <v>0.19321613013744399</v>
      </c>
      <c r="F13" s="577">
        <v>8.0287754535674993E-2</v>
      </c>
      <c r="G13" s="577">
        <v>1.0668399743735801E-2</v>
      </c>
      <c r="H13" s="577">
        <v>0</v>
      </c>
      <c r="I13" s="583">
        <v>1.9954974651336701</v>
      </c>
      <c r="J13" s="577">
        <v>0.71582772061161104</v>
      </c>
    </row>
    <row r="14" spans="1:10" x14ac:dyDescent="0.2">
      <c r="A14" s="2" t="s">
        <v>20</v>
      </c>
      <c r="B14" s="580">
        <v>96</v>
      </c>
      <c r="C14" s="577">
        <v>0.47798413038253801</v>
      </c>
      <c r="D14" s="577">
        <v>0.33212947845459001</v>
      </c>
      <c r="E14" s="577">
        <v>0.144089430570602</v>
      </c>
      <c r="F14" s="577">
        <v>3.8244817405939102E-2</v>
      </c>
      <c r="G14" s="577">
        <v>7.5521515682339703E-3</v>
      </c>
      <c r="H14" s="577">
        <v>0</v>
      </c>
      <c r="I14" s="583">
        <v>1.7652513980865501</v>
      </c>
      <c r="J14" s="577">
        <v>0.81011360204683402</v>
      </c>
    </row>
    <row r="15" spans="1:10" x14ac:dyDescent="0.2">
      <c r="A15" s="2" t="s">
        <v>21</v>
      </c>
      <c r="B15" s="580">
        <v>95</v>
      </c>
      <c r="C15" s="577">
        <v>0.37683719396591198</v>
      </c>
      <c r="D15" s="577">
        <v>0.38714763522148099</v>
      </c>
      <c r="E15" s="577">
        <v>0.220339015126228</v>
      </c>
      <c r="F15" s="577">
        <v>1.5676150098443E-2</v>
      </c>
      <c r="G15" s="577">
        <v>0</v>
      </c>
      <c r="H15" s="577">
        <v>0</v>
      </c>
      <c r="I15" s="583">
        <v>1.8748540878295901</v>
      </c>
      <c r="J15" s="577">
        <v>0.76398483345649104</v>
      </c>
    </row>
    <row r="16" spans="1:10" x14ac:dyDescent="0.2">
      <c r="A16" s="2" t="s">
        <v>22</v>
      </c>
      <c r="B16" s="580">
        <v>103</v>
      </c>
      <c r="C16" s="577">
        <v>0.38062235713005099</v>
      </c>
      <c r="D16" s="577">
        <v>0.35268232226371798</v>
      </c>
      <c r="E16" s="577">
        <v>0.20044383406639099</v>
      </c>
      <c r="F16" s="577">
        <v>4.21371087431908E-2</v>
      </c>
      <c r="G16" s="577">
        <v>8.6242230609059299E-3</v>
      </c>
      <c r="H16" s="577">
        <v>1.5490167774260001E-2</v>
      </c>
      <c r="I16" s="583">
        <v>1.92886650562286</v>
      </c>
      <c r="J16" s="577">
        <v>0.74484240347737596</v>
      </c>
    </row>
    <row r="17" spans="1:10" x14ac:dyDescent="0.2">
      <c r="A17" s="2" t="s">
        <v>23</v>
      </c>
      <c r="B17" s="580">
        <v>79</v>
      </c>
      <c r="C17" s="577">
        <v>0.36502999067306502</v>
      </c>
      <c r="D17" s="577">
        <v>0.418229430913925</v>
      </c>
      <c r="E17" s="577">
        <v>0.11362487077713</v>
      </c>
      <c r="F17" s="577">
        <v>6.6715538501739502E-2</v>
      </c>
      <c r="G17" s="577">
        <v>7.7499034814536598E-3</v>
      </c>
      <c r="H17" s="577">
        <v>2.86502558737993E-2</v>
      </c>
      <c r="I17" s="583">
        <v>1.9024817943573</v>
      </c>
      <c r="J17" s="577">
        <v>0.80636190435908395</v>
      </c>
    </row>
    <row r="18" spans="1:10" x14ac:dyDescent="0.2">
      <c r="A18" s="2" t="s">
        <v>24</v>
      </c>
      <c r="B18" s="580">
        <v>76</v>
      </c>
      <c r="C18" s="577">
        <v>0.38253992795944203</v>
      </c>
      <c r="D18" s="577">
        <v>0.45724990963935902</v>
      </c>
      <c r="E18" s="577">
        <v>0.12921854853630099</v>
      </c>
      <c r="F18" s="577">
        <v>2.24229954183102E-2</v>
      </c>
      <c r="G18" s="577">
        <v>0</v>
      </c>
      <c r="H18" s="577">
        <v>8.5686128586530703E-3</v>
      </c>
      <c r="I18" s="583">
        <v>1.78972280025482</v>
      </c>
      <c r="J18" s="577">
        <v>0.84704786758210804</v>
      </c>
    </row>
    <row r="19" spans="1:10" x14ac:dyDescent="0.2">
      <c r="A19" s="2" t="s">
        <v>25</v>
      </c>
      <c r="B19" s="580">
        <v>97</v>
      </c>
      <c r="C19" s="577">
        <v>0.39252084493637102</v>
      </c>
      <c r="D19" s="577">
        <v>0.40043848752975503</v>
      </c>
      <c r="E19" s="577">
        <v>0.143561661243439</v>
      </c>
      <c r="F19" s="577">
        <v>5.3311947733163799E-2</v>
      </c>
      <c r="G19" s="577">
        <v>0</v>
      </c>
      <c r="H19" s="577">
        <v>1.01670706644654E-2</v>
      </c>
      <c r="I19" s="583">
        <v>1.8562027215957599</v>
      </c>
      <c r="J19" s="577">
        <v>0.80110420583735098</v>
      </c>
    </row>
    <row r="20" spans="1:10" x14ac:dyDescent="0.2">
      <c r="A20" s="2" t="s">
        <v>26</v>
      </c>
      <c r="B20" s="580">
        <v>102</v>
      </c>
      <c r="C20" s="577">
        <v>0.37268853187561002</v>
      </c>
      <c r="D20" s="577">
        <v>0.42268773913383501</v>
      </c>
      <c r="E20" s="577">
        <v>0.114664137363434</v>
      </c>
      <c r="F20" s="577">
        <v>5.6433897465467502E-2</v>
      </c>
      <c r="G20" s="577">
        <v>8.0389874055981601E-3</v>
      </c>
      <c r="H20" s="577">
        <v>2.5486720725893999E-2</v>
      </c>
      <c r="I20" s="583">
        <v>1.8757947683334399</v>
      </c>
      <c r="J20" s="577">
        <v>0.81617795931937398</v>
      </c>
    </row>
    <row r="21" spans="1:10" x14ac:dyDescent="0.2">
      <c r="A21" s="2" t="s">
        <v>27</v>
      </c>
      <c r="B21" s="580">
        <v>81</v>
      </c>
      <c r="C21" s="577">
        <v>0.42408010363578802</v>
      </c>
      <c r="D21" s="577">
        <v>0.37010520696639998</v>
      </c>
      <c r="E21" s="577">
        <v>0.18325161933898901</v>
      </c>
      <c r="F21" s="577">
        <v>1.2520173564553301E-2</v>
      </c>
      <c r="G21" s="577">
        <v>1.0042888112366199E-2</v>
      </c>
      <c r="H21" s="577">
        <v>0</v>
      </c>
      <c r="I21" s="583">
        <v>1.8143404722213701</v>
      </c>
      <c r="J21" s="577">
        <v>0.79418531725897301</v>
      </c>
    </row>
    <row r="22" spans="1:10" x14ac:dyDescent="0.2">
      <c r="A22" s="2" t="s">
        <v>28</v>
      </c>
      <c r="B22" s="580">
        <v>105</v>
      </c>
      <c r="C22" s="577">
        <v>0.28349754214286799</v>
      </c>
      <c r="D22" s="577">
        <v>0.41502299904823298</v>
      </c>
      <c r="E22" s="577">
        <v>0.211389601230621</v>
      </c>
      <c r="F22" s="577">
        <v>4.2324859648942899E-2</v>
      </c>
      <c r="G22" s="577">
        <v>4.7765001654624897E-2</v>
      </c>
      <c r="H22" s="577">
        <v>0</v>
      </c>
      <c r="I22" s="583">
        <v>2.1558368206024201</v>
      </c>
      <c r="J22" s="577">
        <v>0.69852053858890895</v>
      </c>
    </row>
    <row r="23" spans="1:10" x14ac:dyDescent="0.2">
      <c r="A23" s="2" t="s">
        <v>29</v>
      </c>
      <c r="B23" s="580">
        <v>102</v>
      </c>
      <c r="C23" s="577">
        <v>0.26833862066268899</v>
      </c>
      <c r="D23" s="577">
        <v>0.47506612539291398</v>
      </c>
      <c r="E23" s="577">
        <v>0.14355109632015201</v>
      </c>
      <c r="F23" s="577">
        <v>4.4721115380525603E-2</v>
      </c>
      <c r="G23" s="577">
        <v>3.92733179032803E-2</v>
      </c>
      <c r="H23" s="577">
        <v>2.9049737378954901E-2</v>
      </c>
      <c r="I23" s="583">
        <v>2.0849421024322501</v>
      </c>
      <c r="J23" s="577">
        <v>0.765646567792169</v>
      </c>
    </row>
    <row r="24" spans="1:10" x14ac:dyDescent="0.2">
      <c r="A24" s="2" t="s">
        <v>30</v>
      </c>
      <c r="B24" s="580">
        <v>102</v>
      </c>
      <c r="C24" s="577">
        <v>0.39716947078704801</v>
      </c>
      <c r="D24" s="577">
        <v>0.34711495041847201</v>
      </c>
      <c r="E24" s="577">
        <v>0.16832566261291501</v>
      </c>
      <c r="F24" s="577">
        <v>1.2507571838796101E-2</v>
      </c>
      <c r="G24" s="577">
        <v>4.1142649948597003E-2</v>
      </c>
      <c r="H24" s="577">
        <v>3.3739678561687497E-2</v>
      </c>
      <c r="I24" s="583">
        <v>1.91679191589355</v>
      </c>
      <c r="J24" s="577">
        <v>0.77027320369832097</v>
      </c>
    </row>
    <row r="25" spans="1:10" x14ac:dyDescent="0.2">
      <c r="A25" s="2" t="s">
        <v>31</v>
      </c>
      <c r="B25" s="580">
        <v>102</v>
      </c>
      <c r="C25" s="577">
        <v>0.37768310308456399</v>
      </c>
      <c r="D25" s="577">
        <v>0.40250536799430803</v>
      </c>
      <c r="E25" s="577">
        <v>0.14722871780395499</v>
      </c>
      <c r="F25" s="577">
        <v>1.5195380896329901E-2</v>
      </c>
      <c r="G25" s="577">
        <v>5.1496904343366602E-2</v>
      </c>
      <c r="H25" s="577">
        <v>5.8905244804918801E-3</v>
      </c>
      <c r="I25" s="583">
        <v>1.95415699481964</v>
      </c>
      <c r="J25" s="577">
        <v>0.78481142307543705</v>
      </c>
    </row>
    <row r="26" spans="1:10" x14ac:dyDescent="0.2">
      <c r="A26" s="2" t="s">
        <v>32</v>
      </c>
      <c r="B26" s="580">
        <v>94</v>
      </c>
      <c r="C26" s="577">
        <v>0.40550011396408098</v>
      </c>
      <c r="D26" s="577">
        <v>0.41827255487442</v>
      </c>
      <c r="E26" s="577">
        <v>0.120827436447144</v>
      </c>
      <c r="F26" s="577">
        <v>0</v>
      </c>
      <c r="G26" s="577">
        <v>2.75629609823227E-2</v>
      </c>
      <c r="H26" s="577">
        <v>2.7836937457323099E-2</v>
      </c>
      <c r="I26" s="583">
        <v>1.7922326326370199</v>
      </c>
      <c r="J26" s="577">
        <v>0.84736058941313097</v>
      </c>
    </row>
    <row r="27" spans="1:10" x14ac:dyDescent="0.2">
      <c r="A27" s="2" t="s">
        <v>33</v>
      </c>
      <c r="B27" s="580">
        <v>90</v>
      </c>
      <c r="C27" s="577">
        <v>0.48737373948097201</v>
      </c>
      <c r="D27" s="577">
        <v>0.33086022734642001</v>
      </c>
      <c r="E27" s="577">
        <v>0.13907320797443401</v>
      </c>
      <c r="F27" s="577">
        <v>7.6188473030924797E-3</v>
      </c>
      <c r="G27" s="577">
        <v>2.3474343121051799E-2</v>
      </c>
      <c r="H27" s="577">
        <v>1.1599668301641899E-2</v>
      </c>
      <c r="I27" s="583">
        <v>1.7342779636383101</v>
      </c>
      <c r="J27" s="577">
        <v>0.82783656867662703</v>
      </c>
    </row>
    <row r="28" spans="1:10" x14ac:dyDescent="0.2">
      <c r="A28" s="2" t="s">
        <v>34</v>
      </c>
      <c r="B28" s="580">
        <v>101</v>
      </c>
      <c r="C28" s="577">
        <v>0.38675880432128901</v>
      </c>
      <c r="D28" s="577">
        <v>0.47867199778556802</v>
      </c>
      <c r="E28" s="577">
        <v>8.4379769861698206E-2</v>
      </c>
      <c r="F28" s="577">
        <v>4.1933666914701503E-2</v>
      </c>
      <c r="G28" s="577">
        <v>0</v>
      </c>
      <c r="H28" s="577">
        <v>8.2557629793882405E-3</v>
      </c>
      <c r="I28" s="583">
        <v>1.77966928482056</v>
      </c>
      <c r="J28" s="577">
        <v>0.87263506877677099</v>
      </c>
    </row>
    <row r="29" spans="1:10" x14ac:dyDescent="0.2">
      <c r="A29" s="2" t="s">
        <v>35</v>
      </c>
      <c r="B29" s="580">
        <v>100</v>
      </c>
      <c r="C29" s="577">
        <v>0.36128705739974998</v>
      </c>
      <c r="D29" s="577">
        <v>0.42710781097412098</v>
      </c>
      <c r="E29" s="577">
        <v>0.120764948427677</v>
      </c>
      <c r="F29" s="577">
        <v>5.5802751332521397E-2</v>
      </c>
      <c r="G29" s="577">
        <v>8.67114216089249E-3</v>
      </c>
      <c r="H29" s="577">
        <v>2.6366284117102599E-2</v>
      </c>
      <c r="I29" s="583">
        <v>1.89431023597717</v>
      </c>
      <c r="J29" s="577">
        <v>0.80974483528823904</v>
      </c>
    </row>
    <row r="30" spans="1:10" x14ac:dyDescent="0.2">
      <c r="A30" s="2" t="s">
        <v>36</v>
      </c>
      <c r="B30" s="580">
        <v>92</v>
      </c>
      <c r="C30" s="577">
        <v>0.48834028840065002</v>
      </c>
      <c r="D30" s="577">
        <v>0.34966990351676902</v>
      </c>
      <c r="E30" s="577">
        <v>9.0458743274211897E-2</v>
      </c>
      <c r="F30" s="577">
        <v>3.6791980266571003E-2</v>
      </c>
      <c r="G30" s="577">
        <v>1.34395807981491E-2</v>
      </c>
      <c r="H30" s="577">
        <v>2.1299533545970899E-2</v>
      </c>
      <c r="I30" s="583">
        <v>1.7098408937454199</v>
      </c>
      <c r="J30" s="577">
        <v>0.85624784612137295</v>
      </c>
    </row>
    <row r="31" spans="1:10" x14ac:dyDescent="0.2">
      <c r="A31" s="2" t="s">
        <v>37</v>
      </c>
      <c r="B31" s="580">
        <v>83</v>
      </c>
      <c r="C31" s="577">
        <v>0.38291123509406999</v>
      </c>
      <c r="D31" s="577">
        <v>0.35806775093078602</v>
      </c>
      <c r="E31" s="577">
        <v>0.17958937585353901</v>
      </c>
      <c r="F31" s="577">
        <v>4.4475991278886802E-2</v>
      </c>
      <c r="G31" s="577">
        <v>5.3430274128913897E-3</v>
      </c>
      <c r="H31" s="577">
        <v>2.9612641781568499E-2</v>
      </c>
      <c r="I31" s="583">
        <v>1.89865827560425</v>
      </c>
      <c r="J31" s="577">
        <v>0.763590913135615</v>
      </c>
    </row>
    <row r="32" spans="1:10" x14ac:dyDescent="0.2">
      <c r="A32" s="2" t="s">
        <v>38</v>
      </c>
      <c r="B32" s="580">
        <v>105</v>
      </c>
      <c r="C32" s="577">
        <v>0.31274911761283902</v>
      </c>
      <c r="D32" s="577">
        <v>0.46973714232444802</v>
      </c>
      <c r="E32" s="577">
        <v>0.119422979652882</v>
      </c>
      <c r="F32" s="577">
        <v>4.3223232030868503E-2</v>
      </c>
      <c r="G32" s="577">
        <v>1.8713437020778701E-2</v>
      </c>
      <c r="H32" s="577">
        <v>3.6154102534055703E-2</v>
      </c>
      <c r="I32" s="583">
        <v>1.9473574161529501</v>
      </c>
      <c r="J32" s="577">
        <v>0.81183750734587001</v>
      </c>
    </row>
    <row r="33" spans="1:10" x14ac:dyDescent="0.2">
      <c r="A33" s="2" t="s">
        <v>39</v>
      </c>
      <c r="B33" s="580">
        <v>96</v>
      </c>
      <c r="C33" s="577">
        <v>0.37153887748718301</v>
      </c>
      <c r="D33" s="577">
        <v>0.40726193785667397</v>
      </c>
      <c r="E33" s="577">
        <v>0.118655398488045</v>
      </c>
      <c r="F33" s="577">
        <v>5.2809793502092403E-2</v>
      </c>
      <c r="G33" s="577">
        <v>1.6756862401962301E-2</v>
      </c>
      <c r="H33" s="577">
        <v>3.2977152615785599E-2</v>
      </c>
      <c r="I33" s="583">
        <v>1.8996990919113199</v>
      </c>
      <c r="J33" s="577">
        <v>0.80535925231686301</v>
      </c>
    </row>
    <row r="34" spans="1:10" x14ac:dyDescent="0.2">
      <c r="A34" s="2" t="s">
        <v>40</v>
      </c>
      <c r="B34" s="580">
        <v>98</v>
      </c>
      <c r="C34" s="577">
        <v>0.41038888692855802</v>
      </c>
      <c r="D34" s="577">
        <v>0.39312949776649497</v>
      </c>
      <c r="E34" s="577">
        <v>0.15833555161953</v>
      </c>
      <c r="F34" s="577">
        <v>2.9194524511694901E-2</v>
      </c>
      <c r="G34" s="577">
        <v>8.9515494182705897E-3</v>
      </c>
      <c r="H34" s="577">
        <v>0</v>
      </c>
      <c r="I34" s="583">
        <v>1.8331903219223</v>
      </c>
      <c r="J34" s="577">
        <v>0.80351837646336999</v>
      </c>
    </row>
    <row r="35" spans="1:10" x14ac:dyDescent="0.2">
      <c r="A35" s="2" t="s">
        <v>41</v>
      </c>
      <c r="B35" s="580">
        <v>101</v>
      </c>
      <c r="C35" s="577">
        <v>0.32244414091110202</v>
      </c>
      <c r="D35" s="577">
        <v>0.46497312188148499</v>
      </c>
      <c r="E35" s="577">
        <v>0.126488402485847</v>
      </c>
      <c r="F35" s="577">
        <v>4.4740024954080602E-2</v>
      </c>
      <c r="G35" s="577">
        <v>0</v>
      </c>
      <c r="H35" s="577">
        <v>4.1354306042194401E-2</v>
      </c>
      <c r="I35" s="583">
        <v>1.8889311552047701</v>
      </c>
      <c r="J35" s="577">
        <v>0.82138507564938101</v>
      </c>
    </row>
    <row r="36" spans="1:10" x14ac:dyDescent="0.2">
      <c r="A36" s="2" t="s">
        <v>42</v>
      </c>
      <c r="B36" s="580">
        <v>86</v>
      </c>
      <c r="C36" s="577">
        <v>0.43756181001663202</v>
      </c>
      <c r="D36" s="577">
        <v>0.39900606870651201</v>
      </c>
      <c r="E36" s="577">
        <v>0.105577938258648</v>
      </c>
      <c r="F36" s="577">
        <v>2.48035825788975E-2</v>
      </c>
      <c r="G36" s="577">
        <v>1.0340931825339799E-2</v>
      </c>
      <c r="H36" s="577">
        <v>2.27096769958735E-2</v>
      </c>
      <c r="I36" s="583">
        <v>1.7428052425384499</v>
      </c>
      <c r="J36" s="577">
        <v>0.85600752596896401</v>
      </c>
    </row>
    <row r="37" spans="1:10" x14ac:dyDescent="0.2">
      <c r="A37" s="2" t="s">
        <v>43</v>
      </c>
      <c r="B37" s="580">
        <v>89</v>
      </c>
      <c r="C37" s="577">
        <v>0.37803873419761702</v>
      </c>
      <c r="D37" s="577">
        <v>0.37032610177993802</v>
      </c>
      <c r="E37" s="577">
        <v>0.225044950842857</v>
      </c>
      <c r="F37" s="577">
        <v>1.29342610016465E-2</v>
      </c>
      <c r="G37" s="577">
        <v>0</v>
      </c>
      <c r="H37" s="577">
        <v>1.36559568345547E-2</v>
      </c>
      <c r="I37" s="583">
        <v>1.87111473083496</v>
      </c>
      <c r="J37" s="577">
        <v>0.75872596142290805</v>
      </c>
    </row>
    <row r="38" spans="1:10" x14ac:dyDescent="0.2">
      <c r="A38" s="2" t="s">
        <v>44</v>
      </c>
      <c r="B38" s="580">
        <v>105</v>
      </c>
      <c r="C38" s="577">
        <v>0.24465891718864399</v>
      </c>
      <c r="D38" s="577">
        <v>0.44210061430931102</v>
      </c>
      <c r="E38" s="577">
        <v>0.177184998989105</v>
      </c>
      <c r="F38" s="577">
        <v>7.3116198182106004E-2</v>
      </c>
      <c r="G38" s="577">
        <v>4.6607170253992102E-2</v>
      </c>
      <c r="H38" s="577">
        <v>1.6332110390067101E-2</v>
      </c>
      <c r="I38" s="583">
        <v>2.2222092151641801</v>
      </c>
      <c r="J38" s="577">
        <v>0.69816198358182202</v>
      </c>
    </row>
    <row r="39" spans="1:10" x14ac:dyDescent="0.2">
      <c r="A39" s="2" t="s">
        <v>45</v>
      </c>
      <c r="B39" s="580">
        <v>103</v>
      </c>
      <c r="C39" s="577">
        <v>0.250550806522369</v>
      </c>
      <c r="D39" s="577">
        <v>0.44722187519073497</v>
      </c>
      <c r="E39" s="577">
        <v>0.23291523754596699</v>
      </c>
      <c r="F39" s="577">
        <v>2.86432541906834E-2</v>
      </c>
      <c r="G39" s="577">
        <v>2.5252530351281201E-2</v>
      </c>
      <c r="H39" s="577">
        <v>1.54163027182221E-2</v>
      </c>
      <c r="I39" s="583">
        <v>2.11721563339233</v>
      </c>
      <c r="J39" s="577">
        <v>0.70869818281504904</v>
      </c>
    </row>
    <row r="40" spans="1:10" x14ac:dyDescent="0.2">
      <c r="A40" s="2" t="s">
        <v>46</v>
      </c>
      <c r="B40" s="580">
        <v>103</v>
      </c>
      <c r="C40" s="577">
        <v>0.37870025634765597</v>
      </c>
      <c r="D40" s="577">
        <v>0.42257353663444502</v>
      </c>
      <c r="E40" s="577">
        <v>7.09847882390022E-2</v>
      </c>
      <c r="F40" s="577">
        <v>8.8597245514392894E-2</v>
      </c>
      <c r="G40" s="577">
        <v>0</v>
      </c>
      <c r="H40" s="577">
        <v>3.9144180715084097E-2</v>
      </c>
      <c r="I40" s="583">
        <v>1.8641617298126201</v>
      </c>
      <c r="J40" s="577">
        <v>0.83391677573983802</v>
      </c>
    </row>
    <row r="41" spans="1:10" x14ac:dyDescent="0.2">
      <c r="A41" s="2" t="s">
        <v>47</v>
      </c>
      <c r="B41" s="580">
        <v>96</v>
      </c>
      <c r="C41" s="577">
        <v>0.38562592864036599</v>
      </c>
      <c r="D41" s="577">
        <v>0.40403816103935197</v>
      </c>
      <c r="E41" s="577">
        <v>0.13538062572479201</v>
      </c>
      <c r="F41" s="577">
        <v>5.3254894912242903E-2</v>
      </c>
      <c r="G41" s="577">
        <v>1.42628997564316E-2</v>
      </c>
      <c r="H41" s="577">
        <v>7.4374917894601796E-3</v>
      </c>
      <c r="I41" s="583">
        <v>1.8982967138290401</v>
      </c>
      <c r="J41" s="577">
        <v>0.79558121696687201</v>
      </c>
    </row>
    <row r="42" spans="1:10" x14ac:dyDescent="0.2">
      <c r="A42" s="2" t="s">
        <v>48</v>
      </c>
      <c r="B42" s="580">
        <v>103</v>
      </c>
      <c r="C42" s="577">
        <v>0.39124682545661899</v>
      </c>
      <c r="D42" s="577">
        <v>0.41789141297340399</v>
      </c>
      <c r="E42" s="577">
        <v>0.109717383980751</v>
      </c>
      <c r="F42" s="577">
        <v>4.1530437767505597E-2</v>
      </c>
      <c r="G42" s="577">
        <v>2.9939059168100399E-2</v>
      </c>
      <c r="H42" s="577">
        <v>9.6748890355229395E-3</v>
      </c>
      <c r="I42" s="583">
        <v>1.89028716087341</v>
      </c>
      <c r="J42" s="577">
        <v>0.81704303225597097</v>
      </c>
    </row>
    <row r="43" spans="1:10" x14ac:dyDescent="0.2">
      <c r="A43" s="2" t="s">
        <v>49</v>
      </c>
      <c r="B43" s="580">
        <v>91</v>
      </c>
      <c r="C43" s="577">
        <v>0.34498199820518499</v>
      </c>
      <c r="D43" s="577">
        <v>0.42922887206077598</v>
      </c>
      <c r="E43" s="577">
        <v>0.203471690416336</v>
      </c>
      <c r="F43" s="577">
        <v>1.11983492970467E-2</v>
      </c>
      <c r="G43" s="577">
        <v>0</v>
      </c>
      <c r="H43" s="577">
        <v>1.1119069531559901E-2</v>
      </c>
      <c r="I43" s="583">
        <v>1.8795469999313399</v>
      </c>
      <c r="J43" s="577">
        <v>0.78291618581466305</v>
      </c>
    </row>
    <row r="44" spans="1:10" x14ac:dyDescent="0.2">
      <c r="A44" s="2" t="s">
        <v>50</v>
      </c>
      <c r="B44" s="580">
        <v>97</v>
      </c>
      <c r="C44" s="577">
        <v>0.30940404534339899</v>
      </c>
      <c r="D44" s="577">
        <v>0.38723632693290699</v>
      </c>
      <c r="E44" s="577">
        <v>0.21231310069560999</v>
      </c>
      <c r="F44" s="577">
        <v>4.9408208578824997E-2</v>
      </c>
      <c r="G44" s="577">
        <v>3.3578276634216302E-2</v>
      </c>
      <c r="H44" s="577">
        <v>8.0600241199135798E-3</v>
      </c>
      <c r="I44" s="583">
        <v>2.10329294204712</v>
      </c>
      <c r="J44" s="577">
        <v>0.70230094727811199</v>
      </c>
    </row>
    <row r="45" spans="1:10" x14ac:dyDescent="0.2">
      <c r="A45" s="2" t="s">
        <v>51</v>
      </c>
      <c r="B45" s="580">
        <v>97</v>
      </c>
      <c r="C45" s="577">
        <v>0.40700080990791299</v>
      </c>
      <c r="D45" s="577">
        <v>0.35230308771133401</v>
      </c>
      <c r="E45" s="577">
        <v>0.151580780744553</v>
      </c>
      <c r="F45" s="577">
        <v>3.5270493477582897E-2</v>
      </c>
      <c r="G45" s="577">
        <v>2.4167250841855999E-2</v>
      </c>
      <c r="H45" s="577">
        <v>2.9677569866180399E-2</v>
      </c>
      <c r="I45" s="583">
        <v>1.8841856718063399</v>
      </c>
      <c r="J45" s="577">
        <v>0.78252741549508797</v>
      </c>
    </row>
    <row r="46" spans="1:10" x14ac:dyDescent="0.2">
      <c r="A46" s="2" t="s">
        <v>52</v>
      </c>
      <c r="B46" s="580">
        <v>106</v>
      </c>
      <c r="C46" s="577">
        <v>0.30466857552528398</v>
      </c>
      <c r="D46" s="577">
        <v>0.43651279807090798</v>
      </c>
      <c r="E46" s="577">
        <v>0.182606667280197</v>
      </c>
      <c r="F46" s="577">
        <v>5.8690909296274199E-2</v>
      </c>
      <c r="G46" s="577">
        <v>0</v>
      </c>
      <c r="H46" s="577">
        <v>1.75210572779179E-2</v>
      </c>
      <c r="I46" s="583">
        <v>1.9952365159988401</v>
      </c>
      <c r="J46" s="577">
        <v>0.75439924027475103</v>
      </c>
    </row>
    <row r="47" spans="1:10" x14ac:dyDescent="0.2">
      <c r="A47" s="2" t="s">
        <v>53</v>
      </c>
      <c r="B47" s="580">
        <v>105</v>
      </c>
      <c r="C47" s="577">
        <v>0.40707454085349998</v>
      </c>
      <c r="D47" s="577">
        <v>0.43693563342094399</v>
      </c>
      <c r="E47" s="577">
        <v>0.12897594273090399</v>
      </c>
      <c r="F47" s="577">
        <v>1.49823818355799E-2</v>
      </c>
      <c r="G47" s="577">
        <v>0</v>
      </c>
      <c r="H47" s="577">
        <v>1.2031486257910701E-2</v>
      </c>
      <c r="I47" s="583">
        <v>1.7488443851470901</v>
      </c>
      <c r="J47" s="577">
        <v>0.85428854792903497</v>
      </c>
    </row>
    <row r="48" spans="1:10" x14ac:dyDescent="0.2">
      <c r="A48" s="2" t="s">
        <v>54</v>
      </c>
      <c r="B48" s="580">
        <v>89</v>
      </c>
      <c r="C48" s="577">
        <v>0.40236517786979697</v>
      </c>
      <c r="D48" s="577">
        <v>0.425241649150848</v>
      </c>
      <c r="E48" s="577">
        <v>0.117587745189667</v>
      </c>
      <c r="F48" s="577">
        <v>1.2675669975578801E-2</v>
      </c>
      <c r="G48" s="577">
        <v>0</v>
      </c>
      <c r="H48" s="577">
        <v>4.2129743844270699E-2</v>
      </c>
      <c r="I48" s="583">
        <v>1.729163646698</v>
      </c>
      <c r="J48" s="577">
        <v>0.86400724291425901</v>
      </c>
    </row>
    <row r="49" spans="1:10" x14ac:dyDescent="0.2">
      <c r="A49" s="2" t="s">
        <v>55</v>
      </c>
      <c r="B49" s="580">
        <v>90</v>
      </c>
      <c r="C49" s="577">
        <v>0.45030811429023698</v>
      </c>
      <c r="D49" s="577">
        <v>0.41390833258628801</v>
      </c>
      <c r="E49" s="577">
        <v>0.118991538882256</v>
      </c>
      <c r="F49" s="577">
        <v>0</v>
      </c>
      <c r="G49" s="577">
        <v>0</v>
      </c>
      <c r="H49" s="577">
        <v>1.6792019829154001E-2</v>
      </c>
      <c r="I49" s="583">
        <v>1.66302490234375</v>
      </c>
      <c r="J49" s="577">
        <v>0.878976228218463</v>
      </c>
    </row>
    <row r="50" spans="1:10" x14ac:dyDescent="0.2">
      <c r="A50" s="2" t="s">
        <v>56</v>
      </c>
      <c r="B50" s="580">
        <v>67</v>
      </c>
      <c r="C50" s="577">
        <v>0.37977895140647899</v>
      </c>
      <c r="D50" s="577">
        <v>0.39010366797447199</v>
      </c>
      <c r="E50" s="577">
        <v>0.141264542937279</v>
      </c>
      <c r="F50" s="577">
        <v>3.0517993494868299E-2</v>
      </c>
      <c r="G50" s="577">
        <v>3.4349232912063599E-2</v>
      </c>
      <c r="H50" s="577">
        <v>2.3985600098967601E-2</v>
      </c>
      <c r="I50" s="583">
        <v>1.92374014854431</v>
      </c>
      <c r="J50" s="577">
        <v>0.78880253024399205</v>
      </c>
    </row>
    <row r="51" spans="1:10" x14ac:dyDescent="0.2">
      <c r="A51" s="2" t="s">
        <v>57</v>
      </c>
      <c r="B51" s="580">
        <v>104</v>
      </c>
      <c r="C51" s="577">
        <v>0.35985568165779103</v>
      </c>
      <c r="D51" s="577">
        <v>0.42374169826507602</v>
      </c>
      <c r="E51" s="577">
        <v>0.14953374862670901</v>
      </c>
      <c r="F51" s="577">
        <v>1.7175253480672802E-2</v>
      </c>
      <c r="G51" s="577">
        <v>1.06201628223062E-2</v>
      </c>
      <c r="H51" s="577">
        <v>3.9073456078767797E-2</v>
      </c>
      <c r="I51" s="583">
        <v>1.8500292301178001</v>
      </c>
      <c r="J51" s="577">
        <v>0.815460228589171</v>
      </c>
    </row>
    <row r="52" spans="1:10" x14ac:dyDescent="0.2">
      <c r="A52" s="2" t="s">
        <v>58</v>
      </c>
      <c r="B52" s="580">
        <v>83</v>
      </c>
      <c r="C52" s="577">
        <v>0.406747877597809</v>
      </c>
      <c r="D52" s="577">
        <v>0.44058337807655301</v>
      </c>
      <c r="E52" s="577">
        <v>0.125765636563301</v>
      </c>
      <c r="F52" s="577">
        <v>0</v>
      </c>
      <c r="G52" s="577">
        <v>1.08812721446157E-2</v>
      </c>
      <c r="H52" s="577">
        <v>1.60218290984631E-2</v>
      </c>
      <c r="I52" s="583">
        <v>1.7476179599762001</v>
      </c>
      <c r="J52" s="577">
        <v>0.86112810867738998</v>
      </c>
    </row>
    <row r="53" spans="1:10" x14ac:dyDescent="0.2">
      <c r="A53" s="2" t="s">
        <v>59</v>
      </c>
      <c r="B53" s="580">
        <v>100</v>
      </c>
      <c r="C53" s="577">
        <v>0.314351975917816</v>
      </c>
      <c r="D53" s="577">
        <v>0.44264569878578203</v>
      </c>
      <c r="E53" s="577">
        <v>0.18287020921707201</v>
      </c>
      <c r="F53" s="577">
        <v>3.7046972662210499E-2</v>
      </c>
      <c r="G53" s="577">
        <v>1.6925482079386701E-2</v>
      </c>
      <c r="H53" s="577">
        <v>6.15968089550734E-3</v>
      </c>
      <c r="I53" s="583">
        <v>1.99334764480591</v>
      </c>
      <c r="J53" s="577">
        <v>0.76168942359749203</v>
      </c>
    </row>
    <row r="54" spans="1:10" x14ac:dyDescent="0.2">
      <c r="A54" s="2" t="s">
        <v>60</v>
      </c>
      <c r="B54" s="580">
        <v>96</v>
      </c>
      <c r="C54" s="577">
        <v>0.404880791902542</v>
      </c>
      <c r="D54" s="577">
        <v>0.40147373080253601</v>
      </c>
      <c r="E54" s="577">
        <v>0.13715247809886899</v>
      </c>
      <c r="F54" s="577">
        <v>3.3459462225437199E-2</v>
      </c>
      <c r="G54" s="577">
        <v>5.6609073653817203E-3</v>
      </c>
      <c r="H54" s="577">
        <v>1.73726323992014E-2</v>
      </c>
      <c r="I54" s="583">
        <v>1.8129233121871899</v>
      </c>
      <c r="J54" s="577">
        <v>0.82061068824200201</v>
      </c>
    </row>
    <row r="55" spans="1:10" x14ac:dyDescent="0.2">
      <c r="A55" s="2" t="s">
        <v>61</v>
      </c>
      <c r="B55" s="580">
        <v>92</v>
      </c>
      <c r="C55" s="577">
        <v>0.35142207145690901</v>
      </c>
      <c r="D55" s="577">
        <v>0.51817613840103105</v>
      </c>
      <c r="E55" s="577">
        <v>6.6183537244796795E-2</v>
      </c>
      <c r="F55" s="577">
        <v>4.5136865228414501E-2</v>
      </c>
      <c r="G55" s="577">
        <v>8.8044712319970096E-3</v>
      </c>
      <c r="H55" s="577">
        <v>1.0276916436851E-2</v>
      </c>
      <c r="I55" s="583">
        <v>1.8296984434127801</v>
      </c>
      <c r="J55" s="577">
        <v>0.87862779427883897</v>
      </c>
    </row>
    <row r="56" spans="1:10" x14ac:dyDescent="0.2">
      <c r="A56" s="2" t="s">
        <v>62</v>
      </c>
      <c r="B56" s="580">
        <v>105</v>
      </c>
      <c r="C56" s="577">
        <v>0.30316978693008401</v>
      </c>
      <c r="D56" s="577">
        <v>0.45054787397384599</v>
      </c>
      <c r="E56" s="577">
        <v>0.14042222499847401</v>
      </c>
      <c r="F56" s="577">
        <v>6.0101240873336799E-2</v>
      </c>
      <c r="G56" s="577">
        <v>4.5758884400129297E-2</v>
      </c>
      <c r="H56" s="577">
        <v>0</v>
      </c>
      <c r="I56" s="583">
        <v>2.0947315692901598</v>
      </c>
      <c r="J56" s="577">
        <v>0.75371765248047995</v>
      </c>
    </row>
    <row r="57" spans="1:10" x14ac:dyDescent="0.2">
      <c r="A57" s="2" t="s">
        <v>63</v>
      </c>
      <c r="B57" s="580">
        <v>96</v>
      </c>
      <c r="C57" s="577">
        <v>0.33552989363670299</v>
      </c>
      <c r="D57" s="577">
        <v>0.39926576614379899</v>
      </c>
      <c r="E57" s="577">
        <v>0.20366503298282601</v>
      </c>
      <c r="F57" s="577">
        <v>3.2850239425897598E-2</v>
      </c>
      <c r="G57" s="577">
        <v>6.2525169923901601E-3</v>
      </c>
      <c r="H57" s="577">
        <v>2.24365517497063E-2</v>
      </c>
      <c r="I57" s="583">
        <v>1.95150506496429</v>
      </c>
      <c r="J57" s="577">
        <v>0.75166032485732603</v>
      </c>
    </row>
    <row r="58" spans="1:10" x14ac:dyDescent="0.2">
      <c r="A58" s="2" t="s">
        <v>64</v>
      </c>
      <c r="B58" s="580">
        <v>103</v>
      </c>
      <c r="C58" s="577">
        <v>0.433345437049866</v>
      </c>
      <c r="D58" s="577">
        <v>0.37774646282196001</v>
      </c>
      <c r="E58" s="577">
        <v>0.121894478797913</v>
      </c>
      <c r="F58" s="577">
        <v>3.8299873471260099E-2</v>
      </c>
      <c r="G58" s="577">
        <v>1.8429152667522399E-2</v>
      </c>
      <c r="H58" s="577">
        <v>1.0284592397511E-2</v>
      </c>
      <c r="I58" s="583">
        <v>1.8185703754425</v>
      </c>
      <c r="J58" s="577">
        <v>0.81952033476607999</v>
      </c>
    </row>
    <row r="59" spans="1:10" x14ac:dyDescent="0.2">
      <c r="A59" s="2" t="s">
        <v>65</v>
      </c>
      <c r="B59" s="580">
        <v>91</v>
      </c>
      <c r="C59" s="577">
        <v>0.276145249605179</v>
      </c>
      <c r="D59" s="577">
        <v>0.38598713278770402</v>
      </c>
      <c r="E59" s="577">
        <v>0.27509996294975297</v>
      </c>
      <c r="F59" s="577">
        <v>4.7394096851348898E-2</v>
      </c>
      <c r="G59" s="577">
        <v>1.53735503554344E-2</v>
      </c>
      <c r="H59" s="577">
        <v>0</v>
      </c>
      <c r="I59" s="583">
        <v>2.1398634910583501</v>
      </c>
      <c r="J59" s="577">
        <v>0.66213238732615398</v>
      </c>
    </row>
    <row r="60" spans="1:10" x14ac:dyDescent="0.2">
      <c r="A60" s="2" t="s">
        <v>66</v>
      </c>
      <c r="B60" s="580">
        <v>89</v>
      </c>
      <c r="C60" s="577">
        <v>0.39348450303077698</v>
      </c>
      <c r="D60" s="577">
        <v>0.48092031478881803</v>
      </c>
      <c r="E60" s="577">
        <v>9.9300302565097795E-2</v>
      </c>
      <c r="F60" s="577">
        <v>1.1379629373550399E-2</v>
      </c>
      <c r="G60" s="577">
        <v>8.31262115389109E-3</v>
      </c>
      <c r="H60" s="577">
        <v>6.6026104614138603E-3</v>
      </c>
      <c r="I60" s="583">
        <v>1.75187468528748</v>
      </c>
      <c r="J60" s="577">
        <v>0.88021656129079495</v>
      </c>
    </row>
    <row r="61" spans="1:10" x14ac:dyDescent="0.2">
      <c r="A61" s="2" t="s">
        <v>67</v>
      </c>
      <c r="B61" s="580">
        <v>89</v>
      </c>
      <c r="C61" s="577">
        <v>0.37447500228881803</v>
      </c>
      <c r="D61" s="577">
        <v>0.45465841889381398</v>
      </c>
      <c r="E61" s="577">
        <v>0.127578660845757</v>
      </c>
      <c r="F61" s="577">
        <v>2.2517262026667598E-2</v>
      </c>
      <c r="G61" s="577">
        <v>2.0770652219653098E-2</v>
      </c>
      <c r="H61" s="577">
        <v>0</v>
      </c>
      <c r="I61" s="583">
        <v>1.8604501485824601</v>
      </c>
      <c r="J61" s="577">
        <v>0.82913342427139503</v>
      </c>
    </row>
    <row r="62" spans="1:10" x14ac:dyDescent="0.2">
      <c r="A62" s="2" t="s">
        <v>68</v>
      </c>
      <c r="B62" s="580">
        <v>119</v>
      </c>
      <c r="C62" s="577">
        <v>0.428518176078796</v>
      </c>
      <c r="D62" s="577">
        <v>0.40905231237411499</v>
      </c>
      <c r="E62" s="577">
        <v>0.11217338591814</v>
      </c>
      <c r="F62" s="577">
        <v>1.5001812018454099E-2</v>
      </c>
      <c r="G62" s="577">
        <v>2.5085175409913101E-2</v>
      </c>
      <c r="H62" s="577">
        <v>1.01691456511617E-2</v>
      </c>
      <c r="I62" s="583">
        <v>1.7867457866668699</v>
      </c>
      <c r="J62" s="577">
        <v>0.84617536265770399</v>
      </c>
    </row>
    <row r="63" spans="1:10" x14ac:dyDescent="0.2">
      <c r="A63" s="2" t="s">
        <v>69</v>
      </c>
      <c r="B63" s="580">
        <v>89</v>
      </c>
      <c r="C63" s="577">
        <v>0.36922013759612998</v>
      </c>
      <c r="D63" s="577">
        <v>0.45813423395156899</v>
      </c>
      <c r="E63" s="577">
        <v>0.116247683763504</v>
      </c>
      <c r="F63" s="577">
        <v>1.68963819742203E-2</v>
      </c>
      <c r="G63" s="577">
        <v>0</v>
      </c>
      <c r="H63" s="577">
        <v>3.9501577615737901E-2</v>
      </c>
      <c r="I63" s="583">
        <v>1.77180635929108</v>
      </c>
      <c r="J63" s="577">
        <v>0.86138023700067801</v>
      </c>
    </row>
    <row r="64" spans="1:10" x14ac:dyDescent="0.2">
      <c r="A64" s="2" t="s">
        <v>70</v>
      </c>
      <c r="B64" s="580">
        <v>99</v>
      </c>
      <c r="C64" s="577">
        <v>0.44236555695533802</v>
      </c>
      <c r="D64" s="577">
        <v>0.42691195011138899</v>
      </c>
      <c r="E64" s="577">
        <v>8.1388019025325803E-2</v>
      </c>
      <c r="F64" s="577">
        <v>4.9334455281495999E-2</v>
      </c>
      <c r="G64" s="577">
        <v>0</v>
      </c>
      <c r="H64" s="577">
        <v>0</v>
      </c>
      <c r="I64" s="583">
        <v>1.7376914024353001</v>
      </c>
      <c r="J64" s="577">
        <v>0.869277523258282</v>
      </c>
    </row>
    <row r="65" spans="1:10" x14ac:dyDescent="0.2">
      <c r="A65" s="2" t="s">
        <v>71</v>
      </c>
      <c r="B65" s="580">
        <v>82</v>
      </c>
      <c r="C65" s="577">
        <v>0.40083292126655601</v>
      </c>
      <c r="D65" s="577">
        <v>0.34684932231903098</v>
      </c>
      <c r="E65" s="577">
        <v>0.20069581270217901</v>
      </c>
      <c r="F65" s="577">
        <v>9.4417287036776508E-3</v>
      </c>
      <c r="G65" s="577">
        <v>9.8190205171704292E-3</v>
      </c>
      <c r="H65" s="577">
        <v>3.2361198216676698E-2</v>
      </c>
      <c r="I65" s="583">
        <v>1.8431267738342301</v>
      </c>
      <c r="J65" s="577">
        <v>0.77268732850434496</v>
      </c>
    </row>
    <row r="66" spans="1:10" x14ac:dyDescent="0.2">
      <c r="A66" s="2" t="s">
        <v>72</v>
      </c>
      <c r="B66" s="580">
        <v>95</v>
      </c>
      <c r="C66" s="577">
        <v>0.33265432715415999</v>
      </c>
      <c r="D66" s="577">
        <v>0.49166393280029302</v>
      </c>
      <c r="E66" s="577">
        <v>0.139665126800537</v>
      </c>
      <c r="F66" s="577">
        <v>2.4630855768919001E-2</v>
      </c>
      <c r="G66" s="577">
        <v>0</v>
      </c>
      <c r="H66" s="577">
        <v>1.1385747231543101E-2</v>
      </c>
      <c r="I66" s="583">
        <v>1.8546172380447401</v>
      </c>
      <c r="J66" s="577">
        <v>0.83381183933784697</v>
      </c>
    </row>
    <row r="67" spans="1:10" x14ac:dyDescent="0.2">
      <c r="A67" s="2" t="s">
        <v>73</v>
      </c>
      <c r="B67" s="580">
        <v>103</v>
      </c>
      <c r="C67" s="577">
        <v>0.40530285239219699</v>
      </c>
      <c r="D67" s="577">
        <v>0.36293438076973</v>
      </c>
      <c r="E67" s="577">
        <v>0.16147214174270599</v>
      </c>
      <c r="F67" s="577">
        <v>3.8751326501369497E-2</v>
      </c>
      <c r="G67" s="577">
        <v>2.1566288545727699E-2</v>
      </c>
      <c r="H67" s="577">
        <v>9.9730128422379494E-3</v>
      </c>
      <c r="I67" s="583">
        <v>1.8973470926284799</v>
      </c>
      <c r="J67" s="577">
        <v>0.77597605010685899</v>
      </c>
    </row>
    <row r="68" spans="1:10" x14ac:dyDescent="0.2">
      <c r="A68" s="2" t="s">
        <v>74</v>
      </c>
      <c r="B68" s="580">
        <v>93</v>
      </c>
      <c r="C68" s="577">
        <v>0.41880139708518999</v>
      </c>
      <c r="D68" s="577">
        <v>0.394630998373032</v>
      </c>
      <c r="E68" s="577">
        <v>0.13667672872543299</v>
      </c>
      <c r="F68" s="577">
        <v>1.9250588491559001E-2</v>
      </c>
      <c r="G68" s="577">
        <v>0</v>
      </c>
      <c r="H68" s="577">
        <v>3.0640283599495902E-2</v>
      </c>
      <c r="I68" s="583">
        <v>1.7486758232116699</v>
      </c>
      <c r="J68" s="577">
        <v>0.83914400900088104</v>
      </c>
    </row>
    <row r="69" spans="1:10" x14ac:dyDescent="0.2">
      <c r="A69" s="2" t="s">
        <v>75</v>
      </c>
      <c r="B69" s="580">
        <v>106</v>
      </c>
      <c r="C69" s="577">
        <v>0.40912771224975603</v>
      </c>
      <c r="D69" s="577">
        <v>0.421284079551697</v>
      </c>
      <c r="E69" s="577">
        <v>0.118769519031048</v>
      </c>
      <c r="F69" s="577">
        <v>1.64791960269213E-2</v>
      </c>
      <c r="G69" s="577">
        <v>0</v>
      </c>
      <c r="H69" s="577">
        <v>3.4339476376771899E-2</v>
      </c>
      <c r="I69" s="583">
        <v>1.7334468364715601</v>
      </c>
      <c r="J69" s="577">
        <v>0.85994175582696997</v>
      </c>
    </row>
    <row r="70" spans="1:10" x14ac:dyDescent="0.2">
      <c r="A70" s="2" t="s">
        <v>76</v>
      </c>
      <c r="B70" s="580">
        <v>101</v>
      </c>
      <c r="C70" s="577">
        <v>0.398943722248077</v>
      </c>
      <c r="D70" s="577">
        <v>0.44453528523445102</v>
      </c>
      <c r="E70" s="577">
        <v>0.115611016750336</v>
      </c>
      <c r="F70" s="577">
        <v>3.03430128842592E-2</v>
      </c>
      <c r="G70" s="577">
        <v>0</v>
      </c>
      <c r="H70" s="577">
        <v>1.05669861659408E-2</v>
      </c>
      <c r="I70" s="583">
        <v>1.77497553825378</v>
      </c>
      <c r="J70" s="577">
        <v>0.85248720816938195</v>
      </c>
    </row>
    <row r="71" spans="1:10" x14ac:dyDescent="0.2">
      <c r="A71" s="3" t="s">
        <v>77</v>
      </c>
      <c r="B71" s="581">
        <v>76</v>
      </c>
      <c r="C71" s="578">
        <v>0.38207241892814597</v>
      </c>
      <c r="D71" s="578">
        <v>0.49228122830390902</v>
      </c>
      <c r="E71" s="578">
        <v>0.10170523077249501</v>
      </c>
      <c r="F71" s="578">
        <v>1.15239229053259E-2</v>
      </c>
      <c r="G71" s="578">
        <v>0</v>
      </c>
      <c r="H71" s="578">
        <v>1.24171879142523E-2</v>
      </c>
      <c r="I71" s="584">
        <v>1.73944532871246</v>
      </c>
      <c r="J71" s="578">
        <v>0.88534717942282803</v>
      </c>
    </row>
    <row r="73" spans="1:10" x14ac:dyDescent="0.2">
      <c r="A73" t="s">
        <v>365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364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356</v>
      </c>
      <c r="D5" s="4" t="s">
        <v>357</v>
      </c>
      <c r="E5" s="4" t="s">
        <v>91</v>
      </c>
      <c r="F5" s="4" t="s">
        <v>358</v>
      </c>
      <c r="G5" s="4" t="s">
        <v>359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588" t="s">
        <v>1</v>
      </c>
      <c r="C6" s="585" t="s">
        <v>1</v>
      </c>
      <c r="D6" s="585" t="s">
        <v>1</v>
      </c>
      <c r="E6" s="585" t="s">
        <v>1</v>
      </c>
      <c r="F6" s="585" t="s">
        <v>1</v>
      </c>
      <c r="G6" s="585" t="s">
        <v>1</v>
      </c>
      <c r="H6" s="585" t="s">
        <v>1</v>
      </c>
      <c r="I6" s="591" t="s">
        <v>1</v>
      </c>
      <c r="J6" s="585" t="s">
        <v>1</v>
      </c>
    </row>
    <row r="7" spans="1:10" x14ac:dyDescent="0.2">
      <c r="A7" s="2" t="s">
        <v>13</v>
      </c>
      <c r="B7" s="589">
        <v>6071</v>
      </c>
      <c r="C7" s="586">
        <v>0.38647353649139399</v>
      </c>
      <c r="D7" s="586">
        <v>0.47150188684463501</v>
      </c>
      <c r="E7" s="586">
        <v>9.5990113914012895E-2</v>
      </c>
      <c r="F7" s="586">
        <v>1.6022689640522E-2</v>
      </c>
      <c r="G7" s="586">
        <v>5.7670366950333101E-3</v>
      </c>
      <c r="H7" s="586">
        <v>2.4244733154773698E-2</v>
      </c>
      <c r="I7" s="592">
        <v>1.7528715133667001</v>
      </c>
      <c r="J7" s="586">
        <v>0.87929366651145302</v>
      </c>
    </row>
    <row r="8" spans="1:10" x14ac:dyDescent="0.2">
      <c r="A8" s="5" t="s">
        <v>14</v>
      </c>
      <c r="B8" s="588" t="s">
        <v>1</v>
      </c>
      <c r="C8" s="585" t="s">
        <v>1</v>
      </c>
      <c r="D8" s="585" t="s">
        <v>1</v>
      </c>
      <c r="E8" s="585" t="s">
        <v>1</v>
      </c>
      <c r="F8" s="585" t="s">
        <v>1</v>
      </c>
      <c r="G8" s="585" t="s">
        <v>1</v>
      </c>
      <c r="H8" s="585" t="s">
        <v>1</v>
      </c>
      <c r="I8" s="591" t="s">
        <v>1</v>
      </c>
      <c r="J8" s="585" t="s">
        <v>1</v>
      </c>
    </row>
    <row r="9" spans="1:10" x14ac:dyDescent="0.2">
      <c r="A9" s="2" t="s">
        <v>15</v>
      </c>
      <c r="B9" s="589">
        <v>105</v>
      </c>
      <c r="C9" s="586">
        <v>0.41572773456573497</v>
      </c>
      <c r="D9" s="586">
        <v>0.44205304980277998</v>
      </c>
      <c r="E9" s="586">
        <v>8.6342908442020402E-2</v>
      </c>
      <c r="F9" s="586">
        <v>3.4177511930465698E-2</v>
      </c>
      <c r="G9" s="586">
        <v>1.31262298673391E-2</v>
      </c>
      <c r="H9" s="586">
        <v>8.5725476965308207E-3</v>
      </c>
      <c r="I9" s="592">
        <v>1.7764322757720901</v>
      </c>
      <c r="J9" s="586">
        <v>0.86519774864549504</v>
      </c>
    </row>
    <row r="10" spans="1:10" x14ac:dyDescent="0.2">
      <c r="A10" s="2" t="s">
        <v>16</v>
      </c>
      <c r="B10" s="589">
        <v>105</v>
      </c>
      <c r="C10" s="586">
        <v>0.44064149260520902</v>
      </c>
      <c r="D10" s="586">
        <v>0.416355520486832</v>
      </c>
      <c r="E10" s="586">
        <v>9.5950327813625294E-2</v>
      </c>
      <c r="F10" s="586">
        <v>3.73743288218975E-2</v>
      </c>
      <c r="G10" s="586">
        <v>0</v>
      </c>
      <c r="H10" s="586">
        <v>9.6783433109521901E-3</v>
      </c>
      <c r="I10" s="592">
        <v>1.7274193763732899</v>
      </c>
      <c r="J10" s="586">
        <v>0.86537237272390499</v>
      </c>
    </row>
    <row r="11" spans="1:10" x14ac:dyDescent="0.2">
      <c r="A11" s="2" t="s">
        <v>17</v>
      </c>
      <c r="B11" s="589">
        <v>123</v>
      </c>
      <c r="C11" s="586">
        <v>0.34659871459007302</v>
      </c>
      <c r="D11" s="586">
        <v>0.49960693717002902</v>
      </c>
      <c r="E11" s="586">
        <v>0.117536097764969</v>
      </c>
      <c r="F11" s="586">
        <v>5.4521216079592696E-3</v>
      </c>
      <c r="G11" s="586">
        <v>0</v>
      </c>
      <c r="H11" s="586">
        <v>3.0806144699454301E-2</v>
      </c>
      <c r="I11" s="592">
        <v>1.77490735054016</v>
      </c>
      <c r="J11" s="586">
        <v>0.87310256179277201</v>
      </c>
    </row>
    <row r="12" spans="1:10" x14ac:dyDescent="0.2">
      <c r="A12" s="2" t="s">
        <v>18</v>
      </c>
      <c r="B12" s="589">
        <v>109</v>
      </c>
      <c r="C12" s="586">
        <v>0.26686015725135798</v>
      </c>
      <c r="D12" s="586">
        <v>0.60368269681930498</v>
      </c>
      <c r="E12" s="586">
        <v>9.4323061406612396E-2</v>
      </c>
      <c r="F12" s="586">
        <v>0</v>
      </c>
      <c r="G12" s="586">
        <v>2.5604911148548098E-2</v>
      </c>
      <c r="H12" s="586">
        <v>9.5291677862405794E-3</v>
      </c>
      <c r="I12" s="592">
        <v>1.9033566713333101</v>
      </c>
      <c r="J12" s="586">
        <v>0.87891821815316695</v>
      </c>
    </row>
    <row r="13" spans="1:10" x14ac:dyDescent="0.2">
      <c r="A13" s="2" t="s">
        <v>19</v>
      </c>
      <c r="B13" s="589">
        <v>106</v>
      </c>
      <c r="C13" s="586">
        <v>0.33400821685790999</v>
      </c>
      <c r="D13" s="586">
        <v>0.54754221439361594</v>
      </c>
      <c r="E13" s="586">
        <v>0.10039468109607699</v>
      </c>
      <c r="F13" s="586">
        <v>1.05645600706339E-2</v>
      </c>
      <c r="G13" s="586">
        <v>7.4903029017150402E-3</v>
      </c>
      <c r="H13" s="586">
        <v>0</v>
      </c>
      <c r="I13" s="592">
        <v>1.80998647212982</v>
      </c>
      <c r="J13" s="586">
        <v>0.88155045300823398</v>
      </c>
    </row>
    <row r="14" spans="1:10" x14ac:dyDescent="0.2">
      <c r="A14" s="2" t="s">
        <v>20</v>
      </c>
      <c r="B14" s="589">
        <v>96</v>
      </c>
      <c r="C14" s="586">
        <v>0.38827580213546797</v>
      </c>
      <c r="D14" s="586">
        <v>0.47422134876251198</v>
      </c>
      <c r="E14" s="586">
        <v>0.110828287899494</v>
      </c>
      <c r="F14" s="586">
        <v>1.91224087029696E-2</v>
      </c>
      <c r="G14" s="586">
        <v>7.5521515682339703E-3</v>
      </c>
      <c r="H14" s="586">
        <v>0</v>
      </c>
      <c r="I14" s="592">
        <v>1.78345370292664</v>
      </c>
      <c r="J14" s="586">
        <v>0.86249715170124297</v>
      </c>
    </row>
    <row r="15" spans="1:10" x14ac:dyDescent="0.2">
      <c r="A15" s="2" t="s">
        <v>21</v>
      </c>
      <c r="B15" s="589">
        <v>94</v>
      </c>
      <c r="C15" s="586">
        <v>0.30241167545318598</v>
      </c>
      <c r="D15" s="586">
        <v>0.56640470027923595</v>
      </c>
      <c r="E15" s="586">
        <v>0.12249618768692</v>
      </c>
      <c r="F15" s="586">
        <v>0</v>
      </c>
      <c r="G15" s="586">
        <v>0</v>
      </c>
      <c r="H15" s="586">
        <v>8.6874617263674701E-3</v>
      </c>
      <c r="I15" s="592">
        <v>1.8185077905654901</v>
      </c>
      <c r="J15" s="586">
        <v>0.87643030845448699</v>
      </c>
    </row>
    <row r="16" spans="1:10" x14ac:dyDescent="0.2">
      <c r="A16" s="2" t="s">
        <v>22</v>
      </c>
      <c r="B16" s="589">
        <v>103</v>
      </c>
      <c r="C16" s="586">
        <v>0.37864238023757901</v>
      </c>
      <c r="D16" s="586">
        <v>0.47401264309883101</v>
      </c>
      <c r="E16" s="586">
        <v>0.122711084783077</v>
      </c>
      <c r="F16" s="586">
        <v>4.5718718320131302E-3</v>
      </c>
      <c r="G16" s="586">
        <v>0</v>
      </c>
      <c r="H16" s="586">
        <v>2.00620405375957E-2</v>
      </c>
      <c r="I16" s="592">
        <v>1.7481600046157799</v>
      </c>
      <c r="J16" s="586">
        <v>0.870111211914258</v>
      </c>
    </row>
    <row r="17" spans="1:10" x14ac:dyDescent="0.2">
      <c r="A17" s="2" t="s">
        <v>23</v>
      </c>
      <c r="B17" s="589">
        <v>79</v>
      </c>
      <c r="C17" s="586">
        <v>0.39292106032371499</v>
      </c>
      <c r="D17" s="586">
        <v>0.49145588278770402</v>
      </c>
      <c r="E17" s="586">
        <v>5.92660047113895E-2</v>
      </c>
      <c r="F17" s="586">
        <v>1.22069995850325E-2</v>
      </c>
      <c r="G17" s="586">
        <v>0</v>
      </c>
      <c r="H17" s="586">
        <v>4.4150061905384098E-2</v>
      </c>
      <c r="I17" s="592">
        <v>1.67647528648376</v>
      </c>
      <c r="J17" s="586">
        <v>0.92522570672284998</v>
      </c>
    </row>
    <row r="18" spans="1:10" x14ac:dyDescent="0.2">
      <c r="A18" s="2" t="s">
        <v>24</v>
      </c>
      <c r="B18" s="589">
        <v>76</v>
      </c>
      <c r="C18" s="586">
        <v>0.33878782391548201</v>
      </c>
      <c r="D18" s="586">
        <v>0.60319697856903098</v>
      </c>
      <c r="E18" s="586">
        <v>3.9670106023549999E-2</v>
      </c>
      <c r="F18" s="586">
        <v>8.4541309624910407E-3</v>
      </c>
      <c r="G18" s="586">
        <v>0</v>
      </c>
      <c r="H18" s="586">
        <v>9.8909810185432399E-3</v>
      </c>
      <c r="I18" s="592">
        <v>1.71497130393982</v>
      </c>
      <c r="J18" s="586">
        <v>0.95139501300606799</v>
      </c>
    </row>
    <row r="19" spans="1:10" x14ac:dyDescent="0.2">
      <c r="A19" s="2" t="s">
        <v>25</v>
      </c>
      <c r="B19" s="589">
        <v>96</v>
      </c>
      <c r="C19" s="586">
        <v>0.48549917340278598</v>
      </c>
      <c r="D19" s="586">
        <v>0.42519292235374501</v>
      </c>
      <c r="E19" s="586">
        <v>8.9307874441146906E-2</v>
      </c>
      <c r="F19" s="586">
        <v>0</v>
      </c>
      <c r="G19" s="586">
        <v>0</v>
      </c>
      <c r="H19" s="586">
        <v>0</v>
      </c>
      <c r="I19" s="592">
        <v>1.60380864143372</v>
      </c>
      <c r="J19" s="586">
        <v>0.91069212289727097</v>
      </c>
    </row>
    <row r="20" spans="1:10" x14ac:dyDescent="0.2">
      <c r="A20" s="2" t="s">
        <v>26</v>
      </c>
      <c r="B20" s="589">
        <v>100</v>
      </c>
      <c r="C20" s="586">
        <v>0.41338247060775801</v>
      </c>
      <c r="D20" s="586">
        <v>0.50247555971145597</v>
      </c>
      <c r="E20" s="586">
        <v>3.1390726566314697E-2</v>
      </c>
      <c r="F20" s="586">
        <v>2.8096472844481499E-2</v>
      </c>
      <c r="G20" s="586">
        <v>8.3001796156168001E-3</v>
      </c>
      <c r="H20" s="586">
        <v>1.6354594379663499E-2</v>
      </c>
      <c r="I20" s="592">
        <v>1.6940988302230799</v>
      </c>
      <c r="J20" s="586">
        <v>0.931085553409426</v>
      </c>
    </row>
    <row r="21" spans="1:10" x14ac:dyDescent="0.2">
      <c r="A21" s="2" t="s">
        <v>27</v>
      </c>
      <c r="B21" s="589">
        <v>81</v>
      </c>
      <c r="C21" s="586">
        <v>0.42364135384559598</v>
      </c>
      <c r="D21" s="586">
        <v>0.437154591083527</v>
      </c>
      <c r="E21" s="586">
        <v>0.12668389081955</v>
      </c>
      <c r="F21" s="586">
        <v>0</v>
      </c>
      <c r="G21" s="586">
        <v>0</v>
      </c>
      <c r="H21" s="586">
        <v>1.2520173564553301E-2</v>
      </c>
      <c r="I21" s="592">
        <v>1.6992774009704601</v>
      </c>
      <c r="J21" s="586">
        <v>0.87170989600663396</v>
      </c>
    </row>
    <row r="22" spans="1:10" x14ac:dyDescent="0.2">
      <c r="A22" s="2" t="s">
        <v>28</v>
      </c>
      <c r="B22" s="589">
        <v>105</v>
      </c>
      <c r="C22" s="586">
        <v>0.31988090276718101</v>
      </c>
      <c r="D22" s="586">
        <v>0.53102576732635498</v>
      </c>
      <c r="E22" s="586">
        <v>0.12705808877944899</v>
      </c>
      <c r="F22" s="586">
        <v>1.10176056623459E-2</v>
      </c>
      <c r="G22" s="586">
        <v>1.10176056623459E-2</v>
      </c>
      <c r="H22" s="586">
        <v>0</v>
      </c>
      <c r="I22" s="592">
        <v>1.86226522922516</v>
      </c>
      <c r="J22" s="586">
        <v>0.85090669545253195</v>
      </c>
    </row>
    <row r="23" spans="1:10" x14ac:dyDescent="0.2">
      <c r="A23" s="2" t="s">
        <v>29</v>
      </c>
      <c r="B23" s="589">
        <v>103</v>
      </c>
      <c r="C23" s="586">
        <v>0.26549372076988198</v>
      </c>
      <c r="D23" s="586">
        <v>0.54911768436431896</v>
      </c>
      <c r="E23" s="586">
        <v>0.115505553781986</v>
      </c>
      <c r="F23" s="586">
        <v>1.9466929137706802E-2</v>
      </c>
      <c r="G23" s="586">
        <v>1.9485991448164E-2</v>
      </c>
      <c r="H23" s="586">
        <v>3.0930140987038598E-2</v>
      </c>
      <c r="I23" s="592">
        <v>1.9457249641418499</v>
      </c>
      <c r="J23" s="586">
        <v>0.84061162395510303</v>
      </c>
    </row>
    <row r="24" spans="1:10" x14ac:dyDescent="0.2">
      <c r="A24" s="2" t="s">
        <v>30</v>
      </c>
      <c r="B24" s="589">
        <v>102</v>
      </c>
      <c r="C24" s="586">
        <v>0.42643389105796797</v>
      </c>
      <c r="D24" s="586">
        <v>0.44457748532295199</v>
      </c>
      <c r="E24" s="586">
        <v>8.16639289259911E-2</v>
      </c>
      <c r="F24" s="586">
        <v>1.1154775507748099E-2</v>
      </c>
      <c r="G24" s="586">
        <v>1.1154775507748099E-2</v>
      </c>
      <c r="H24" s="586">
        <v>2.5015143677592298E-2</v>
      </c>
      <c r="I24" s="592">
        <v>1.7035892009735101</v>
      </c>
      <c r="J24" s="586">
        <v>0.89335887704587502</v>
      </c>
    </row>
    <row r="25" spans="1:10" x14ac:dyDescent="0.2">
      <c r="A25" s="2" t="s">
        <v>31</v>
      </c>
      <c r="B25" s="589">
        <v>101</v>
      </c>
      <c r="C25" s="586">
        <v>0.434079200029373</v>
      </c>
      <c r="D25" s="586">
        <v>0.47948852181434598</v>
      </c>
      <c r="E25" s="586">
        <v>6.51213973760605E-2</v>
      </c>
      <c r="F25" s="586">
        <v>0</v>
      </c>
      <c r="G25" s="586">
        <v>2.1310867741704001E-2</v>
      </c>
      <c r="H25" s="586">
        <v>0</v>
      </c>
      <c r="I25" s="592">
        <v>1.6949747800827</v>
      </c>
      <c r="J25" s="586">
        <v>0.91356773375528699</v>
      </c>
    </row>
    <row r="26" spans="1:10" x14ac:dyDescent="0.2">
      <c r="A26" s="2" t="s">
        <v>32</v>
      </c>
      <c r="B26" s="589">
        <v>93</v>
      </c>
      <c r="C26" s="586">
        <v>0.51085662841796897</v>
      </c>
      <c r="D26" s="586">
        <v>0.36411687731742898</v>
      </c>
      <c r="E26" s="586">
        <v>7.6411508023738903E-2</v>
      </c>
      <c r="F26" s="586">
        <v>0</v>
      </c>
      <c r="G26" s="586">
        <v>0</v>
      </c>
      <c r="H26" s="586">
        <v>4.8614989966154099E-2</v>
      </c>
      <c r="I26" s="592">
        <v>1.5433551073074301</v>
      </c>
      <c r="J26" s="586">
        <v>0.91968392720227998</v>
      </c>
    </row>
    <row r="27" spans="1:10" x14ac:dyDescent="0.2">
      <c r="A27" s="2" t="s">
        <v>33</v>
      </c>
      <c r="B27" s="589">
        <v>87</v>
      </c>
      <c r="C27" s="586">
        <v>0.41641682386398299</v>
      </c>
      <c r="D27" s="586">
        <v>0.43990999460220298</v>
      </c>
      <c r="E27" s="586">
        <v>8.4227263927459703E-2</v>
      </c>
      <c r="F27" s="586">
        <v>0</v>
      </c>
      <c r="G27" s="586">
        <v>3.5553812980651897E-2</v>
      </c>
      <c r="H27" s="586">
        <v>2.38921027630568E-2</v>
      </c>
      <c r="I27" s="592">
        <v>1.7689516544342001</v>
      </c>
      <c r="J27" s="586">
        <v>0.87728705251156602</v>
      </c>
    </row>
    <row r="28" spans="1:10" x14ac:dyDescent="0.2">
      <c r="A28" s="2" t="s">
        <v>34</v>
      </c>
      <c r="B28" s="589">
        <v>101</v>
      </c>
      <c r="C28" s="586">
        <v>0.42944389581680298</v>
      </c>
      <c r="D28" s="586">
        <v>0.48487466573715199</v>
      </c>
      <c r="E28" s="586">
        <v>7.0293538272380801E-2</v>
      </c>
      <c r="F28" s="586">
        <v>0</v>
      </c>
      <c r="G28" s="586">
        <v>7.1321316063404101E-3</v>
      </c>
      <c r="H28" s="586">
        <v>8.2557629793882405E-3</v>
      </c>
      <c r="I28" s="592">
        <v>1.65943443775177</v>
      </c>
      <c r="J28" s="586">
        <v>0.92192980062321905</v>
      </c>
    </row>
    <row r="29" spans="1:10" x14ac:dyDescent="0.2">
      <c r="A29" s="2" t="s">
        <v>35</v>
      </c>
      <c r="B29" s="589">
        <v>99</v>
      </c>
      <c r="C29" s="586">
        <v>0.392646074295044</v>
      </c>
      <c r="D29" s="586">
        <v>0.45976758003234902</v>
      </c>
      <c r="E29" s="586">
        <v>7.2658091783523601E-2</v>
      </c>
      <c r="F29" s="586">
        <v>3.0651530250906899E-2</v>
      </c>
      <c r="G29" s="586">
        <v>0</v>
      </c>
      <c r="H29" s="586">
        <v>4.4276740401983303E-2</v>
      </c>
      <c r="I29" s="592">
        <v>1.72933077812195</v>
      </c>
      <c r="J29" s="586">
        <v>0.89190425242367</v>
      </c>
    </row>
    <row r="30" spans="1:10" x14ac:dyDescent="0.2">
      <c r="A30" s="2" t="s">
        <v>36</v>
      </c>
      <c r="B30" s="589">
        <v>92</v>
      </c>
      <c r="C30" s="586">
        <v>0.38593870401382402</v>
      </c>
      <c r="D30" s="586">
        <v>0.49458247423172003</v>
      </c>
      <c r="E30" s="586">
        <v>6.4547479152679402E-2</v>
      </c>
      <c r="F30" s="586">
        <v>0</v>
      </c>
      <c r="G30" s="586">
        <v>0</v>
      </c>
      <c r="H30" s="586">
        <v>5.4931357502937303E-2</v>
      </c>
      <c r="I30" s="592">
        <v>1.65992820262909</v>
      </c>
      <c r="J30" s="586">
        <v>0.93170075142436903</v>
      </c>
    </row>
    <row r="31" spans="1:10" x14ac:dyDescent="0.2">
      <c r="A31" s="2" t="s">
        <v>37</v>
      </c>
      <c r="B31" s="589">
        <v>83</v>
      </c>
      <c r="C31" s="586">
        <v>0.31445649266242998</v>
      </c>
      <c r="D31" s="586">
        <v>0.50799030065536499</v>
      </c>
      <c r="E31" s="586">
        <v>0.13659256696701</v>
      </c>
      <c r="F31" s="586">
        <v>8.5023846477270092E-3</v>
      </c>
      <c r="G31" s="586">
        <v>0</v>
      </c>
      <c r="H31" s="586">
        <v>3.2458268105983699E-2</v>
      </c>
      <c r="I31" s="592">
        <v>1.8337445259094201</v>
      </c>
      <c r="J31" s="586">
        <v>0.85003752822586998</v>
      </c>
    </row>
    <row r="32" spans="1:10" x14ac:dyDescent="0.2">
      <c r="A32" s="2" t="s">
        <v>38</v>
      </c>
      <c r="B32" s="589">
        <v>107</v>
      </c>
      <c r="C32" s="586">
        <v>0.37386882305145303</v>
      </c>
      <c r="D32" s="586">
        <v>0.47354045510292098</v>
      </c>
      <c r="E32" s="586">
        <v>9.8209619522094699E-2</v>
      </c>
      <c r="F32" s="586">
        <v>3.3006325364112903E-2</v>
      </c>
      <c r="G32" s="586">
        <v>0</v>
      </c>
      <c r="H32" s="586">
        <v>2.13747601956129E-2</v>
      </c>
      <c r="I32" s="592">
        <v>1.7857744693756099</v>
      </c>
      <c r="J32" s="586">
        <v>0.86591808406642101</v>
      </c>
    </row>
    <row r="33" spans="1:10" x14ac:dyDescent="0.2">
      <c r="A33" s="2" t="s">
        <v>39</v>
      </c>
      <c r="B33" s="589">
        <v>97</v>
      </c>
      <c r="C33" s="586">
        <v>0.35241737961769098</v>
      </c>
      <c r="D33" s="586">
        <v>0.552604079246521</v>
      </c>
      <c r="E33" s="586">
        <v>5.0684943795204197E-2</v>
      </c>
      <c r="F33" s="586">
        <v>2.0431621000170701E-2</v>
      </c>
      <c r="G33" s="586">
        <v>0</v>
      </c>
      <c r="H33" s="586">
        <v>2.3861965164542202E-2</v>
      </c>
      <c r="I33" s="592">
        <v>1.73275375366211</v>
      </c>
      <c r="J33" s="586">
        <v>0.92714497020743503</v>
      </c>
    </row>
    <row r="34" spans="1:10" x14ac:dyDescent="0.2">
      <c r="A34" s="2" t="s">
        <v>40</v>
      </c>
      <c r="B34" s="589">
        <v>98</v>
      </c>
      <c r="C34" s="586">
        <v>0.40181127190589899</v>
      </c>
      <c r="D34" s="586">
        <v>0.50867587327957198</v>
      </c>
      <c r="E34" s="586">
        <v>7.0255473256111103E-2</v>
      </c>
      <c r="F34" s="586">
        <v>0</v>
      </c>
      <c r="G34" s="586">
        <v>1.9257416948676099E-2</v>
      </c>
      <c r="H34" s="586">
        <v>0</v>
      </c>
      <c r="I34" s="592">
        <v>1.7262164354324301</v>
      </c>
      <c r="J34" s="586">
        <v>0.91048711296309703</v>
      </c>
    </row>
    <row r="35" spans="1:10" x14ac:dyDescent="0.2">
      <c r="A35" s="2" t="s">
        <v>41</v>
      </c>
      <c r="B35" s="589">
        <v>102</v>
      </c>
      <c r="C35" s="586">
        <v>0.30553612112999001</v>
      </c>
      <c r="D35" s="586">
        <v>0.61212474107742298</v>
      </c>
      <c r="E35" s="586">
        <v>4.12852801382542E-2</v>
      </c>
      <c r="F35" s="586">
        <v>0</v>
      </c>
      <c r="G35" s="586">
        <v>0</v>
      </c>
      <c r="H35" s="586">
        <v>4.1053868830204003E-2</v>
      </c>
      <c r="I35" s="592">
        <v>1.7244361639022801</v>
      </c>
      <c r="J35" s="586">
        <v>0.95694723789464697</v>
      </c>
    </row>
    <row r="36" spans="1:10" x14ac:dyDescent="0.2">
      <c r="A36" s="2" t="s">
        <v>42</v>
      </c>
      <c r="B36" s="589">
        <v>86</v>
      </c>
      <c r="C36" s="586">
        <v>0.344517201185226</v>
      </c>
      <c r="D36" s="586">
        <v>0.47992759943008401</v>
      </c>
      <c r="E36" s="586">
        <v>8.7668016552925096E-2</v>
      </c>
      <c r="F36" s="586">
        <v>2.17955633997917E-2</v>
      </c>
      <c r="G36" s="586">
        <v>2.1639214828610399E-2</v>
      </c>
      <c r="H36" s="586">
        <v>4.4452399015426601E-2</v>
      </c>
      <c r="I36" s="592">
        <v>1.84475874900818</v>
      </c>
      <c r="J36" s="586">
        <v>0.86279825786500197</v>
      </c>
    </row>
    <row r="37" spans="1:10" x14ac:dyDescent="0.2">
      <c r="A37" s="2" t="s">
        <v>43</v>
      </c>
      <c r="B37" s="589">
        <v>88</v>
      </c>
      <c r="C37" s="586">
        <v>0.396129310131073</v>
      </c>
      <c r="D37" s="586">
        <v>0.51522308588027999</v>
      </c>
      <c r="E37" s="586">
        <v>7.4802577495575007E-2</v>
      </c>
      <c r="F37" s="586">
        <v>0</v>
      </c>
      <c r="G37" s="586">
        <v>0</v>
      </c>
      <c r="H37" s="586">
        <v>1.38450236991048E-2</v>
      </c>
      <c r="I37" s="592">
        <v>1.67416203022003</v>
      </c>
      <c r="J37" s="586">
        <v>0.92414723901907103</v>
      </c>
    </row>
    <row r="38" spans="1:10" x14ac:dyDescent="0.2">
      <c r="A38" s="2" t="s">
        <v>44</v>
      </c>
      <c r="B38" s="589">
        <v>104</v>
      </c>
      <c r="C38" s="586">
        <v>0.25748491287231401</v>
      </c>
      <c r="D38" s="586">
        <v>0.60000294446945202</v>
      </c>
      <c r="E38" s="586">
        <v>9.0051710605621296E-2</v>
      </c>
      <c r="F38" s="586">
        <v>5.24604097008705E-2</v>
      </c>
      <c r="G38" s="586">
        <v>0</v>
      </c>
      <c r="H38" s="586">
        <v>0</v>
      </c>
      <c r="I38" s="592">
        <v>1.93748760223389</v>
      </c>
      <c r="J38" s="586">
        <v>0.85748787650811398</v>
      </c>
    </row>
    <row r="39" spans="1:10" x14ac:dyDescent="0.2">
      <c r="A39" s="2" t="s">
        <v>45</v>
      </c>
      <c r="B39" s="589">
        <v>103</v>
      </c>
      <c r="C39" s="586">
        <v>0.28175842761993403</v>
      </c>
      <c r="D39" s="586">
        <v>0.51069313287734996</v>
      </c>
      <c r="E39" s="586">
        <v>0.19767592847347301</v>
      </c>
      <c r="F39" s="586">
        <v>0</v>
      </c>
      <c r="G39" s="586">
        <v>9.8724784329533594E-3</v>
      </c>
      <c r="H39" s="586">
        <v>0</v>
      </c>
      <c r="I39" s="592">
        <v>1.9455349445343</v>
      </c>
      <c r="J39" s="586">
        <v>0.79245158632826596</v>
      </c>
    </row>
    <row r="40" spans="1:10" x14ac:dyDescent="0.2">
      <c r="A40" s="2" t="s">
        <v>46</v>
      </c>
      <c r="B40" s="589">
        <v>102</v>
      </c>
      <c r="C40" s="586">
        <v>0.46377608180046098</v>
      </c>
      <c r="D40" s="586">
        <v>0.45962995290756198</v>
      </c>
      <c r="E40" s="586">
        <v>7.6593980193138095E-2</v>
      </c>
      <c r="F40" s="586">
        <v>0</v>
      </c>
      <c r="G40" s="586">
        <v>0</v>
      </c>
      <c r="H40" s="586">
        <v>0</v>
      </c>
      <c r="I40" s="592">
        <v>1.6128178834915201</v>
      </c>
      <c r="J40" s="586">
        <v>0.92340602094820101</v>
      </c>
    </row>
    <row r="41" spans="1:10" x14ac:dyDescent="0.2">
      <c r="A41" s="2" t="s">
        <v>47</v>
      </c>
      <c r="B41" s="589">
        <v>95</v>
      </c>
      <c r="C41" s="586">
        <v>0.35103800892829901</v>
      </c>
      <c r="D41" s="586">
        <v>0.51179152727127097</v>
      </c>
      <c r="E41" s="586">
        <v>0.109023578464985</v>
      </c>
      <c r="F41" s="586">
        <v>0</v>
      </c>
      <c r="G41" s="586">
        <v>1.4015534892678301E-2</v>
      </c>
      <c r="H41" s="586">
        <v>1.4131352305412299E-2</v>
      </c>
      <c r="I41" s="592">
        <v>1.7971658706664999</v>
      </c>
      <c r="J41" s="586">
        <v>0.87519725532105996</v>
      </c>
    </row>
    <row r="42" spans="1:10" x14ac:dyDescent="0.2">
      <c r="A42" s="2" t="s">
        <v>48</v>
      </c>
      <c r="B42" s="589">
        <v>103</v>
      </c>
      <c r="C42" s="586">
        <v>0.43092140555381803</v>
      </c>
      <c r="D42" s="586">
        <v>0.441171705722809</v>
      </c>
      <c r="E42" s="586">
        <v>0.115648478269577</v>
      </c>
      <c r="F42" s="586">
        <v>0</v>
      </c>
      <c r="G42" s="586">
        <v>1.22583918273449E-2</v>
      </c>
      <c r="H42" s="586">
        <v>0</v>
      </c>
      <c r="I42" s="592">
        <v>1.72150218486786</v>
      </c>
      <c r="J42" s="586">
        <v>0.87209312752062695</v>
      </c>
    </row>
    <row r="43" spans="1:10" x14ac:dyDescent="0.2">
      <c r="A43" s="2" t="s">
        <v>49</v>
      </c>
      <c r="B43" s="589">
        <v>91</v>
      </c>
      <c r="C43" s="586">
        <v>0.35807558894157399</v>
      </c>
      <c r="D43" s="586">
        <v>0.49624004960060097</v>
      </c>
      <c r="E43" s="586">
        <v>8.4868818521499606E-2</v>
      </c>
      <c r="F43" s="586">
        <v>3.8222119212150601E-2</v>
      </c>
      <c r="G43" s="586">
        <v>1.1119069531559901E-2</v>
      </c>
      <c r="H43" s="586">
        <v>1.14743709564209E-2</v>
      </c>
      <c r="I43" s="592">
        <v>1.8346979618072501</v>
      </c>
      <c r="J43" s="586">
        <v>0.86423214427017403</v>
      </c>
    </row>
    <row r="44" spans="1:10" x14ac:dyDescent="0.2">
      <c r="A44" s="2" t="s">
        <v>50</v>
      </c>
      <c r="B44" s="589">
        <v>97</v>
      </c>
      <c r="C44" s="586">
        <v>0.29105490446090698</v>
      </c>
      <c r="D44" s="586">
        <v>0.56115311384201005</v>
      </c>
      <c r="E44" s="586">
        <v>0.120867639780045</v>
      </c>
      <c r="F44" s="586">
        <v>1.88643280416727E-2</v>
      </c>
      <c r="G44" s="586">
        <v>0</v>
      </c>
      <c r="H44" s="586">
        <v>8.0600241199135798E-3</v>
      </c>
      <c r="I44" s="592">
        <v>1.86646509170532</v>
      </c>
      <c r="J44" s="586">
        <v>0.85913263929642603</v>
      </c>
    </row>
    <row r="45" spans="1:10" x14ac:dyDescent="0.2">
      <c r="A45" s="2" t="s">
        <v>51</v>
      </c>
      <c r="B45" s="589">
        <v>96</v>
      </c>
      <c r="C45" s="586">
        <v>0.38113087415695202</v>
      </c>
      <c r="D45" s="586">
        <v>0.47458529472351102</v>
      </c>
      <c r="E45" s="586">
        <v>0.114346280694008</v>
      </c>
      <c r="F45" s="586">
        <v>0</v>
      </c>
      <c r="G45" s="586">
        <v>2.08091419190168E-2</v>
      </c>
      <c r="H45" s="586">
        <v>9.1283963993191702E-3</v>
      </c>
      <c r="I45" s="592">
        <v>1.7937601804733301</v>
      </c>
      <c r="J45" s="586">
        <v>0.86359945751465905</v>
      </c>
    </row>
    <row r="46" spans="1:10" x14ac:dyDescent="0.2">
      <c r="A46" s="2" t="s">
        <v>52</v>
      </c>
      <c r="B46" s="589">
        <v>105</v>
      </c>
      <c r="C46" s="586">
        <v>0.40113651752471902</v>
      </c>
      <c r="D46" s="586">
        <v>0.485201746225357</v>
      </c>
      <c r="E46" s="586">
        <v>6.0448080301284797E-2</v>
      </c>
      <c r="F46" s="586">
        <v>2.7315137907862701E-2</v>
      </c>
      <c r="G46" s="586">
        <v>8.2049369812011701E-3</v>
      </c>
      <c r="H46" s="586">
        <v>1.7693601548671702E-2</v>
      </c>
      <c r="I46" s="592">
        <v>1.73384749889374</v>
      </c>
      <c r="J46" s="586">
        <v>0.90230323925413702</v>
      </c>
    </row>
    <row r="47" spans="1:10" x14ac:dyDescent="0.2">
      <c r="A47" s="2" t="s">
        <v>53</v>
      </c>
      <c r="B47" s="589">
        <v>104</v>
      </c>
      <c r="C47" s="586">
        <v>0.32047221064567599</v>
      </c>
      <c r="D47" s="586">
        <v>0.58950173854827903</v>
      </c>
      <c r="E47" s="586">
        <v>6.4447522163391099E-2</v>
      </c>
      <c r="F47" s="586">
        <v>0</v>
      </c>
      <c r="G47" s="586">
        <v>1.95171143859625E-2</v>
      </c>
      <c r="H47" s="586">
        <v>6.0613984242081599E-3</v>
      </c>
      <c r="I47" s="592">
        <v>1.8013223409652701</v>
      </c>
      <c r="J47" s="586">
        <v>0.91552331526946296</v>
      </c>
    </row>
    <row r="48" spans="1:10" x14ac:dyDescent="0.2">
      <c r="A48" s="2" t="s">
        <v>54</v>
      </c>
      <c r="B48" s="589">
        <v>90</v>
      </c>
      <c r="C48" s="586">
        <v>0.42899572849273698</v>
      </c>
      <c r="D48" s="586">
        <v>0.46410191059112499</v>
      </c>
      <c r="E48" s="586">
        <v>6.5351791679859203E-2</v>
      </c>
      <c r="F48" s="586">
        <v>0</v>
      </c>
      <c r="G48" s="586">
        <v>0</v>
      </c>
      <c r="H48" s="586">
        <v>4.1550572961568798E-2</v>
      </c>
      <c r="I48" s="592">
        <v>1.6205914020538299</v>
      </c>
      <c r="J48" s="586">
        <v>0.931815086344425</v>
      </c>
    </row>
    <row r="49" spans="1:10" x14ac:dyDescent="0.2">
      <c r="A49" s="2" t="s">
        <v>55</v>
      </c>
      <c r="B49" s="589">
        <v>90</v>
      </c>
      <c r="C49" s="586">
        <v>0.40473964810371399</v>
      </c>
      <c r="D49" s="586">
        <v>0.45852649211883501</v>
      </c>
      <c r="E49" s="586">
        <v>0.10323486477136599</v>
      </c>
      <c r="F49" s="586">
        <v>0</v>
      </c>
      <c r="G49" s="586">
        <v>0</v>
      </c>
      <c r="H49" s="586">
        <v>3.3498991280794102E-2</v>
      </c>
      <c r="I49" s="592">
        <v>1.6880450248718299</v>
      </c>
      <c r="J49" s="586">
        <v>0.89318700732027101</v>
      </c>
    </row>
    <row r="50" spans="1:10" x14ac:dyDescent="0.2">
      <c r="A50" s="2" t="s">
        <v>56</v>
      </c>
      <c r="B50" s="589">
        <v>65</v>
      </c>
      <c r="C50" s="586">
        <v>0.46572396159172103</v>
      </c>
      <c r="D50" s="586">
        <v>0.32279208302497903</v>
      </c>
      <c r="E50" s="586">
        <v>0.14016677439212799</v>
      </c>
      <c r="F50" s="586">
        <v>2.2390658035874401E-2</v>
      </c>
      <c r="G50" s="586">
        <v>0</v>
      </c>
      <c r="H50" s="586">
        <v>4.8926517367362997E-2</v>
      </c>
      <c r="I50" s="592">
        <v>1.7047799825668299</v>
      </c>
      <c r="J50" s="586">
        <v>0.82908004864868901</v>
      </c>
    </row>
    <row r="51" spans="1:10" x14ac:dyDescent="0.2">
      <c r="A51" s="2" t="s">
        <v>57</v>
      </c>
      <c r="B51" s="589">
        <v>104</v>
      </c>
      <c r="C51" s="586">
        <v>0.36019495129585299</v>
      </c>
      <c r="D51" s="586">
        <v>0.51084417104721103</v>
      </c>
      <c r="E51" s="586">
        <v>7.8299015760421795E-2</v>
      </c>
      <c r="F51" s="586">
        <v>7.0348493754863704E-3</v>
      </c>
      <c r="G51" s="586">
        <v>0</v>
      </c>
      <c r="H51" s="586">
        <v>4.36270236968994E-2</v>
      </c>
      <c r="I51" s="592">
        <v>1.7199562788009599</v>
      </c>
      <c r="J51" s="586">
        <v>0.91077344691546502</v>
      </c>
    </row>
    <row r="52" spans="1:10" x14ac:dyDescent="0.2">
      <c r="A52" s="2" t="s">
        <v>58</v>
      </c>
      <c r="B52" s="589">
        <v>83</v>
      </c>
      <c r="C52" s="586">
        <v>0.40384107828140298</v>
      </c>
      <c r="D52" s="586">
        <v>0.498187065124512</v>
      </c>
      <c r="E52" s="586">
        <v>8.1951133906841306E-2</v>
      </c>
      <c r="F52" s="586">
        <v>0</v>
      </c>
      <c r="G52" s="586">
        <v>0</v>
      </c>
      <c r="H52" s="586">
        <v>1.60207469016314E-2</v>
      </c>
      <c r="I52" s="592">
        <v>1.67286920547485</v>
      </c>
      <c r="J52" s="586">
        <v>0.91671457336921802</v>
      </c>
    </row>
    <row r="53" spans="1:10" x14ac:dyDescent="0.2">
      <c r="A53" s="2" t="s">
        <v>59</v>
      </c>
      <c r="B53" s="589">
        <v>101</v>
      </c>
      <c r="C53" s="586">
        <v>0.32354423403739901</v>
      </c>
      <c r="D53" s="586">
        <v>0.55867743492126498</v>
      </c>
      <c r="E53" s="586">
        <v>5.1337581127881997E-2</v>
      </c>
      <c r="F53" s="586">
        <v>4.3790262192487703E-2</v>
      </c>
      <c r="G53" s="586">
        <v>0</v>
      </c>
      <c r="H53" s="586">
        <v>2.26504728198051E-2</v>
      </c>
      <c r="I53" s="592">
        <v>1.81109511852264</v>
      </c>
      <c r="J53" s="586">
        <v>0.90266752873437694</v>
      </c>
    </row>
    <row r="54" spans="1:10" x14ac:dyDescent="0.2">
      <c r="A54" s="2" t="s">
        <v>60</v>
      </c>
      <c r="B54" s="589">
        <v>94</v>
      </c>
      <c r="C54" s="586">
        <v>0.407268285751343</v>
      </c>
      <c r="D54" s="586">
        <v>0.49464160203933699</v>
      </c>
      <c r="E54" s="586">
        <v>7.1242503821849795E-2</v>
      </c>
      <c r="F54" s="586">
        <v>0</v>
      </c>
      <c r="G54" s="586">
        <v>0</v>
      </c>
      <c r="H54" s="586">
        <v>2.6847597211599301E-2</v>
      </c>
      <c r="I54" s="592">
        <v>1.6547038555145299</v>
      </c>
      <c r="J54" s="586">
        <v>0.92679203746928096</v>
      </c>
    </row>
    <row r="55" spans="1:10" x14ac:dyDescent="0.2">
      <c r="A55" s="2" t="s">
        <v>61</v>
      </c>
      <c r="B55" s="589">
        <v>93</v>
      </c>
      <c r="C55" s="586">
        <v>0.30360808968544001</v>
      </c>
      <c r="D55" s="586">
        <v>0.56733578443527199</v>
      </c>
      <c r="E55" s="586">
        <v>0.102812983095646</v>
      </c>
      <c r="F55" s="586">
        <v>2.62431669980288E-2</v>
      </c>
      <c r="G55" s="586">
        <v>0</v>
      </c>
      <c r="H55" s="586">
        <v>0</v>
      </c>
      <c r="I55" s="592">
        <v>1.85169124603271</v>
      </c>
      <c r="J55" s="586">
        <v>0.87094385303134103</v>
      </c>
    </row>
    <row r="56" spans="1:10" x14ac:dyDescent="0.2">
      <c r="A56" s="2" t="s">
        <v>62</v>
      </c>
      <c r="B56" s="589">
        <v>105</v>
      </c>
      <c r="C56" s="586">
        <v>0.26031431555748002</v>
      </c>
      <c r="D56" s="586">
        <v>0.568922579288483</v>
      </c>
      <c r="E56" s="586">
        <v>0.11334871500730501</v>
      </c>
      <c r="F56" s="586">
        <v>3.2046511769294697E-2</v>
      </c>
      <c r="G56" s="586">
        <v>1.39977671205997E-2</v>
      </c>
      <c r="H56" s="586">
        <v>1.1370109394192701E-2</v>
      </c>
      <c r="I56" s="592">
        <v>1.95865058898926</v>
      </c>
      <c r="J56" s="586">
        <v>0.83877384680344402</v>
      </c>
    </row>
    <row r="57" spans="1:10" x14ac:dyDescent="0.2">
      <c r="A57" s="2" t="s">
        <v>63</v>
      </c>
      <c r="B57" s="589">
        <v>97</v>
      </c>
      <c r="C57" s="586">
        <v>0.34792724251747098</v>
      </c>
      <c r="D57" s="586">
        <v>0.49991375207901001</v>
      </c>
      <c r="E57" s="586">
        <v>0.12061047554016099</v>
      </c>
      <c r="F57" s="586">
        <v>0</v>
      </c>
      <c r="G57" s="586">
        <v>0</v>
      </c>
      <c r="H57" s="586">
        <v>3.1548522412776898E-2</v>
      </c>
      <c r="I57" s="592">
        <v>1.7652781009674099</v>
      </c>
      <c r="J57" s="586">
        <v>0.87546048587943803</v>
      </c>
    </row>
    <row r="58" spans="1:10" x14ac:dyDescent="0.2">
      <c r="A58" s="2" t="s">
        <v>64</v>
      </c>
      <c r="B58" s="589">
        <v>103</v>
      </c>
      <c r="C58" s="586">
        <v>0.42094561457634</v>
      </c>
      <c r="D58" s="586">
        <v>0.442305028438568</v>
      </c>
      <c r="E58" s="586">
        <v>9.4517484307289096E-2</v>
      </c>
      <c r="F58" s="586">
        <v>1.3518135063350201E-2</v>
      </c>
      <c r="G58" s="586">
        <v>1.8429152667522399E-2</v>
      </c>
      <c r="H58" s="586">
        <v>1.0284592397511E-2</v>
      </c>
      <c r="I58" s="592">
        <v>1.7533589601516699</v>
      </c>
      <c r="J58" s="586">
        <v>0.872221074750684</v>
      </c>
    </row>
    <row r="59" spans="1:10" x14ac:dyDescent="0.2">
      <c r="A59" s="2" t="s">
        <v>65</v>
      </c>
      <c r="B59" s="589">
        <v>90</v>
      </c>
      <c r="C59" s="586">
        <v>0.289073646068573</v>
      </c>
      <c r="D59" s="586">
        <v>0.575223028659821</v>
      </c>
      <c r="E59" s="586">
        <v>9.5933273434639005E-2</v>
      </c>
      <c r="F59" s="586">
        <v>3.9770014584064498E-2</v>
      </c>
      <c r="G59" s="586">
        <v>0</v>
      </c>
      <c r="H59" s="586">
        <v>0</v>
      </c>
      <c r="I59" s="592">
        <v>1.8863996267318699</v>
      </c>
      <c r="J59" s="586">
        <v>0.86429670692595495</v>
      </c>
    </row>
    <row r="60" spans="1:10" x14ac:dyDescent="0.2">
      <c r="A60" s="2" t="s">
        <v>66</v>
      </c>
      <c r="B60" s="589">
        <v>90</v>
      </c>
      <c r="C60" s="586">
        <v>0.37523534893989602</v>
      </c>
      <c r="D60" s="586">
        <v>0.448815137147903</v>
      </c>
      <c r="E60" s="586">
        <v>0.137172475457191</v>
      </c>
      <c r="F60" s="586">
        <v>0</v>
      </c>
      <c r="G60" s="586">
        <v>1.77397783845663E-2</v>
      </c>
      <c r="H60" s="586">
        <v>2.1037258207798001E-2</v>
      </c>
      <c r="I60" s="592">
        <v>1.81118428707123</v>
      </c>
      <c r="J60" s="586">
        <v>0.84175878455506403</v>
      </c>
    </row>
    <row r="61" spans="1:10" x14ac:dyDescent="0.2">
      <c r="A61" s="2" t="s">
        <v>67</v>
      </c>
      <c r="B61" s="589">
        <v>87</v>
      </c>
      <c r="C61" s="586">
        <v>0.42311674356460599</v>
      </c>
      <c r="D61" s="586">
        <v>0.46844181418418901</v>
      </c>
      <c r="E61" s="586">
        <v>7.5752355158328996E-2</v>
      </c>
      <c r="F61" s="586">
        <v>1.1484888382256E-2</v>
      </c>
      <c r="G61" s="586">
        <v>2.1204184740781801E-2</v>
      </c>
      <c r="H61" s="586">
        <v>0</v>
      </c>
      <c r="I61" s="592">
        <v>1.73921799659729</v>
      </c>
      <c r="J61" s="586">
        <v>0.89155857020372398</v>
      </c>
    </row>
    <row r="62" spans="1:10" x14ac:dyDescent="0.2">
      <c r="A62" s="2" t="s">
        <v>68</v>
      </c>
      <c r="B62" s="589">
        <v>120</v>
      </c>
      <c r="C62" s="586">
        <v>0.41601261496543901</v>
      </c>
      <c r="D62" s="586">
        <v>0.44727227091789201</v>
      </c>
      <c r="E62" s="586">
        <v>7.5683265924453694E-2</v>
      </c>
      <c r="F62" s="586">
        <v>2.6215538382530199E-2</v>
      </c>
      <c r="G62" s="586">
        <v>6.93016033619642E-3</v>
      </c>
      <c r="H62" s="586">
        <v>2.7886169031262401E-2</v>
      </c>
      <c r="I62" s="592">
        <v>1.7252299785614</v>
      </c>
      <c r="J62" s="586">
        <v>0.88804915742714996</v>
      </c>
    </row>
    <row r="63" spans="1:10" x14ac:dyDescent="0.2">
      <c r="A63" s="2" t="s">
        <v>69</v>
      </c>
      <c r="B63" s="589">
        <v>89</v>
      </c>
      <c r="C63" s="586">
        <v>0.386288732290268</v>
      </c>
      <c r="D63" s="586">
        <v>0.51195907592773404</v>
      </c>
      <c r="E63" s="586">
        <v>4.6379849314689602E-2</v>
      </c>
      <c r="F63" s="586">
        <v>1.4633059501647901E-2</v>
      </c>
      <c r="G63" s="586">
        <v>0</v>
      </c>
      <c r="H63" s="586">
        <v>4.0739297866821303E-2</v>
      </c>
      <c r="I63" s="592">
        <v>1.67616438865662</v>
      </c>
      <c r="J63" s="586">
        <v>0.93639590600043998</v>
      </c>
    </row>
    <row r="64" spans="1:10" x14ac:dyDescent="0.2">
      <c r="A64" s="2" t="s">
        <v>70</v>
      </c>
      <c r="B64" s="589">
        <v>100</v>
      </c>
      <c r="C64" s="586">
        <v>0.34843882918357799</v>
      </c>
      <c r="D64" s="586">
        <v>0.56963253021240201</v>
      </c>
      <c r="E64" s="586">
        <v>4.4665887951850898E-2</v>
      </c>
      <c r="F64" s="586">
        <v>2.2323660552501699E-2</v>
      </c>
      <c r="G64" s="586">
        <v>0</v>
      </c>
      <c r="H64" s="586">
        <v>1.49391079321504E-2</v>
      </c>
      <c r="I64" s="592">
        <v>1.73694455623627</v>
      </c>
      <c r="J64" s="586">
        <v>0.93199451123571497</v>
      </c>
    </row>
    <row r="65" spans="1:10" x14ac:dyDescent="0.2">
      <c r="A65" s="2" t="s">
        <v>71</v>
      </c>
      <c r="B65" s="589">
        <v>81</v>
      </c>
      <c r="C65" s="586">
        <v>0.41365486383438099</v>
      </c>
      <c r="D65" s="586">
        <v>0.41060665249824502</v>
      </c>
      <c r="E65" s="586">
        <v>0.132565602660179</v>
      </c>
      <c r="F65" s="586">
        <v>0</v>
      </c>
      <c r="G65" s="586">
        <v>0</v>
      </c>
      <c r="H65" s="586">
        <v>4.3172888457775102E-2</v>
      </c>
      <c r="I65" s="592">
        <v>1.70622777938843</v>
      </c>
      <c r="J65" s="586">
        <v>0.86145292077452496</v>
      </c>
    </row>
    <row r="66" spans="1:10" x14ac:dyDescent="0.2">
      <c r="A66" s="2" t="s">
        <v>72</v>
      </c>
      <c r="B66" s="589">
        <v>95</v>
      </c>
      <c r="C66" s="586">
        <v>0.32264369726181003</v>
      </c>
      <c r="D66" s="586">
        <v>0.55408352613449097</v>
      </c>
      <c r="E66" s="586">
        <v>9.3166768550872803E-2</v>
      </c>
      <c r="F66" s="586">
        <v>1.22224139049649E-2</v>
      </c>
      <c r="G66" s="586">
        <v>6.49785064160824E-3</v>
      </c>
      <c r="H66" s="586">
        <v>1.1385747231543101E-2</v>
      </c>
      <c r="I66" s="592">
        <v>1.8123246431350699</v>
      </c>
      <c r="J66" s="586">
        <v>0.88682437830274796</v>
      </c>
    </row>
    <row r="67" spans="1:10" x14ac:dyDescent="0.2">
      <c r="A67" s="2" t="s">
        <v>73</v>
      </c>
      <c r="B67" s="589">
        <v>101</v>
      </c>
      <c r="C67" s="586">
        <v>0.38922223448753401</v>
      </c>
      <c r="D67" s="586">
        <v>0.47285971045494102</v>
      </c>
      <c r="E67" s="586">
        <v>9.8094664514064803E-2</v>
      </c>
      <c r="F67" s="586">
        <v>1.5966499224305201E-2</v>
      </c>
      <c r="G67" s="586">
        <v>0</v>
      </c>
      <c r="H67" s="586">
        <v>2.3856872692704201E-2</v>
      </c>
      <c r="I67" s="592">
        <v>1.7344707250595099</v>
      </c>
      <c r="J67" s="586">
        <v>0.88315118682493998</v>
      </c>
    </row>
    <row r="68" spans="1:10" x14ac:dyDescent="0.2">
      <c r="A68" s="2" t="s">
        <v>74</v>
      </c>
      <c r="B68" s="589">
        <v>92</v>
      </c>
      <c r="C68" s="586">
        <v>0.36386474967002902</v>
      </c>
      <c r="D68" s="586">
        <v>0.51325660943984996</v>
      </c>
      <c r="E68" s="586">
        <v>6.5296426415443407E-2</v>
      </c>
      <c r="F68" s="586">
        <v>1.8436074256897E-2</v>
      </c>
      <c r="G68" s="586">
        <v>0</v>
      </c>
      <c r="H68" s="586">
        <v>3.9146136492490803E-2</v>
      </c>
      <c r="I68" s="592">
        <v>1.7276420593261701</v>
      </c>
      <c r="J68" s="586">
        <v>0.91285615411763199</v>
      </c>
    </row>
    <row r="69" spans="1:10" x14ac:dyDescent="0.2">
      <c r="A69" s="2" t="s">
        <v>75</v>
      </c>
      <c r="B69" s="589">
        <v>108</v>
      </c>
      <c r="C69" s="586">
        <v>0.43983006477356001</v>
      </c>
      <c r="D69" s="586">
        <v>0.46698847413062999</v>
      </c>
      <c r="E69" s="586">
        <v>6.4978748559951796E-2</v>
      </c>
      <c r="F69" s="586">
        <v>9.2572486028075201E-3</v>
      </c>
      <c r="G69" s="586">
        <v>0</v>
      </c>
      <c r="H69" s="586">
        <v>1.89454853534698E-2</v>
      </c>
      <c r="I69" s="592">
        <v>1.6367818117141699</v>
      </c>
      <c r="J69" s="586">
        <v>0.92433040729787397</v>
      </c>
    </row>
    <row r="70" spans="1:10" x14ac:dyDescent="0.2">
      <c r="A70" s="2" t="s">
        <v>76</v>
      </c>
      <c r="B70" s="589">
        <v>99</v>
      </c>
      <c r="C70" s="586">
        <v>0.34732940793037398</v>
      </c>
      <c r="D70" s="586">
        <v>0.57227528095245395</v>
      </c>
      <c r="E70" s="586">
        <v>7.1068167686462402E-2</v>
      </c>
      <c r="F70" s="586">
        <v>9.3271574005484598E-3</v>
      </c>
      <c r="G70" s="586">
        <v>0</v>
      </c>
      <c r="H70" s="586">
        <v>0</v>
      </c>
      <c r="I70" s="592">
        <v>1.74239301681519</v>
      </c>
      <c r="J70" s="586">
        <v>0.91960467603609897</v>
      </c>
    </row>
    <row r="71" spans="1:10" x14ac:dyDescent="0.2">
      <c r="A71" s="3" t="s">
        <v>77</v>
      </c>
      <c r="B71" s="590">
        <v>77</v>
      </c>
      <c r="C71" s="587">
        <v>0.39239266514778098</v>
      </c>
      <c r="D71" s="587">
        <v>0.50352865457534801</v>
      </c>
      <c r="E71" s="587">
        <v>9.3569047749042497E-2</v>
      </c>
      <c r="F71" s="587">
        <v>0</v>
      </c>
      <c r="G71" s="587">
        <v>0</v>
      </c>
      <c r="H71" s="587">
        <v>1.0509612970054099E-2</v>
      </c>
      <c r="I71" s="593">
        <v>1.69800245761871</v>
      </c>
      <c r="J71" s="587">
        <v>0.905437131249614</v>
      </c>
    </row>
    <row r="73" spans="1:10" x14ac:dyDescent="0.2">
      <c r="A73" t="s">
        <v>365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I8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366</v>
      </c>
    </row>
    <row r="5" spans="1:9" ht="25.5" x14ac:dyDescent="0.2">
      <c r="A5" s="4" t="s">
        <v>88</v>
      </c>
      <c r="B5" s="4" t="s">
        <v>5</v>
      </c>
      <c r="C5" s="4" t="s">
        <v>367</v>
      </c>
      <c r="D5" s="4" t="s">
        <v>368</v>
      </c>
      <c r="E5" s="4" t="s">
        <v>91</v>
      </c>
      <c r="F5" s="4" t="s">
        <v>369</v>
      </c>
      <c r="G5" s="4" t="s">
        <v>370</v>
      </c>
      <c r="H5" s="4" t="s">
        <v>162</v>
      </c>
      <c r="I5" s="4" t="s">
        <v>94</v>
      </c>
    </row>
    <row r="6" spans="1:9" x14ac:dyDescent="0.2">
      <c r="A6" s="44" t="s">
        <v>371</v>
      </c>
      <c r="B6" s="625">
        <v>6140</v>
      </c>
      <c r="C6" s="624">
        <v>0.19724506139755199</v>
      </c>
      <c r="D6" s="624">
        <v>0.30257132649421697</v>
      </c>
      <c r="E6" s="624">
        <v>0.23465897142887099</v>
      </c>
      <c r="F6" s="624">
        <v>0.14880074560642201</v>
      </c>
      <c r="G6" s="624">
        <v>9.0664595365524306E-2</v>
      </c>
      <c r="H6" s="624">
        <v>2.6059303432703001E-2</v>
      </c>
      <c r="I6" s="626">
        <v>2.6232507228851301</v>
      </c>
    </row>
    <row r="7" spans="1:9" x14ac:dyDescent="0.2">
      <c r="A7" s="44" t="s">
        <v>372</v>
      </c>
      <c r="B7" s="625">
        <v>6148</v>
      </c>
      <c r="C7" s="624">
        <v>0.35872539877891502</v>
      </c>
      <c r="D7" s="624">
        <v>0.40274059772491499</v>
      </c>
      <c r="E7" s="624">
        <v>0.16558299958705899</v>
      </c>
      <c r="F7" s="624">
        <v>4.0190689265727997E-2</v>
      </c>
      <c r="G7" s="624">
        <v>1.66490543633699E-2</v>
      </c>
      <c r="H7" s="624">
        <v>1.6111252829432501E-2</v>
      </c>
      <c r="I7" s="626">
        <v>1.93615758419037</v>
      </c>
    </row>
    <row r="8" spans="1:9" x14ac:dyDescent="0.2">
      <c r="A8" s="44" t="s">
        <v>373</v>
      </c>
      <c r="B8" s="625">
        <v>6107</v>
      </c>
      <c r="C8" s="624">
        <v>0.139905124902725</v>
      </c>
      <c r="D8" s="624">
        <v>0.33044835925102201</v>
      </c>
      <c r="E8" s="624">
        <v>0.331874579191208</v>
      </c>
      <c r="F8" s="624">
        <v>0.122417420148849</v>
      </c>
      <c r="G8" s="624">
        <v>4.7511052340269103E-2</v>
      </c>
      <c r="H8" s="624">
        <v>2.7843466028571101E-2</v>
      </c>
      <c r="I8" s="626">
        <v>2.5959300994872998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371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367</v>
      </c>
      <c r="D5" s="4" t="s">
        <v>368</v>
      </c>
      <c r="E5" s="4" t="s">
        <v>91</v>
      </c>
      <c r="F5" s="4" t="s">
        <v>369</v>
      </c>
      <c r="G5" s="4" t="s">
        <v>370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00" t="s">
        <v>1</v>
      </c>
      <c r="C6" s="597" t="s">
        <v>1</v>
      </c>
      <c r="D6" s="597" t="s">
        <v>1</v>
      </c>
      <c r="E6" s="597" t="s">
        <v>1</v>
      </c>
      <c r="F6" s="597" t="s">
        <v>1</v>
      </c>
      <c r="G6" s="597" t="s">
        <v>1</v>
      </c>
      <c r="H6" s="597" t="s">
        <v>1</v>
      </c>
      <c r="I6" s="603" t="s">
        <v>1</v>
      </c>
      <c r="J6" s="597" t="s">
        <v>1</v>
      </c>
    </row>
    <row r="7" spans="1:10" x14ac:dyDescent="0.2">
      <c r="A7" s="2" t="s">
        <v>13</v>
      </c>
      <c r="B7" s="601">
        <v>6140</v>
      </c>
      <c r="C7" s="598">
        <v>0.19724506139755199</v>
      </c>
      <c r="D7" s="598">
        <v>0.30257132649421697</v>
      </c>
      <c r="E7" s="598">
        <v>0.23465897142887099</v>
      </c>
      <c r="F7" s="598">
        <v>0.14880074560642201</v>
      </c>
      <c r="G7" s="598">
        <v>9.0664595365524306E-2</v>
      </c>
      <c r="H7" s="598">
        <v>2.6059303432703001E-2</v>
      </c>
      <c r="I7" s="604">
        <v>2.6232507228851301</v>
      </c>
      <c r="J7" s="598">
        <v>0.51318975348459805</v>
      </c>
    </row>
    <row r="8" spans="1:10" x14ac:dyDescent="0.2">
      <c r="A8" s="5" t="s">
        <v>14</v>
      </c>
      <c r="B8" s="600" t="s">
        <v>1</v>
      </c>
      <c r="C8" s="597" t="s">
        <v>1</v>
      </c>
      <c r="D8" s="597" t="s">
        <v>1</v>
      </c>
      <c r="E8" s="597" t="s">
        <v>1</v>
      </c>
      <c r="F8" s="597" t="s">
        <v>1</v>
      </c>
      <c r="G8" s="597" t="s">
        <v>1</v>
      </c>
      <c r="H8" s="597" t="s">
        <v>1</v>
      </c>
      <c r="I8" s="603" t="s">
        <v>1</v>
      </c>
      <c r="J8" s="597" t="s">
        <v>1</v>
      </c>
    </row>
    <row r="9" spans="1:10" x14ac:dyDescent="0.2">
      <c r="A9" s="2" t="s">
        <v>15</v>
      </c>
      <c r="B9" s="601">
        <v>103</v>
      </c>
      <c r="C9" s="598">
        <v>0.15624141693115201</v>
      </c>
      <c r="D9" s="598">
        <v>0.338144510984421</v>
      </c>
      <c r="E9" s="598">
        <v>0.25060501694679299</v>
      </c>
      <c r="F9" s="598">
        <v>0.149101331830025</v>
      </c>
      <c r="G9" s="598">
        <v>0.105907700955868</v>
      </c>
      <c r="H9" s="598">
        <v>0</v>
      </c>
      <c r="I9" s="604">
        <v>2.7102894783020002</v>
      </c>
      <c r="J9" s="598">
        <v>0.49438593896596</v>
      </c>
    </row>
    <row r="10" spans="1:10" x14ac:dyDescent="0.2">
      <c r="A10" s="2" t="s">
        <v>16</v>
      </c>
      <c r="B10" s="601">
        <v>107</v>
      </c>
      <c r="C10" s="598">
        <v>0.12910000979900399</v>
      </c>
      <c r="D10" s="598">
        <v>0.23852525651454901</v>
      </c>
      <c r="E10" s="598">
        <v>0.238872915506363</v>
      </c>
      <c r="F10" s="598">
        <v>0.292835712432861</v>
      </c>
      <c r="G10" s="598">
        <v>0.100666105747223</v>
      </c>
      <c r="H10" s="598">
        <v>0</v>
      </c>
      <c r="I10" s="604">
        <v>2.9974427223205602</v>
      </c>
      <c r="J10" s="598">
        <v>0.36762526631355302</v>
      </c>
    </row>
    <row r="11" spans="1:10" x14ac:dyDescent="0.2">
      <c r="A11" s="2" t="s">
        <v>17</v>
      </c>
      <c r="B11" s="601">
        <v>127</v>
      </c>
      <c r="C11" s="598">
        <v>0.124625138938427</v>
      </c>
      <c r="D11" s="598">
        <v>0.25542083382606501</v>
      </c>
      <c r="E11" s="598">
        <v>0.21519574522972101</v>
      </c>
      <c r="F11" s="598">
        <v>0.194663375616074</v>
      </c>
      <c r="G11" s="598">
        <v>0.15271998941898299</v>
      </c>
      <c r="H11" s="598">
        <v>5.7374931871891001E-2</v>
      </c>
      <c r="I11" s="604">
        <v>2.9951541423797599</v>
      </c>
      <c r="J11" s="598">
        <v>0.40317829390149101</v>
      </c>
    </row>
    <row r="12" spans="1:10" x14ac:dyDescent="0.2">
      <c r="A12" s="2" t="s">
        <v>18</v>
      </c>
      <c r="B12" s="601">
        <v>109</v>
      </c>
      <c r="C12" s="598">
        <v>0.11577555537223801</v>
      </c>
      <c r="D12" s="598">
        <v>0.30250456929206798</v>
      </c>
      <c r="E12" s="598">
        <v>0.23856388032436401</v>
      </c>
      <c r="F12" s="598">
        <v>0.23283918201923401</v>
      </c>
      <c r="G12" s="598">
        <v>0.10171382129192399</v>
      </c>
      <c r="H12" s="598">
        <v>8.6029805243015307E-3</v>
      </c>
      <c r="I12" s="604">
        <v>2.9013626575470002</v>
      </c>
      <c r="J12" s="598">
        <v>0.421909811268874</v>
      </c>
    </row>
    <row r="13" spans="1:10" x14ac:dyDescent="0.2">
      <c r="A13" s="2" t="s">
        <v>19</v>
      </c>
      <c r="B13" s="601">
        <v>108</v>
      </c>
      <c r="C13" s="598">
        <v>7.4882425367832198E-2</v>
      </c>
      <c r="D13" s="598">
        <v>0.319452434778214</v>
      </c>
      <c r="E13" s="598">
        <v>0.26760378479957603</v>
      </c>
      <c r="F13" s="598">
        <v>0.24475760757923101</v>
      </c>
      <c r="G13" s="598">
        <v>8.5776455700397505E-2</v>
      </c>
      <c r="H13" s="598">
        <v>7.5272829271852996E-3</v>
      </c>
      <c r="I13" s="604">
        <v>2.9466919898986799</v>
      </c>
      <c r="J13" s="598">
        <v>0.39732564621469502</v>
      </c>
    </row>
    <row r="14" spans="1:10" x14ac:dyDescent="0.2">
      <c r="A14" s="2" t="s">
        <v>20</v>
      </c>
      <c r="B14" s="601">
        <v>98</v>
      </c>
      <c r="C14" s="598">
        <v>9.6807591617107405E-2</v>
      </c>
      <c r="D14" s="598">
        <v>0.20312044024467499</v>
      </c>
      <c r="E14" s="598">
        <v>0.38023260235786399</v>
      </c>
      <c r="F14" s="598">
        <v>0.18858985602855699</v>
      </c>
      <c r="G14" s="598">
        <v>0.116624981164932</v>
      </c>
      <c r="H14" s="598">
        <v>1.46245136857033E-2</v>
      </c>
      <c r="I14" s="604">
        <v>3.0254766941070601</v>
      </c>
      <c r="J14" s="598">
        <v>0.30437943764893299</v>
      </c>
    </row>
    <row r="15" spans="1:10" x14ac:dyDescent="0.2">
      <c r="A15" s="2" t="s">
        <v>21</v>
      </c>
      <c r="B15" s="601">
        <v>95</v>
      </c>
      <c r="C15" s="598">
        <v>0.15823005139827701</v>
      </c>
      <c r="D15" s="598">
        <v>0.28739258646964999</v>
      </c>
      <c r="E15" s="598">
        <v>0.18217036128044101</v>
      </c>
      <c r="F15" s="598">
        <v>0.23067982494831099</v>
      </c>
      <c r="G15" s="598">
        <v>0.14152717590332001</v>
      </c>
      <c r="H15" s="598">
        <v>0</v>
      </c>
      <c r="I15" s="604">
        <v>2.9098813533782999</v>
      </c>
      <c r="J15" s="598">
        <v>0.445622637867928</v>
      </c>
    </row>
    <row r="16" spans="1:10" x14ac:dyDescent="0.2">
      <c r="A16" s="2" t="s">
        <v>22</v>
      </c>
      <c r="B16" s="601">
        <v>102</v>
      </c>
      <c r="C16" s="598">
        <v>0.13795556128025099</v>
      </c>
      <c r="D16" s="598">
        <v>0.29545360803604098</v>
      </c>
      <c r="E16" s="598">
        <v>0.24053524434566501</v>
      </c>
      <c r="F16" s="598">
        <v>0.168204456567764</v>
      </c>
      <c r="G16" s="598">
        <v>0.13769693672656999</v>
      </c>
      <c r="H16" s="598">
        <v>2.0154181867837899E-2</v>
      </c>
      <c r="I16" s="604">
        <v>2.8696055412292498</v>
      </c>
      <c r="J16" s="598">
        <v>0.44232384956832799</v>
      </c>
    </row>
    <row r="17" spans="1:10" x14ac:dyDescent="0.2">
      <c r="A17" s="2" t="s">
        <v>23</v>
      </c>
      <c r="B17" s="601">
        <v>77</v>
      </c>
      <c r="C17" s="598">
        <v>0.32017496228218101</v>
      </c>
      <c r="D17" s="598">
        <v>0.36118498444557201</v>
      </c>
      <c r="E17" s="598">
        <v>0.18788370490074199</v>
      </c>
      <c r="F17" s="598">
        <v>7.0134006440639496E-2</v>
      </c>
      <c r="G17" s="598">
        <v>6.06223419308662E-2</v>
      </c>
      <c r="H17" s="598">
        <v>0</v>
      </c>
      <c r="I17" s="604">
        <v>2.1898438930511501</v>
      </c>
      <c r="J17" s="598">
        <v>0.68135994672775302</v>
      </c>
    </row>
    <row r="18" spans="1:10" x14ac:dyDescent="0.2">
      <c r="A18" s="2" t="s">
        <v>24</v>
      </c>
      <c r="B18" s="601">
        <v>78</v>
      </c>
      <c r="C18" s="598">
        <v>0.24881166219711301</v>
      </c>
      <c r="D18" s="598">
        <v>0.34175014495849598</v>
      </c>
      <c r="E18" s="598">
        <v>0.213579431176186</v>
      </c>
      <c r="F18" s="598">
        <v>0.10650578141212499</v>
      </c>
      <c r="G18" s="598">
        <v>6.8931140005588504E-2</v>
      </c>
      <c r="H18" s="598">
        <v>2.04218421131372E-2</v>
      </c>
      <c r="I18" s="604">
        <v>2.39259004592896</v>
      </c>
      <c r="J18" s="598">
        <v>0.60287359541235996</v>
      </c>
    </row>
    <row r="19" spans="1:10" x14ac:dyDescent="0.2">
      <c r="A19" s="2" t="s">
        <v>25</v>
      </c>
      <c r="B19" s="601">
        <v>97</v>
      </c>
      <c r="C19" s="598">
        <v>0.30585736036300698</v>
      </c>
      <c r="D19" s="598">
        <v>0.38492688536643999</v>
      </c>
      <c r="E19" s="598">
        <v>0.16394200921058699</v>
      </c>
      <c r="F19" s="598">
        <v>9.6334099769592299E-2</v>
      </c>
      <c r="G19" s="598">
        <v>3.6780424416065202E-2</v>
      </c>
      <c r="H19" s="598">
        <v>1.21592283248901E-2</v>
      </c>
      <c r="I19" s="604">
        <v>2.1630771160125701</v>
      </c>
      <c r="J19" s="598">
        <v>0.69928703119630198</v>
      </c>
    </row>
    <row r="20" spans="1:10" x14ac:dyDescent="0.2">
      <c r="A20" s="2" t="s">
        <v>26</v>
      </c>
      <c r="B20" s="601">
        <v>98</v>
      </c>
      <c r="C20" s="598">
        <v>0.30100342631339999</v>
      </c>
      <c r="D20" s="598">
        <v>0.41896596550941501</v>
      </c>
      <c r="E20" s="598">
        <v>0.13722026348114</v>
      </c>
      <c r="F20" s="598">
        <v>6.6966138780116993E-2</v>
      </c>
      <c r="G20" s="598">
        <v>7.5844198465347304E-2</v>
      </c>
      <c r="H20" s="598">
        <v>0</v>
      </c>
      <c r="I20" s="604">
        <v>2.19768166542053</v>
      </c>
      <c r="J20" s="598">
        <v>0.71996939718700503</v>
      </c>
    </row>
    <row r="21" spans="1:10" x14ac:dyDescent="0.2">
      <c r="A21" s="2" t="s">
        <v>27</v>
      </c>
      <c r="B21" s="601">
        <v>83</v>
      </c>
      <c r="C21" s="598">
        <v>0.34232798218727101</v>
      </c>
      <c r="D21" s="598">
        <v>0.37787577509880099</v>
      </c>
      <c r="E21" s="598">
        <v>0.20539064705371901</v>
      </c>
      <c r="F21" s="598">
        <v>4.0461551398038899E-2</v>
      </c>
      <c r="G21" s="598">
        <v>3.3944059163331999E-2</v>
      </c>
      <c r="H21" s="598">
        <v>0</v>
      </c>
      <c r="I21" s="604">
        <v>2.0458178520202601</v>
      </c>
      <c r="J21" s="598">
        <v>0.72020374655420005</v>
      </c>
    </row>
    <row r="22" spans="1:10" x14ac:dyDescent="0.2">
      <c r="A22" s="2" t="s">
        <v>28</v>
      </c>
      <c r="B22" s="601">
        <v>106</v>
      </c>
      <c r="C22" s="598">
        <v>5.4278846830129603E-2</v>
      </c>
      <c r="D22" s="598">
        <v>0.24941220879554701</v>
      </c>
      <c r="E22" s="598">
        <v>0.23928679525852201</v>
      </c>
      <c r="F22" s="598">
        <v>0.27667957544326799</v>
      </c>
      <c r="G22" s="598">
        <v>0.14552262425422699</v>
      </c>
      <c r="H22" s="598">
        <v>3.4819945693016101E-2</v>
      </c>
      <c r="I22" s="604">
        <v>3.2173221111297599</v>
      </c>
      <c r="J22" s="598">
        <v>0.31464704999098198</v>
      </c>
    </row>
    <row r="23" spans="1:10" x14ac:dyDescent="0.2">
      <c r="A23" s="2" t="s">
        <v>29</v>
      </c>
      <c r="B23" s="601">
        <v>102</v>
      </c>
      <c r="C23" s="598">
        <v>9.1533966362476293E-2</v>
      </c>
      <c r="D23" s="598">
        <v>0.12542551755905201</v>
      </c>
      <c r="E23" s="598">
        <v>0.25806713104248002</v>
      </c>
      <c r="F23" s="598">
        <v>0.33237826824188199</v>
      </c>
      <c r="G23" s="598">
        <v>0.16469271481037101</v>
      </c>
      <c r="H23" s="598">
        <v>2.7902405709028199E-2</v>
      </c>
      <c r="I23" s="604">
        <v>3.3634102344512899</v>
      </c>
      <c r="J23" s="598">
        <v>0.22318693551375099</v>
      </c>
    </row>
    <row r="24" spans="1:10" x14ac:dyDescent="0.2">
      <c r="A24" s="2" t="s">
        <v>30</v>
      </c>
      <c r="B24" s="601">
        <v>100</v>
      </c>
      <c r="C24" s="598">
        <v>0.15993177890777599</v>
      </c>
      <c r="D24" s="598">
        <v>0.227582156658173</v>
      </c>
      <c r="E24" s="598">
        <v>0.27584871649742099</v>
      </c>
      <c r="F24" s="598">
        <v>0.18912526965141299</v>
      </c>
      <c r="G24" s="598">
        <v>0.116980448365211</v>
      </c>
      <c r="H24" s="598">
        <v>3.05316522717476E-2</v>
      </c>
      <c r="I24" s="604">
        <v>2.8717238903045699</v>
      </c>
      <c r="J24" s="598">
        <v>0.39971797690931699</v>
      </c>
    </row>
    <row r="25" spans="1:10" x14ac:dyDescent="0.2">
      <c r="A25" s="2" t="s">
        <v>31</v>
      </c>
      <c r="B25" s="601">
        <v>102</v>
      </c>
      <c r="C25" s="598">
        <v>0.23567646741867099</v>
      </c>
      <c r="D25" s="598">
        <v>0.30631521344184898</v>
      </c>
      <c r="E25" s="598">
        <v>0.21944384276866899</v>
      </c>
      <c r="F25" s="598">
        <v>0.170161098241806</v>
      </c>
      <c r="G25" s="598">
        <v>3.7423405796289402E-2</v>
      </c>
      <c r="H25" s="598">
        <v>3.0979972332715999E-2</v>
      </c>
      <c r="I25" s="604">
        <v>2.4503104686737101</v>
      </c>
      <c r="J25" s="598">
        <v>0.55931937977097601</v>
      </c>
    </row>
    <row r="26" spans="1:10" x14ac:dyDescent="0.2">
      <c r="A26" s="2" t="s">
        <v>32</v>
      </c>
      <c r="B26" s="601">
        <v>98</v>
      </c>
      <c r="C26" s="598">
        <v>0.26529330015182501</v>
      </c>
      <c r="D26" s="598">
        <v>0.29288390278816201</v>
      </c>
      <c r="E26" s="598">
        <v>0.212642312049866</v>
      </c>
      <c r="F26" s="598">
        <v>0.15076635777950301</v>
      </c>
      <c r="G26" s="598">
        <v>1.30699956789613E-2</v>
      </c>
      <c r="H26" s="598">
        <v>6.5344132483005496E-2</v>
      </c>
      <c r="I26" s="604">
        <v>2.3082330226898198</v>
      </c>
      <c r="J26" s="598">
        <v>0.59720076852098902</v>
      </c>
    </row>
    <row r="27" spans="1:10" x14ac:dyDescent="0.2">
      <c r="A27" s="2" t="s">
        <v>33</v>
      </c>
      <c r="B27" s="601">
        <v>94</v>
      </c>
      <c r="C27" s="598">
        <v>0.41676792502403298</v>
      </c>
      <c r="D27" s="598">
        <v>0.35005301237106301</v>
      </c>
      <c r="E27" s="598">
        <v>0.16162234544754001</v>
      </c>
      <c r="F27" s="598">
        <v>6.0427229851484299E-2</v>
      </c>
      <c r="G27" s="598">
        <v>0</v>
      </c>
      <c r="H27" s="598">
        <v>1.1129505932331101E-2</v>
      </c>
      <c r="I27" s="604">
        <v>1.86419749259949</v>
      </c>
      <c r="J27" s="598">
        <v>0.77545131293877601</v>
      </c>
    </row>
    <row r="28" spans="1:10" x14ac:dyDescent="0.2">
      <c r="A28" s="2" t="s">
        <v>34</v>
      </c>
      <c r="B28" s="601">
        <v>106</v>
      </c>
      <c r="C28" s="598">
        <v>0.260690748691559</v>
      </c>
      <c r="D28" s="598">
        <v>0.42683720588684099</v>
      </c>
      <c r="E28" s="598">
        <v>0.16940121352672599</v>
      </c>
      <c r="F28" s="598">
        <v>0.107814118266106</v>
      </c>
      <c r="G28" s="598">
        <v>1.3552620075643101E-2</v>
      </c>
      <c r="H28" s="598">
        <v>2.1704079583287201E-2</v>
      </c>
      <c r="I28" s="604">
        <v>2.1686570644378702</v>
      </c>
      <c r="J28" s="598">
        <v>0.70278118312430604</v>
      </c>
    </row>
    <row r="29" spans="1:10" x14ac:dyDescent="0.2">
      <c r="A29" s="2" t="s">
        <v>35</v>
      </c>
      <c r="B29" s="601">
        <v>100</v>
      </c>
      <c r="C29" s="598">
        <v>0.29308414459228499</v>
      </c>
      <c r="D29" s="598">
        <v>0.30569630861282299</v>
      </c>
      <c r="E29" s="598">
        <v>0.19233314692974099</v>
      </c>
      <c r="F29" s="598">
        <v>0.12926246225833901</v>
      </c>
      <c r="G29" s="598">
        <v>2.0222060382366201E-2</v>
      </c>
      <c r="H29" s="598">
        <v>5.9401877224445301E-2</v>
      </c>
      <c r="I29" s="604">
        <v>2.2322354316711399</v>
      </c>
      <c r="J29" s="598">
        <v>0.63659541594470004</v>
      </c>
    </row>
    <row r="30" spans="1:10" x14ac:dyDescent="0.2">
      <c r="A30" s="2" t="s">
        <v>36</v>
      </c>
      <c r="B30" s="601">
        <v>92</v>
      </c>
      <c r="C30" s="598">
        <v>0.338881134986877</v>
      </c>
      <c r="D30" s="598">
        <v>0.44285982847213701</v>
      </c>
      <c r="E30" s="598">
        <v>8.9921019971370697E-2</v>
      </c>
      <c r="F30" s="598">
        <v>8.0008201301097898E-2</v>
      </c>
      <c r="G30" s="598">
        <v>4.83298115432262E-2</v>
      </c>
      <c r="H30" s="598">
        <v>0</v>
      </c>
      <c r="I30" s="604">
        <v>2.0560457706451398</v>
      </c>
      <c r="J30" s="598">
        <v>0.78174096637122703</v>
      </c>
    </row>
    <row r="31" spans="1:10" x14ac:dyDescent="0.2">
      <c r="A31" s="2" t="s">
        <v>37</v>
      </c>
      <c r="B31" s="601">
        <v>83</v>
      </c>
      <c r="C31" s="598">
        <v>0.29316875338554399</v>
      </c>
      <c r="D31" s="598">
        <v>0.50576740503311202</v>
      </c>
      <c r="E31" s="598">
        <v>0.123352974653244</v>
      </c>
      <c r="F31" s="598">
        <v>4.7958128154277802E-2</v>
      </c>
      <c r="G31" s="598">
        <v>1.48763647302985E-2</v>
      </c>
      <c r="H31" s="598">
        <v>1.48763647302985E-2</v>
      </c>
      <c r="I31" s="604">
        <v>1.97028756141663</v>
      </c>
      <c r="J31" s="598">
        <v>0.81100091132516805</v>
      </c>
    </row>
    <row r="32" spans="1:10" x14ac:dyDescent="0.2">
      <c r="A32" s="2" t="s">
        <v>38</v>
      </c>
      <c r="B32" s="601">
        <v>106</v>
      </c>
      <c r="C32" s="598">
        <v>0.12176222354173701</v>
      </c>
      <c r="D32" s="598">
        <v>0.220476284623146</v>
      </c>
      <c r="E32" s="598">
        <v>0.24855431914329501</v>
      </c>
      <c r="F32" s="598">
        <v>0.175904124975204</v>
      </c>
      <c r="G32" s="598">
        <v>0.22378419339656799</v>
      </c>
      <c r="H32" s="598">
        <v>9.5188692212104797E-3</v>
      </c>
      <c r="I32" s="604">
        <v>3.1610043048858598</v>
      </c>
      <c r="J32" s="598">
        <v>0.34552753442867501</v>
      </c>
    </row>
    <row r="33" spans="1:10" x14ac:dyDescent="0.2">
      <c r="A33" s="2" t="s">
        <v>39</v>
      </c>
      <c r="B33" s="601">
        <v>97</v>
      </c>
      <c r="C33" s="598">
        <v>0.15487842261791199</v>
      </c>
      <c r="D33" s="598">
        <v>0.36618939042091397</v>
      </c>
      <c r="E33" s="598">
        <v>0.263713598251343</v>
      </c>
      <c r="F33" s="598">
        <v>0.144372403621674</v>
      </c>
      <c r="G33" s="598">
        <v>5.6168992072343799E-2</v>
      </c>
      <c r="H33" s="598">
        <v>1.4677194878458999E-2</v>
      </c>
      <c r="I33" s="604">
        <v>2.5745193958282502</v>
      </c>
      <c r="J33" s="598">
        <v>0.52882954636326496</v>
      </c>
    </row>
    <row r="34" spans="1:10" x14ac:dyDescent="0.2">
      <c r="A34" s="2" t="s">
        <v>40</v>
      </c>
      <c r="B34" s="601">
        <v>95</v>
      </c>
      <c r="C34" s="598">
        <v>0.218568205833435</v>
      </c>
      <c r="D34" s="598">
        <v>0.397975653409958</v>
      </c>
      <c r="E34" s="598">
        <v>0.182274505496025</v>
      </c>
      <c r="F34" s="598">
        <v>0.146168828010559</v>
      </c>
      <c r="G34" s="598">
        <v>4.5767202973365798E-2</v>
      </c>
      <c r="H34" s="598">
        <v>9.2455884441733395E-3</v>
      </c>
      <c r="I34" s="604">
        <v>2.39701628684998</v>
      </c>
      <c r="J34" s="598">
        <v>0.62229737451052003</v>
      </c>
    </row>
    <row r="35" spans="1:10" x14ac:dyDescent="0.2">
      <c r="A35" s="2" t="s">
        <v>41</v>
      </c>
      <c r="B35" s="601">
        <v>105</v>
      </c>
      <c r="C35" s="598">
        <v>0.28728294372558599</v>
      </c>
      <c r="D35" s="598">
        <v>0.360351651906967</v>
      </c>
      <c r="E35" s="598">
        <v>0.17470739781856501</v>
      </c>
      <c r="F35" s="598">
        <v>0.13011084496974901</v>
      </c>
      <c r="G35" s="598">
        <v>3.1415011733770398E-2</v>
      </c>
      <c r="H35" s="598">
        <v>1.61321386694908E-2</v>
      </c>
      <c r="I35" s="604">
        <v>2.2458574771881099</v>
      </c>
      <c r="J35" s="598">
        <v>0.65825364202190595</v>
      </c>
    </row>
    <row r="36" spans="1:10" x14ac:dyDescent="0.2">
      <c r="A36" s="2" t="s">
        <v>42</v>
      </c>
      <c r="B36" s="601">
        <v>86</v>
      </c>
      <c r="C36" s="598">
        <v>0.35479888319969199</v>
      </c>
      <c r="D36" s="598">
        <v>0.51037532091140703</v>
      </c>
      <c r="E36" s="598">
        <v>7.7048338949680301E-2</v>
      </c>
      <c r="F36" s="598">
        <v>4.13039140403271E-2</v>
      </c>
      <c r="G36" s="598">
        <v>1.0340931825339799E-2</v>
      </c>
      <c r="H36" s="598">
        <v>6.1326171271502998E-3</v>
      </c>
      <c r="I36" s="604">
        <v>1.8348673582077</v>
      </c>
      <c r="J36" s="598">
        <v>0.87051272005779501</v>
      </c>
    </row>
    <row r="37" spans="1:10" x14ac:dyDescent="0.2">
      <c r="A37" s="2" t="s">
        <v>43</v>
      </c>
      <c r="B37" s="601">
        <v>91</v>
      </c>
      <c r="C37" s="598">
        <v>0.273418039083481</v>
      </c>
      <c r="D37" s="598">
        <v>0.40499702095985401</v>
      </c>
      <c r="E37" s="598">
        <v>0.20191240310668901</v>
      </c>
      <c r="F37" s="598">
        <v>9.5926396548748002E-2</v>
      </c>
      <c r="G37" s="598">
        <v>2.3746142163872701E-2</v>
      </c>
      <c r="H37" s="598">
        <v>0</v>
      </c>
      <c r="I37" s="604">
        <v>2.1915855407714799</v>
      </c>
      <c r="J37" s="598">
        <v>0.678415058779688</v>
      </c>
    </row>
    <row r="38" spans="1:10" x14ac:dyDescent="0.2">
      <c r="A38" s="2" t="s">
        <v>44</v>
      </c>
      <c r="B38" s="601">
        <v>105</v>
      </c>
      <c r="C38" s="598">
        <v>0.140223443508148</v>
      </c>
      <c r="D38" s="598">
        <v>0.217702627182007</v>
      </c>
      <c r="E38" s="598">
        <v>0.288747727870941</v>
      </c>
      <c r="F38" s="598">
        <v>0.22121649980545</v>
      </c>
      <c r="G38" s="598">
        <v>0.12535318732261699</v>
      </c>
      <c r="H38" s="598">
        <v>6.7565119825303598E-3</v>
      </c>
      <c r="I38" s="604">
        <v>2.9735949039459202</v>
      </c>
      <c r="J38" s="598">
        <v>0.36036085395698098</v>
      </c>
    </row>
    <row r="39" spans="1:10" x14ac:dyDescent="0.2">
      <c r="A39" s="2" t="s">
        <v>45</v>
      </c>
      <c r="B39" s="601">
        <v>106</v>
      </c>
      <c r="C39" s="598">
        <v>8.8005855679511996E-2</v>
      </c>
      <c r="D39" s="598">
        <v>0.237821325659752</v>
      </c>
      <c r="E39" s="598">
        <v>0.280453860759735</v>
      </c>
      <c r="F39" s="598">
        <v>0.239992991089821</v>
      </c>
      <c r="G39" s="598">
        <v>0.123316675424576</v>
      </c>
      <c r="H39" s="598">
        <v>3.0409287661314E-2</v>
      </c>
      <c r="I39" s="604">
        <v>3.0750763416290301</v>
      </c>
      <c r="J39" s="598">
        <v>0.33604610527387102</v>
      </c>
    </row>
    <row r="40" spans="1:10" x14ac:dyDescent="0.2">
      <c r="A40" s="2" t="s">
        <v>46</v>
      </c>
      <c r="B40" s="601">
        <v>103</v>
      </c>
      <c r="C40" s="598">
        <v>0.25243943929672202</v>
      </c>
      <c r="D40" s="598">
        <v>0.32250240445137002</v>
      </c>
      <c r="E40" s="598">
        <v>0.26993542909622198</v>
      </c>
      <c r="F40" s="598">
        <v>7.4755996465682997E-2</v>
      </c>
      <c r="G40" s="598">
        <v>3.9144180715084097E-2</v>
      </c>
      <c r="H40" s="598">
        <v>4.1222553700208699E-2</v>
      </c>
      <c r="I40" s="604">
        <v>2.29666996002197</v>
      </c>
      <c r="J40" s="598">
        <v>0.59966141645598003</v>
      </c>
    </row>
    <row r="41" spans="1:10" x14ac:dyDescent="0.2">
      <c r="A41" s="2" t="s">
        <v>47</v>
      </c>
      <c r="B41" s="601">
        <v>99</v>
      </c>
      <c r="C41" s="598">
        <v>0.19379752874374401</v>
      </c>
      <c r="D41" s="598">
        <v>0.35499963164329501</v>
      </c>
      <c r="E41" s="598">
        <v>0.220291882753372</v>
      </c>
      <c r="F41" s="598">
        <v>0.16003192961216001</v>
      </c>
      <c r="G41" s="598">
        <v>4.0246058255434002E-2</v>
      </c>
      <c r="H41" s="598">
        <v>3.063297085464E-2</v>
      </c>
      <c r="I41" s="604">
        <v>2.4820632934570299</v>
      </c>
      <c r="J41" s="598">
        <v>0.56613970027056504</v>
      </c>
    </row>
    <row r="42" spans="1:10" x14ac:dyDescent="0.2">
      <c r="A42" s="2" t="s">
        <v>48</v>
      </c>
      <c r="B42" s="601">
        <v>102</v>
      </c>
      <c r="C42" s="598">
        <v>0.173701792955399</v>
      </c>
      <c r="D42" s="598">
        <v>0.47314259409904502</v>
      </c>
      <c r="E42" s="598">
        <v>0.10927926748991</v>
      </c>
      <c r="F42" s="598">
        <v>0.18069082498550401</v>
      </c>
      <c r="G42" s="598">
        <v>5.3427621722221402E-2</v>
      </c>
      <c r="H42" s="598">
        <v>9.7578978165984206E-3</v>
      </c>
      <c r="I42" s="604">
        <v>2.4617476463317902</v>
      </c>
      <c r="J42" s="598">
        <v>0.65321842631873805</v>
      </c>
    </row>
    <row r="43" spans="1:10" x14ac:dyDescent="0.2">
      <c r="A43" s="2" t="s">
        <v>49</v>
      </c>
      <c r="B43" s="601">
        <v>92</v>
      </c>
      <c r="C43" s="598">
        <v>0.14162103831768</v>
      </c>
      <c r="D43" s="598">
        <v>0.22986555099487299</v>
      </c>
      <c r="E43" s="598">
        <v>0.31341341137885997</v>
      </c>
      <c r="F43" s="598">
        <v>0.22853317856788599</v>
      </c>
      <c r="G43" s="598">
        <v>8.6566813290119199E-2</v>
      </c>
      <c r="H43" s="598">
        <v>0</v>
      </c>
      <c r="I43" s="604">
        <v>2.8885591030120801</v>
      </c>
      <c r="J43" s="598">
        <v>0.37148659208034401</v>
      </c>
    </row>
    <row r="44" spans="1:10" x14ac:dyDescent="0.2">
      <c r="A44" s="2" t="s">
        <v>50</v>
      </c>
      <c r="B44" s="601">
        <v>97</v>
      </c>
      <c r="C44" s="598">
        <v>0.11670392751693701</v>
      </c>
      <c r="D44" s="598">
        <v>0.25144469738006597</v>
      </c>
      <c r="E44" s="598">
        <v>0.25427016615867598</v>
      </c>
      <c r="F44" s="598">
        <v>0.22536969184875499</v>
      </c>
      <c r="G44" s="598">
        <v>0.137497559189796</v>
      </c>
      <c r="H44" s="598">
        <v>1.4713949523866199E-2</v>
      </c>
      <c r="I44" s="604">
        <v>3.0157439708709699</v>
      </c>
      <c r="J44" s="598">
        <v>0.373646442929914</v>
      </c>
    </row>
    <row r="45" spans="1:10" x14ac:dyDescent="0.2">
      <c r="A45" s="2" t="s">
        <v>51</v>
      </c>
      <c r="B45" s="601">
        <v>100</v>
      </c>
      <c r="C45" s="598">
        <v>0.14496646821498901</v>
      </c>
      <c r="D45" s="598">
        <v>0.26713877916336098</v>
      </c>
      <c r="E45" s="598">
        <v>0.28292065858840898</v>
      </c>
      <c r="F45" s="598">
        <v>0.182381451129913</v>
      </c>
      <c r="G45" s="598">
        <v>8.2178317010402693E-2</v>
      </c>
      <c r="H45" s="598">
        <v>4.0414333343505901E-2</v>
      </c>
      <c r="I45" s="604">
        <v>2.7808077335357702</v>
      </c>
      <c r="J45" s="598">
        <v>0.42946165047933499</v>
      </c>
    </row>
    <row r="46" spans="1:10" x14ac:dyDescent="0.2">
      <c r="A46" s="2" t="s">
        <v>52</v>
      </c>
      <c r="B46" s="601">
        <v>108</v>
      </c>
      <c r="C46" s="598">
        <v>0.29434680938720698</v>
      </c>
      <c r="D46" s="598">
        <v>0.34889200329780601</v>
      </c>
      <c r="E46" s="598">
        <v>0.158486902713776</v>
      </c>
      <c r="F46" s="598">
        <v>8.7807357311248793E-2</v>
      </c>
      <c r="G46" s="598">
        <v>7.82807022333145E-2</v>
      </c>
      <c r="H46" s="598">
        <v>3.2186210155487102E-2</v>
      </c>
      <c r="I46" s="604">
        <v>2.2837290763854998</v>
      </c>
      <c r="J46" s="598">
        <v>0.66463076816886901</v>
      </c>
    </row>
    <row r="47" spans="1:10" x14ac:dyDescent="0.2">
      <c r="A47" s="2" t="s">
        <v>53</v>
      </c>
      <c r="B47" s="601">
        <v>105</v>
      </c>
      <c r="C47" s="598">
        <v>0.19492708146572099</v>
      </c>
      <c r="D47" s="598">
        <v>0.47779679298400901</v>
      </c>
      <c r="E47" s="598">
        <v>0.17452821135520899</v>
      </c>
      <c r="F47" s="598">
        <v>7.2371184825897203E-2</v>
      </c>
      <c r="G47" s="598">
        <v>5.8605123311281197E-2</v>
      </c>
      <c r="H47" s="598">
        <v>2.1771604195237201E-2</v>
      </c>
      <c r="I47" s="604">
        <v>2.3068392276763898</v>
      </c>
      <c r="J47" s="598">
        <v>0.68769612353895304</v>
      </c>
    </row>
    <row r="48" spans="1:10" x14ac:dyDescent="0.2">
      <c r="A48" s="2" t="s">
        <v>54</v>
      </c>
      <c r="B48" s="601">
        <v>93</v>
      </c>
      <c r="C48" s="598">
        <v>0.25253078341484098</v>
      </c>
      <c r="D48" s="598">
        <v>0.40410998463630698</v>
      </c>
      <c r="E48" s="598">
        <v>0.26933467388153098</v>
      </c>
      <c r="F48" s="598">
        <v>4.40339930355549E-2</v>
      </c>
      <c r="G48" s="598">
        <v>2.14317068457603E-2</v>
      </c>
      <c r="H48" s="598">
        <v>8.5588321089744603E-3</v>
      </c>
      <c r="I48" s="604">
        <v>2.1706273555755602</v>
      </c>
      <c r="J48" s="598">
        <v>0.662309380110778</v>
      </c>
    </row>
    <row r="49" spans="1:10" x14ac:dyDescent="0.2">
      <c r="A49" s="2" t="s">
        <v>55</v>
      </c>
      <c r="B49" s="601">
        <v>89</v>
      </c>
      <c r="C49" s="598">
        <v>0.26081582903862</v>
      </c>
      <c r="D49" s="598">
        <v>0.38947334885597201</v>
      </c>
      <c r="E49" s="598">
        <v>0.24355140328407299</v>
      </c>
      <c r="F49" s="598">
        <v>6.3644573092460605E-2</v>
      </c>
      <c r="G49" s="598">
        <v>4.2514838278293603E-2</v>
      </c>
      <c r="H49" s="598">
        <v>0</v>
      </c>
      <c r="I49" s="604">
        <v>2.2375693321228001</v>
      </c>
      <c r="J49" s="598">
        <v>0.65028918273962399</v>
      </c>
    </row>
    <row r="50" spans="1:10" x14ac:dyDescent="0.2">
      <c r="A50" s="2" t="s">
        <v>56</v>
      </c>
      <c r="B50" s="601">
        <v>69</v>
      </c>
      <c r="C50" s="598">
        <v>0.223587155342102</v>
      </c>
      <c r="D50" s="598">
        <v>0.353687554597855</v>
      </c>
      <c r="E50" s="598">
        <v>0.258331328630447</v>
      </c>
      <c r="F50" s="598">
        <v>4.2585115879774101E-2</v>
      </c>
      <c r="G50" s="598">
        <v>8.4362857043743106E-2</v>
      </c>
      <c r="H50" s="598">
        <v>3.7445981055498102E-2</v>
      </c>
      <c r="I50" s="604">
        <v>2.3875138759613002</v>
      </c>
      <c r="J50" s="598">
        <v>0.59973227792589401</v>
      </c>
    </row>
    <row r="51" spans="1:10" x14ac:dyDescent="0.2">
      <c r="A51" s="2" t="s">
        <v>57</v>
      </c>
      <c r="B51" s="601">
        <v>106</v>
      </c>
      <c r="C51" s="598">
        <v>0.227920472621918</v>
      </c>
      <c r="D51" s="598">
        <v>0.31939491629600503</v>
      </c>
      <c r="E51" s="598">
        <v>0.24234811961650801</v>
      </c>
      <c r="F51" s="598">
        <v>0.111304260790348</v>
      </c>
      <c r="G51" s="598">
        <v>5.7459007948637002E-2</v>
      </c>
      <c r="H51" s="598">
        <v>4.1573219001293203E-2</v>
      </c>
      <c r="I51" s="604">
        <v>2.4271721839904798</v>
      </c>
      <c r="J51" s="598">
        <v>0.57105602837491098</v>
      </c>
    </row>
    <row r="52" spans="1:10" x14ac:dyDescent="0.2">
      <c r="A52" s="2" t="s">
        <v>58</v>
      </c>
      <c r="B52" s="601">
        <v>82</v>
      </c>
      <c r="C52" s="598">
        <v>0.28357428312301602</v>
      </c>
      <c r="D52" s="598">
        <v>0.47820565104484603</v>
      </c>
      <c r="E52" s="598">
        <v>0.14994005858898199</v>
      </c>
      <c r="F52" s="598">
        <v>4.8242628574371303E-2</v>
      </c>
      <c r="G52" s="598">
        <v>1.28717646002769E-2</v>
      </c>
      <c r="H52" s="598">
        <v>2.71656271070242E-2</v>
      </c>
      <c r="I52" s="604">
        <v>2.0015072822570801</v>
      </c>
      <c r="J52" s="598">
        <v>0.783052023226395</v>
      </c>
    </row>
    <row r="53" spans="1:10" x14ac:dyDescent="0.2">
      <c r="A53" s="2" t="s">
        <v>59</v>
      </c>
      <c r="B53" s="601">
        <v>101</v>
      </c>
      <c r="C53" s="598">
        <v>0.2705078125</v>
      </c>
      <c r="D53" s="598">
        <v>0.42110571265220598</v>
      </c>
      <c r="E53" s="598">
        <v>0.16025076806545299</v>
      </c>
      <c r="F53" s="598">
        <v>4.4952519237995099E-2</v>
      </c>
      <c r="G53" s="598">
        <v>5.7781323790550197E-2</v>
      </c>
      <c r="H53" s="598">
        <v>4.5401878654956797E-2</v>
      </c>
      <c r="I53" s="604">
        <v>2.1602685451507599</v>
      </c>
      <c r="J53" s="598">
        <v>0.72450751671468705</v>
      </c>
    </row>
    <row r="54" spans="1:10" x14ac:dyDescent="0.2">
      <c r="A54" s="2" t="s">
        <v>60</v>
      </c>
      <c r="B54" s="601">
        <v>96</v>
      </c>
      <c r="C54" s="598">
        <v>0.27093243598937999</v>
      </c>
      <c r="D54" s="598">
        <v>0.23990397155284901</v>
      </c>
      <c r="E54" s="598">
        <v>0.27359944581985501</v>
      </c>
      <c r="F54" s="598">
        <v>6.6768743097782093E-2</v>
      </c>
      <c r="G54" s="598">
        <v>0.106219924986362</v>
      </c>
      <c r="H54" s="598">
        <v>4.2575478553772E-2</v>
      </c>
      <c r="I54" s="604">
        <v>2.4750914573669398</v>
      </c>
      <c r="J54" s="598">
        <v>0.53355266770333998</v>
      </c>
    </row>
    <row r="55" spans="1:10" x14ac:dyDescent="0.2">
      <c r="A55" s="2" t="s">
        <v>61</v>
      </c>
      <c r="B55" s="601">
        <v>96</v>
      </c>
      <c r="C55" s="598">
        <v>0.260195523500443</v>
      </c>
      <c r="D55" s="598">
        <v>0.452807426452637</v>
      </c>
      <c r="E55" s="598">
        <v>0.206622004508972</v>
      </c>
      <c r="F55" s="598">
        <v>6.1806160956621198E-2</v>
      </c>
      <c r="G55" s="598">
        <v>0</v>
      </c>
      <c r="H55" s="598">
        <v>1.85688771307468E-2</v>
      </c>
      <c r="I55" s="604">
        <v>2.0713639259338401</v>
      </c>
      <c r="J55" s="598">
        <v>0.72649311678784101</v>
      </c>
    </row>
    <row r="56" spans="1:10" x14ac:dyDescent="0.2">
      <c r="A56" s="2" t="s">
        <v>62</v>
      </c>
      <c r="B56" s="601">
        <v>105</v>
      </c>
      <c r="C56" s="598">
        <v>7.4847742915153503E-2</v>
      </c>
      <c r="D56" s="598">
        <v>0.213851913809776</v>
      </c>
      <c r="E56" s="598">
        <v>0.208966314792633</v>
      </c>
      <c r="F56" s="598">
        <v>0.30399927496910101</v>
      </c>
      <c r="G56" s="598">
        <v>0.19188028573989899</v>
      </c>
      <c r="H56" s="598">
        <v>6.4544649794697796E-3</v>
      </c>
      <c r="I56" s="604">
        <v>3.3263187408447301</v>
      </c>
      <c r="J56" s="598">
        <v>0.29057516476164502</v>
      </c>
    </row>
    <row r="57" spans="1:10" x14ac:dyDescent="0.2">
      <c r="A57" s="2" t="s">
        <v>63</v>
      </c>
      <c r="B57" s="601">
        <v>98</v>
      </c>
      <c r="C57" s="598">
        <v>0.129291921854019</v>
      </c>
      <c r="D57" s="598">
        <v>0.220830693840981</v>
      </c>
      <c r="E57" s="598">
        <v>0.29647767543792702</v>
      </c>
      <c r="F57" s="598">
        <v>0.22660812735557601</v>
      </c>
      <c r="G57" s="598">
        <v>0.126791581511497</v>
      </c>
      <c r="H57" s="598">
        <v>0</v>
      </c>
      <c r="I57" s="604">
        <v>3.0007767677307098</v>
      </c>
      <c r="J57" s="598">
        <v>0.35012261569499997</v>
      </c>
    </row>
    <row r="58" spans="1:10" x14ac:dyDescent="0.2">
      <c r="A58" s="2" t="s">
        <v>64</v>
      </c>
      <c r="B58" s="601">
        <v>103</v>
      </c>
      <c r="C58" s="598">
        <v>0.179862409830093</v>
      </c>
      <c r="D58" s="598">
        <v>0.38348126411437999</v>
      </c>
      <c r="E58" s="598">
        <v>0.22977490723133101</v>
      </c>
      <c r="F58" s="598">
        <v>9.7957469522953006E-2</v>
      </c>
      <c r="G58" s="598">
        <v>9.6686378121375996E-2</v>
      </c>
      <c r="H58" s="598">
        <v>1.22375730425119E-2</v>
      </c>
      <c r="I58" s="604">
        <v>2.5425257682800302</v>
      </c>
      <c r="J58" s="598">
        <v>0.57032304277596202</v>
      </c>
    </row>
    <row r="59" spans="1:10" x14ac:dyDescent="0.2">
      <c r="A59" s="2" t="s">
        <v>65</v>
      </c>
      <c r="B59" s="601">
        <v>90</v>
      </c>
      <c r="C59" s="598">
        <v>0.18791653215885201</v>
      </c>
      <c r="D59" s="598">
        <v>0.278880834579468</v>
      </c>
      <c r="E59" s="598">
        <v>0.19096215069294001</v>
      </c>
      <c r="F59" s="598">
        <v>0.16355243325233501</v>
      </c>
      <c r="G59" s="598">
        <v>0.16987237334251401</v>
      </c>
      <c r="H59" s="598">
        <v>8.8156713172793406E-3</v>
      </c>
      <c r="I59" s="604">
        <v>2.8472366333007799</v>
      </c>
      <c r="J59" s="598">
        <v>0.47094910141660401</v>
      </c>
    </row>
    <row r="60" spans="1:10" x14ac:dyDescent="0.2">
      <c r="A60" s="2" t="s">
        <v>66</v>
      </c>
      <c r="B60" s="601">
        <v>92</v>
      </c>
      <c r="C60" s="598">
        <v>0.30861130356788602</v>
      </c>
      <c r="D60" s="598">
        <v>0.30972796678543102</v>
      </c>
      <c r="E60" s="598">
        <v>0.208380863070488</v>
      </c>
      <c r="F60" s="598">
        <v>0.116876371204853</v>
      </c>
      <c r="G60" s="598">
        <v>3.89186814427376E-2</v>
      </c>
      <c r="H60" s="598">
        <v>1.7484812065959001E-2</v>
      </c>
      <c r="I60" s="604">
        <v>2.25473237037659</v>
      </c>
      <c r="J60" s="598">
        <v>0.62934321944249805</v>
      </c>
    </row>
    <row r="61" spans="1:10" x14ac:dyDescent="0.2">
      <c r="A61" s="2" t="s">
        <v>67</v>
      </c>
      <c r="B61" s="601">
        <v>89</v>
      </c>
      <c r="C61" s="598">
        <v>0.29294955730438199</v>
      </c>
      <c r="D61" s="598">
        <v>0.42190521955490101</v>
      </c>
      <c r="E61" s="598">
        <v>0.231382265686989</v>
      </c>
      <c r="F61" s="598">
        <v>3.2975208014249802E-2</v>
      </c>
      <c r="G61" s="598">
        <v>2.0787768065929399E-2</v>
      </c>
      <c r="H61" s="598">
        <v>0</v>
      </c>
      <c r="I61" s="604">
        <v>2.0667464733123802</v>
      </c>
      <c r="J61" s="598">
        <v>0.71485476354407596</v>
      </c>
    </row>
    <row r="62" spans="1:10" x14ac:dyDescent="0.2">
      <c r="A62" s="2" t="s">
        <v>68</v>
      </c>
      <c r="B62" s="601">
        <v>121</v>
      </c>
      <c r="C62" s="598">
        <v>0.206331476569176</v>
      </c>
      <c r="D62" s="598">
        <v>0.24894528090953799</v>
      </c>
      <c r="E62" s="598">
        <v>0.33781480789184598</v>
      </c>
      <c r="F62" s="598">
        <v>0.14879156649112699</v>
      </c>
      <c r="G62" s="598">
        <v>3.5344623029231997E-2</v>
      </c>
      <c r="H62" s="598">
        <v>2.2772233933210401E-2</v>
      </c>
      <c r="I62" s="604">
        <v>2.5475697517395002</v>
      </c>
      <c r="J62" s="598">
        <v>0.46588602830824599</v>
      </c>
    </row>
    <row r="63" spans="1:10" x14ac:dyDescent="0.2">
      <c r="A63" s="2" t="s">
        <v>69</v>
      </c>
      <c r="B63" s="601">
        <v>87</v>
      </c>
      <c r="C63" s="598">
        <v>0.27745455503463701</v>
      </c>
      <c r="D63" s="598">
        <v>0.38848230242729198</v>
      </c>
      <c r="E63" s="598">
        <v>0.18626584112644201</v>
      </c>
      <c r="F63" s="598">
        <v>6.7239560186862904E-2</v>
      </c>
      <c r="G63" s="598">
        <v>6.7288748919963795E-2</v>
      </c>
      <c r="H63" s="598">
        <v>1.3268981128931E-2</v>
      </c>
      <c r="I63" s="604">
        <v>2.2484533786773699</v>
      </c>
      <c r="J63" s="598">
        <v>0.67489199413872902</v>
      </c>
    </row>
    <row r="64" spans="1:10" x14ac:dyDescent="0.2">
      <c r="A64" s="2" t="s">
        <v>70</v>
      </c>
      <c r="B64" s="601">
        <v>101</v>
      </c>
      <c r="C64" s="598">
        <v>0.36424890160560602</v>
      </c>
      <c r="D64" s="598">
        <v>0.39359953999519298</v>
      </c>
      <c r="E64" s="598">
        <v>0.10348185151815401</v>
      </c>
      <c r="F64" s="598">
        <v>6.8777956068515805E-2</v>
      </c>
      <c r="G64" s="598">
        <v>5.6097030639648403E-2</v>
      </c>
      <c r="H64" s="598">
        <v>1.37947117909789E-2</v>
      </c>
      <c r="I64" s="604">
        <v>2.0457105636596702</v>
      </c>
      <c r="J64" s="598">
        <v>0.76844898025049202</v>
      </c>
    </row>
    <row r="65" spans="1:10" x14ac:dyDescent="0.2">
      <c r="A65" s="2" t="s">
        <v>71</v>
      </c>
      <c r="B65" s="601">
        <v>84</v>
      </c>
      <c r="C65" s="598">
        <v>0.39501139521598799</v>
      </c>
      <c r="D65" s="598">
        <v>0.35657793283462502</v>
      </c>
      <c r="E65" s="598">
        <v>0.16061438620090501</v>
      </c>
      <c r="F65" s="598">
        <v>4.3829869478940998E-2</v>
      </c>
      <c r="G65" s="598">
        <v>2.7958469465374901E-2</v>
      </c>
      <c r="H65" s="598">
        <v>1.60079561173916E-2</v>
      </c>
      <c r="I65" s="604">
        <v>1.9361155033111599</v>
      </c>
      <c r="J65" s="598">
        <v>0.76381646133175796</v>
      </c>
    </row>
    <row r="66" spans="1:10" x14ac:dyDescent="0.2">
      <c r="A66" s="2" t="s">
        <v>72</v>
      </c>
      <c r="B66" s="601">
        <v>96</v>
      </c>
      <c r="C66" s="598">
        <v>0.13320039212703699</v>
      </c>
      <c r="D66" s="598">
        <v>0.32125943899154702</v>
      </c>
      <c r="E66" s="598">
        <v>0.22600357234478</v>
      </c>
      <c r="F66" s="598">
        <v>0.15994384884834301</v>
      </c>
      <c r="G66" s="598">
        <v>0.12105768173933</v>
      </c>
      <c r="H66" s="598">
        <v>3.8535047322511701E-2</v>
      </c>
      <c r="I66" s="604">
        <v>2.8069601058960001</v>
      </c>
      <c r="J66" s="598">
        <v>0.47267436910440702</v>
      </c>
    </row>
    <row r="67" spans="1:10" x14ac:dyDescent="0.2">
      <c r="A67" s="2" t="s">
        <v>73</v>
      </c>
      <c r="B67" s="601">
        <v>105</v>
      </c>
      <c r="C67" s="598">
        <v>0.14544504880905201</v>
      </c>
      <c r="D67" s="598">
        <v>0.31848046183586098</v>
      </c>
      <c r="E67" s="598">
        <v>0.19803570210933699</v>
      </c>
      <c r="F67" s="598">
        <v>0.21259829401969901</v>
      </c>
      <c r="G67" s="598">
        <v>0.117521792650223</v>
      </c>
      <c r="H67" s="598">
        <v>7.9186903312802297E-3</v>
      </c>
      <c r="I67" s="604">
        <v>2.8369803428649898</v>
      </c>
      <c r="J67" s="598">
        <v>0.46762852088249901</v>
      </c>
    </row>
    <row r="68" spans="1:10" x14ac:dyDescent="0.2">
      <c r="A68" s="2" t="s">
        <v>74</v>
      </c>
      <c r="B68" s="601">
        <v>88</v>
      </c>
      <c r="C68" s="598">
        <v>0.25109419226646401</v>
      </c>
      <c r="D68" s="598">
        <v>0.35184982419013999</v>
      </c>
      <c r="E68" s="598">
        <v>0.169559061527252</v>
      </c>
      <c r="F68" s="598">
        <v>0.139007538557053</v>
      </c>
      <c r="G68" s="598">
        <v>6.5816618502140004E-2</v>
      </c>
      <c r="H68" s="598">
        <v>2.2672755643725399E-2</v>
      </c>
      <c r="I68" s="604">
        <v>2.4030685424804701</v>
      </c>
      <c r="J68" s="598">
        <v>0.61693156072750399</v>
      </c>
    </row>
    <row r="69" spans="1:10" x14ac:dyDescent="0.2">
      <c r="A69" s="2" t="s">
        <v>75</v>
      </c>
      <c r="B69" s="601">
        <v>108</v>
      </c>
      <c r="C69" s="598">
        <v>0.23633630573749501</v>
      </c>
      <c r="D69" s="598">
        <v>0.32728558778762801</v>
      </c>
      <c r="E69" s="598">
        <v>0.23608507215976701</v>
      </c>
      <c r="F69" s="598">
        <v>0.11282435059547399</v>
      </c>
      <c r="G69" s="598">
        <v>7.2630695998668698E-2</v>
      </c>
      <c r="H69" s="598">
        <v>1.4837970025837401E-2</v>
      </c>
      <c r="I69" s="604">
        <v>2.4499661922454798</v>
      </c>
      <c r="J69" s="598">
        <v>0.57211086755290497</v>
      </c>
    </row>
    <row r="70" spans="1:10" x14ac:dyDescent="0.2">
      <c r="A70" s="2" t="s">
        <v>76</v>
      </c>
      <c r="B70" s="601">
        <v>102</v>
      </c>
      <c r="C70" s="598">
        <v>0.30984663963317899</v>
      </c>
      <c r="D70" s="598">
        <v>0.39249527454376198</v>
      </c>
      <c r="E70" s="598">
        <v>0.115457102656364</v>
      </c>
      <c r="F70" s="598">
        <v>0.130665212869644</v>
      </c>
      <c r="G70" s="598">
        <v>4.2291633784771E-2</v>
      </c>
      <c r="H70" s="598">
        <v>9.2441430315375293E-3</v>
      </c>
      <c r="I70" s="604">
        <v>2.1956241130828902</v>
      </c>
      <c r="J70" s="598">
        <v>0.70889503666878495</v>
      </c>
    </row>
    <row r="71" spans="1:10" x14ac:dyDescent="0.2">
      <c r="A71" s="3" t="s">
        <v>77</v>
      </c>
      <c r="B71" s="602">
        <v>77</v>
      </c>
      <c r="C71" s="599">
        <v>0.35139408707618702</v>
      </c>
      <c r="D71" s="599">
        <v>0.314844280481339</v>
      </c>
      <c r="E71" s="599">
        <v>0.24014456570148501</v>
      </c>
      <c r="F71" s="599">
        <v>7.13202729821205E-2</v>
      </c>
      <c r="G71" s="599">
        <v>1.1772971600294099E-2</v>
      </c>
      <c r="H71" s="599">
        <v>1.0523838922381399E-2</v>
      </c>
      <c r="I71" s="605">
        <v>2.0674195289611799</v>
      </c>
      <c r="J71" s="599">
        <v>0.67332431288133399</v>
      </c>
    </row>
    <row r="73" spans="1:10" x14ac:dyDescent="0.2">
      <c r="A73" t="s">
        <v>374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372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367</v>
      </c>
      <c r="D5" s="4" t="s">
        <v>368</v>
      </c>
      <c r="E5" s="4" t="s">
        <v>91</v>
      </c>
      <c r="F5" s="4" t="s">
        <v>369</v>
      </c>
      <c r="G5" s="4" t="s">
        <v>370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09" t="s">
        <v>1</v>
      </c>
      <c r="C6" s="606" t="s">
        <v>1</v>
      </c>
      <c r="D6" s="606" t="s">
        <v>1</v>
      </c>
      <c r="E6" s="606" t="s">
        <v>1</v>
      </c>
      <c r="F6" s="606" t="s">
        <v>1</v>
      </c>
      <c r="G6" s="606" t="s">
        <v>1</v>
      </c>
      <c r="H6" s="606" t="s">
        <v>1</v>
      </c>
      <c r="I6" s="612" t="s">
        <v>1</v>
      </c>
      <c r="J6" s="606" t="s">
        <v>1</v>
      </c>
    </row>
    <row r="7" spans="1:10" x14ac:dyDescent="0.2">
      <c r="A7" s="2" t="s">
        <v>13</v>
      </c>
      <c r="B7" s="610">
        <v>6148</v>
      </c>
      <c r="C7" s="607">
        <v>0.35872539877891502</v>
      </c>
      <c r="D7" s="607">
        <v>0.40274059772491499</v>
      </c>
      <c r="E7" s="607">
        <v>0.16558299958705899</v>
      </c>
      <c r="F7" s="607">
        <v>4.0190689265727997E-2</v>
      </c>
      <c r="G7" s="607">
        <v>1.66490543633699E-2</v>
      </c>
      <c r="H7" s="607">
        <v>1.6111252829432501E-2</v>
      </c>
      <c r="I7" s="613">
        <v>1.93615758419037</v>
      </c>
      <c r="J7" s="607">
        <v>0.77393506578857896</v>
      </c>
    </row>
    <row r="8" spans="1:10" x14ac:dyDescent="0.2">
      <c r="A8" s="5" t="s">
        <v>14</v>
      </c>
      <c r="B8" s="609" t="s">
        <v>1</v>
      </c>
      <c r="C8" s="606" t="s">
        <v>1</v>
      </c>
      <c r="D8" s="606" t="s">
        <v>1</v>
      </c>
      <c r="E8" s="606" t="s">
        <v>1</v>
      </c>
      <c r="F8" s="606" t="s">
        <v>1</v>
      </c>
      <c r="G8" s="606" t="s">
        <v>1</v>
      </c>
      <c r="H8" s="606" t="s">
        <v>1</v>
      </c>
      <c r="I8" s="612" t="s">
        <v>1</v>
      </c>
      <c r="J8" s="606" t="s">
        <v>1</v>
      </c>
    </row>
    <row r="9" spans="1:10" x14ac:dyDescent="0.2">
      <c r="A9" s="2" t="s">
        <v>15</v>
      </c>
      <c r="B9" s="610">
        <v>104</v>
      </c>
      <c r="C9" s="607">
        <v>0.42408281564712502</v>
      </c>
      <c r="D9" s="607">
        <v>0.41153591871261602</v>
      </c>
      <c r="E9" s="607">
        <v>0.12974916398525199</v>
      </c>
      <c r="F9" s="607">
        <v>1.3300819322466901E-2</v>
      </c>
      <c r="G9" s="607">
        <v>2.1331278607249302E-2</v>
      </c>
      <c r="H9" s="607">
        <v>0</v>
      </c>
      <c r="I9" s="613">
        <v>1.7962617874145499</v>
      </c>
      <c r="J9" s="607">
        <v>0.83561873747266402</v>
      </c>
    </row>
    <row r="10" spans="1:10" x14ac:dyDescent="0.2">
      <c r="A10" s="2" t="s">
        <v>16</v>
      </c>
      <c r="B10" s="610">
        <v>107</v>
      </c>
      <c r="C10" s="607">
        <v>0.39500626921653698</v>
      </c>
      <c r="D10" s="607">
        <v>0.46921217441558799</v>
      </c>
      <c r="E10" s="607">
        <v>0.10619293153286</v>
      </c>
      <c r="F10" s="607">
        <v>2.95886360108852E-2</v>
      </c>
      <c r="G10" s="607">
        <v>0</v>
      </c>
      <c r="H10" s="607">
        <v>0</v>
      </c>
      <c r="I10" s="613">
        <v>1.77036392688751</v>
      </c>
      <c r="J10" s="607">
        <v>0.86421843397373199</v>
      </c>
    </row>
    <row r="11" spans="1:10" x14ac:dyDescent="0.2">
      <c r="A11" s="2" t="s">
        <v>17</v>
      </c>
      <c r="B11" s="610">
        <v>125</v>
      </c>
      <c r="C11" s="607">
        <v>0.39107602834701499</v>
      </c>
      <c r="D11" s="607">
        <v>0.40506744384765597</v>
      </c>
      <c r="E11" s="607">
        <v>0.113682202994823</v>
      </c>
      <c r="F11" s="607">
        <v>3.60831432044506E-2</v>
      </c>
      <c r="G11" s="607">
        <v>1.8860695883631699E-2</v>
      </c>
      <c r="H11" s="607">
        <v>3.5230472683906597E-2</v>
      </c>
      <c r="I11" s="613">
        <v>1.8459265232086199</v>
      </c>
      <c r="J11" s="607">
        <v>0.82521624119811299</v>
      </c>
    </row>
    <row r="12" spans="1:10" x14ac:dyDescent="0.2">
      <c r="A12" s="2" t="s">
        <v>18</v>
      </c>
      <c r="B12" s="610">
        <v>108</v>
      </c>
      <c r="C12" s="607">
        <v>0.40291061997413602</v>
      </c>
      <c r="D12" s="607">
        <v>0.44102299213409402</v>
      </c>
      <c r="E12" s="607">
        <v>8.4870003163814503E-2</v>
      </c>
      <c r="F12" s="607">
        <v>4.7368083149194697E-2</v>
      </c>
      <c r="G12" s="607">
        <v>8.6589884012937494E-3</v>
      </c>
      <c r="H12" s="607">
        <v>1.5169325284659901E-2</v>
      </c>
      <c r="I12" s="613">
        <v>1.79963314533234</v>
      </c>
      <c r="J12" s="607">
        <v>0.85693269249266102</v>
      </c>
    </row>
    <row r="13" spans="1:10" x14ac:dyDescent="0.2">
      <c r="A13" s="2" t="s">
        <v>19</v>
      </c>
      <c r="B13" s="610">
        <v>107</v>
      </c>
      <c r="C13" s="607">
        <v>0.45909559726715099</v>
      </c>
      <c r="D13" s="607">
        <v>0.37660187482833901</v>
      </c>
      <c r="E13" s="607">
        <v>0.108853168785572</v>
      </c>
      <c r="F13" s="607">
        <v>3.7160269916057601E-2</v>
      </c>
      <c r="G13" s="607">
        <v>1.07016218826175E-2</v>
      </c>
      <c r="H13" s="607">
        <v>7.5874803587794304E-3</v>
      </c>
      <c r="I13" s="613">
        <v>1.7543188333511399</v>
      </c>
      <c r="J13" s="607">
        <v>0.842086778004424</v>
      </c>
    </row>
    <row r="14" spans="1:10" x14ac:dyDescent="0.2">
      <c r="A14" s="2" t="s">
        <v>20</v>
      </c>
      <c r="B14" s="610">
        <v>98</v>
      </c>
      <c r="C14" s="607">
        <v>0.39755290746688798</v>
      </c>
      <c r="D14" s="607">
        <v>0.41597118973732</v>
      </c>
      <c r="E14" s="607">
        <v>0.120751395821571</v>
      </c>
      <c r="F14" s="607">
        <v>5.1099967211484902E-2</v>
      </c>
      <c r="G14" s="607">
        <v>0</v>
      </c>
      <c r="H14" s="607">
        <v>1.46245136857033E-2</v>
      </c>
      <c r="I14" s="613">
        <v>1.8228070735931401</v>
      </c>
      <c r="J14" s="607">
        <v>0.82559808928905498</v>
      </c>
    </row>
    <row r="15" spans="1:10" x14ac:dyDescent="0.2">
      <c r="A15" s="2" t="s">
        <v>21</v>
      </c>
      <c r="B15" s="610">
        <v>94</v>
      </c>
      <c r="C15" s="607">
        <v>0.45834550261497498</v>
      </c>
      <c r="D15" s="607">
        <v>0.36822026968002303</v>
      </c>
      <c r="E15" s="607">
        <v>0.122596770524979</v>
      </c>
      <c r="F15" s="607">
        <v>4.15189899504185E-2</v>
      </c>
      <c r="G15" s="607">
        <v>9.3184877187013591E-3</v>
      </c>
      <c r="H15" s="607">
        <v>0</v>
      </c>
      <c r="I15" s="613">
        <v>1.7752447128295901</v>
      </c>
      <c r="J15" s="607">
        <v>0.82656575535941301</v>
      </c>
    </row>
    <row r="16" spans="1:10" x14ac:dyDescent="0.2">
      <c r="A16" s="2" t="s">
        <v>22</v>
      </c>
      <c r="B16" s="610">
        <v>104</v>
      </c>
      <c r="C16" s="607">
        <v>0.30778282880783098</v>
      </c>
      <c r="D16" s="607">
        <v>0.50094765424728405</v>
      </c>
      <c r="E16" s="607">
        <v>0.144123330712318</v>
      </c>
      <c r="F16" s="607">
        <v>1.5419671311974499E-2</v>
      </c>
      <c r="G16" s="607">
        <v>3.1726520508527797E-2</v>
      </c>
      <c r="H16" s="607">
        <v>0</v>
      </c>
      <c r="I16" s="613">
        <v>1.9623594284057599</v>
      </c>
      <c r="J16" s="607">
        <v>0.80873047853598101</v>
      </c>
    </row>
    <row r="17" spans="1:10" x14ac:dyDescent="0.2">
      <c r="A17" s="2" t="s">
        <v>23</v>
      </c>
      <c r="B17" s="610">
        <v>77</v>
      </c>
      <c r="C17" s="607">
        <v>0.36873027682304399</v>
      </c>
      <c r="D17" s="607">
        <v>0.36602348089218101</v>
      </c>
      <c r="E17" s="607">
        <v>0.223661974072456</v>
      </c>
      <c r="F17" s="607">
        <v>3.2463546842336703E-2</v>
      </c>
      <c r="G17" s="607">
        <v>9.1207223013043404E-3</v>
      </c>
      <c r="H17" s="607">
        <v>0</v>
      </c>
      <c r="I17" s="613">
        <v>1.94722092151642</v>
      </c>
      <c r="J17" s="607">
        <v>0.73475375703093204</v>
      </c>
    </row>
    <row r="18" spans="1:10" x14ac:dyDescent="0.2">
      <c r="A18" s="2" t="s">
        <v>24</v>
      </c>
      <c r="B18" s="610">
        <v>77</v>
      </c>
      <c r="C18" s="607">
        <v>0.319147229194641</v>
      </c>
      <c r="D18" s="607">
        <v>0.38290980458259599</v>
      </c>
      <c r="E18" s="607">
        <v>0.22645257413387301</v>
      </c>
      <c r="F18" s="607">
        <v>5.3320746868848801E-2</v>
      </c>
      <c r="G18" s="607">
        <v>0</v>
      </c>
      <c r="H18" s="607">
        <v>1.8169658258557299E-2</v>
      </c>
      <c r="I18" s="613">
        <v>2.0142049789428702</v>
      </c>
      <c r="J18" s="607">
        <v>0.71504922450129105</v>
      </c>
    </row>
    <row r="19" spans="1:10" x14ac:dyDescent="0.2">
      <c r="A19" s="2" t="s">
        <v>25</v>
      </c>
      <c r="B19" s="610">
        <v>98</v>
      </c>
      <c r="C19" s="607">
        <v>0.276931673288345</v>
      </c>
      <c r="D19" s="607">
        <v>0.44500255584716802</v>
      </c>
      <c r="E19" s="607">
        <v>0.20254780352115601</v>
      </c>
      <c r="F19" s="607">
        <v>1.19857210665941E-2</v>
      </c>
      <c r="G19" s="607">
        <v>5.1446493715047802E-2</v>
      </c>
      <c r="H19" s="607">
        <v>1.20857516303658E-2</v>
      </c>
      <c r="I19" s="613">
        <v>2.1051983833313002</v>
      </c>
      <c r="J19" s="607">
        <v>0.73076608724644698</v>
      </c>
    </row>
    <row r="20" spans="1:10" x14ac:dyDescent="0.2">
      <c r="A20" s="2" t="s">
        <v>26</v>
      </c>
      <c r="B20" s="610">
        <v>98</v>
      </c>
      <c r="C20" s="607">
        <v>0.38607564568519598</v>
      </c>
      <c r="D20" s="607">
        <v>0.33477157354354897</v>
      </c>
      <c r="E20" s="607">
        <v>0.220792651176453</v>
      </c>
      <c r="F20" s="607">
        <v>3.4657105803489699E-2</v>
      </c>
      <c r="G20" s="607">
        <v>2.3703034967184101E-2</v>
      </c>
      <c r="H20" s="607">
        <v>0</v>
      </c>
      <c r="I20" s="613">
        <v>1.9751403331756601</v>
      </c>
      <c r="J20" s="607">
        <v>0.72084721117264905</v>
      </c>
    </row>
    <row r="21" spans="1:10" x14ac:dyDescent="0.2">
      <c r="A21" s="2" t="s">
        <v>27</v>
      </c>
      <c r="B21" s="610">
        <v>82</v>
      </c>
      <c r="C21" s="607">
        <v>0.44730791449546797</v>
      </c>
      <c r="D21" s="607">
        <v>0.40131673216819802</v>
      </c>
      <c r="E21" s="607">
        <v>9.7513511776924106E-2</v>
      </c>
      <c r="F21" s="607">
        <v>0</v>
      </c>
      <c r="G21" s="607">
        <v>5.3861826658248901E-2</v>
      </c>
      <c r="H21" s="607">
        <v>0</v>
      </c>
      <c r="I21" s="613">
        <v>1.8117910623550399</v>
      </c>
      <c r="J21" s="607">
        <v>0.84862465930915898</v>
      </c>
    </row>
    <row r="22" spans="1:10" x14ac:dyDescent="0.2">
      <c r="A22" s="2" t="s">
        <v>28</v>
      </c>
      <c r="B22" s="610">
        <v>105</v>
      </c>
      <c r="C22" s="607">
        <v>0.27764165401458701</v>
      </c>
      <c r="D22" s="607">
        <v>0.51445460319518999</v>
      </c>
      <c r="E22" s="607">
        <v>0.13641631603241</v>
      </c>
      <c r="F22" s="607">
        <v>1.6863698139786699E-2</v>
      </c>
      <c r="G22" s="607">
        <v>1.9478045403957402E-2</v>
      </c>
      <c r="H22" s="607">
        <v>3.51457186043262E-2</v>
      </c>
      <c r="I22" s="613">
        <v>1.9491490125656099</v>
      </c>
      <c r="J22" s="607">
        <v>0.82094907327394695</v>
      </c>
    </row>
    <row r="23" spans="1:10" x14ac:dyDescent="0.2">
      <c r="A23" s="2" t="s">
        <v>29</v>
      </c>
      <c r="B23" s="610">
        <v>102</v>
      </c>
      <c r="C23" s="607">
        <v>0.33972147107124301</v>
      </c>
      <c r="D23" s="607">
        <v>0.347173511981964</v>
      </c>
      <c r="E23" s="607">
        <v>0.22819954156875599</v>
      </c>
      <c r="F23" s="607">
        <v>2.0787872374057801E-2</v>
      </c>
      <c r="G23" s="607">
        <v>4.8789251595735501E-2</v>
      </c>
      <c r="H23" s="607">
        <v>1.53283383697271E-2</v>
      </c>
      <c r="I23" s="613">
        <v>2.0776112079620401</v>
      </c>
      <c r="J23" s="607">
        <v>0.69758785483016705</v>
      </c>
    </row>
    <row r="24" spans="1:10" x14ac:dyDescent="0.2">
      <c r="A24" s="2" t="s">
        <v>30</v>
      </c>
      <c r="B24" s="610">
        <v>101</v>
      </c>
      <c r="C24" s="607">
        <v>0.31015473604202298</v>
      </c>
      <c r="D24" s="607">
        <v>0.451259166002274</v>
      </c>
      <c r="E24" s="607">
        <v>0.17767566442489599</v>
      </c>
      <c r="F24" s="607">
        <v>5.2808944135904298E-2</v>
      </c>
      <c r="G24" s="607">
        <v>8.1014940515160595E-3</v>
      </c>
      <c r="H24" s="607">
        <v>0</v>
      </c>
      <c r="I24" s="613">
        <v>1.997443318367</v>
      </c>
      <c r="J24" s="607">
        <v>0.76141389849868601</v>
      </c>
    </row>
    <row r="25" spans="1:10" x14ac:dyDescent="0.2">
      <c r="A25" s="2" t="s">
        <v>31</v>
      </c>
      <c r="B25" s="610">
        <v>103</v>
      </c>
      <c r="C25" s="607">
        <v>0.34631946682929998</v>
      </c>
      <c r="D25" s="607">
        <v>0.332550019025803</v>
      </c>
      <c r="E25" s="607">
        <v>0.199581503868103</v>
      </c>
      <c r="F25" s="607">
        <v>7.4626475572586101E-2</v>
      </c>
      <c r="G25" s="607">
        <v>1.6146814450621601E-2</v>
      </c>
      <c r="H25" s="607">
        <v>3.07756867259741E-2</v>
      </c>
      <c r="I25" s="613">
        <v>2.05257344245911</v>
      </c>
      <c r="J25" s="607">
        <v>0.70042558780380704</v>
      </c>
    </row>
    <row r="26" spans="1:10" x14ac:dyDescent="0.2">
      <c r="A26" s="2" t="s">
        <v>32</v>
      </c>
      <c r="B26" s="610">
        <v>98</v>
      </c>
      <c r="C26" s="607">
        <v>0.26697120070457497</v>
      </c>
      <c r="D26" s="607">
        <v>0.44549348950385997</v>
      </c>
      <c r="E26" s="607">
        <v>0.155624270439148</v>
      </c>
      <c r="F26" s="607">
        <v>4.7313649207353599E-2</v>
      </c>
      <c r="G26" s="607">
        <v>1.89129691570997E-2</v>
      </c>
      <c r="H26" s="607">
        <v>6.5684400498866993E-2</v>
      </c>
      <c r="I26" s="613">
        <v>2.0428326129913299</v>
      </c>
      <c r="J26" s="607">
        <v>0.76255251032184401</v>
      </c>
    </row>
    <row r="27" spans="1:10" x14ac:dyDescent="0.2">
      <c r="A27" s="2" t="s">
        <v>33</v>
      </c>
      <c r="B27" s="610">
        <v>92</v>
      </c>
      <c r="C27" s="607">
        <v>0.48843020200729398</v>
      </c>
      <c r="D27" s="607">
        <v>0.29840734601020802</v>
      </c>
      <c r="E27" s="607">
        <v>0.17129048705100999</v>
      </c>
      <c r="F27" s="607">
        <v>2.3022996261715899E-2</v>
      </c>
      <c r="G27" s="607">
        <v>7.4723577126860601E-3</v>
      </c>
      <c r="H27" s="607">
        <v>1.13766388967633E-2</v>
      </c>
      <c r="I27" s="613">
        <v>1.74846172332764</v>
      </c>
      <c r="J27" s="607">
        <v>0.79589210283527601</v>
      </c>
    </row>
    <row r="28" spans="1:10" x14ac:dyDescent="0.2">
      <c r="A28" s="2" t="s">
        <v>34</v>
      </c>
      <c r="B28" s="610">
        <v>105</v>
      </c>
      <c r="C28" s="607">
        <v>0.37510168552398698</v>
      </c>
      <c r="D28" s="607">
        <v>0.469637721776962</v>
      </c>
      <c r="E28" s="607">
        <v>0.105294704437256</v>
      </c>
      <c r="F28" s="607">
        <v>4.0516242384910597E-2</v>
      </c>
      <c r="G28" s="607">
        <v>9.4496607780456508E-3</v>
      </c>
      <c r="H28" s="607">
        <v>0</v>
      </c>
      <c r="I28" s="613">
        <v>1.8395744562148999</v>
      </c>
      <c r="J28" s="607">
        <v>0.84473939471335102</v>
      </c>
    </row>
    <row r="29" spans="1:10" x14ac:dyDescent="0.2">
      <c r="A29" s="2" t="s">
        <v>35</v>
      </c>
      <c r="B29" s="610">
        <v>99</v>
      </c>
      <c r="C29" s="607">
        <v>0.36050909757614102</v>
      </c>
      <c r="D29" s="607">
        <v>0.38076379895210299</v>
      </c>
      <c r="E29" s="607">
        <v>0.14154313504695901</v>
      </c>
      <c r="F29" s="607">
        <v>5.7262524962425197E-2</v>
      </c>
      <c r="G29" s="607">
        <v>9.26600024104118E-3</v>
      </c>
      <c r="H29" s="607">
        <v>5.0655465573072399E-2</v>
      </c>
      <c r="I29" s="613">
        <v>1.91926753520966</v>
      </c>
      <c r="J29" s="607">
        <v>0.78082598276387905</v>
      </c>
    </row>
    <row r="30" spans="1:10" x14ac:dyDescent="0.2">
      <c r="A30" s="2" t="s">
        <v>36</v>
      </c>
      <c r="B30" s="610">
        <v>92</v>
      </c>
      <c r="C30" s="607">
        <v>0.489260464906693</v>
      </c>
      <c r="D30" s="607">
        <v>0.36617308855056802</v>
      </c>
      <c r="E30" s="607">
        <v>0.105868563055992</v>
      </c>
      <c r="F30" s="607">
        <v>3.8697887212037999E-2</v>
      </c>
      <c r="G30" s="607">
        <v>0</v>
      </c>
      <c r="H30" s="607">
        <v>0</v>
      </c>
      <c r="I30" s="613">
        <v>1.69400382041931</v>
      </c>
      <c r="J30" s="607">
        <v>0.85543355027052204</v>
      </c>
    </row>
    <row r="31" spans="1:10" x14ac:dyDescent="0.2">
      <c r="A31" s="2" t="s">
        <v>37</v>
      </c>
      <c r="B31" s="610">
        <v>81</v>
      </c>
      <c r="C31" s="607">
        <v>0.350344598293304</v>
      </c>
      <c r="D31" s="607">
        <v>0.364422827959061</v>
      </c>
      <c r="E31" s="607">
        <v>0.227342158555984</v>
      </c>
      <c r="F31" s="607">
        <v>5.7890400290489197E-2</v>
      </c>
      <c r="G31" s="607">
        <v>0</v>
      </c>
      <c r="H31" s="607">
        <v>0</v>
      </c>
      <c r="I31" s="613">
        <v>1.9927783012390099</v>
      </c>
      <c r="J31" s="607">
        <v>0.71476743690322997</v>
      </c>
    </row>
    <row r="32" spans="1:10" x14ac:dyDescent="0.2">
      <c r="A32" s="2" t="s">
        <v>38</v>
      </c>
      <c r="B32" s="610">
        <v>105</v>
      </c>
      <c r="C32" s="607">
        <v>0.390631914138794</v>
      </c>
      <c r="D32" s="607">
        <v>0.36452043056487998</v>
      </c>
      <c r="E32" s="607">
        <v>0.18638601899147</v>
      </c>
      <c r="F32" s="607">
        <v>3.44438292086124E-2</v>
      </c>
      <c r="G32" s="607">
        <v>1.4407450333237599E-2</v>
      </c>
      <c r="H32" s="607">
        <v>9.6103483811020903E-3</v>
      </c>
      <c r="I32" s="613">
        <v>1.90697002410889</v>
      </c>
      <c r="J32" s="607">
        <v>0.76248005000893404</v>
      </c>
    </row>
    <row r="33" spans="1:10" x14ac:dyDescent="0.2">
      <c r="A33" s="2" t="s">
        <v>39</v>
      </c>
      <c r="B33" s="610">
        <v>98</v>
      </c>
      <c r="C33" s="607">
        <v>0.41678503155708302</v>
      </c>
      <c r="D33" s="607">
        <v>0.43384584784507801</v>
      </c>
      <c r="E33" s="607">
        <v>0.114929512143135</v>
      </c>
      <c r="F33" s="607">
        <v>2.71544512361288E-2</v>
      </c>
      <c r="G33" s="607">
        <v>0</v>
      </c>
      <c r="H33" s="607">
        <v>7.2851497679948798E-3</v>
      </c>
      <c r="I33" s="613">
        <v>1.7506366968154901</v>
      </c>
      <c r="J33" s="607">
        <v>0.85687333637405105</v>
      </c>
    </row>
    <row r="34" spans="1:10" x14ac:dyDescent="0.2">
      <c r="A34" s="2" t="s">
        <v>40</v>
      </c>
      <c r="B34" s="610">
        <v>97</v>
      </c>
      <c r="C34" s="607">
        <v>0.30790489912033098</v>
      </c>
      <c r="D34" s="607">
        <v>0.53324574232101396</v>
      </c>
      <c r="E34" s="607">
        <v>0.113030575215816</v>
      </c>
      <c r="F34" s="607">
        <v>3.6769971251487697E-2</v>
      </c>
      <c r="G34" s="607">
        <v>0</v>
      </c>
      <c r="H34" s="607">
        <v>9.0488120913505606E-3</v>
      </c>
      <c r="I34" s="613">
        <v>1.87755763530731</v>
      </c>
      <c r="J34" s="607">
        <v>0.84883155871335003</v>
      </c>
    </row>
    <row r="35" spans="1:10" x14ac:dyDescent="0.2">
      <c r="A35" s="2" t="s">
        <v>41</v>
      </c>
      <c r="B35" s="610">
        <v>104</v>
      </c>
      <c r="C35" s="607">
        <v>0.41699513792991599</v>
      </c>
      <c r="D35" s="607">
        <v>0.33577477931976302</v>
      </c>
      <c r="E35" s="607">
        <v>0.16115044057369199</v>
      </c>
      <c r="F35" s="607">
        <v>0</v>
      </c>
      <c r="G35" s="607">
        <v>6.9807238876819597E-2</v>
      </c>
      <c r="H35" s="607">
        <v>1.6272390261292499E-2</v>
      </c>
      <c r="I35" s="613">
        <v>1.95280909538269</v>
      </c>
      <c r="J35" s="607">
        <v>0.76522191689525199</v>
      </c>
    </row>
    <row r="36" spans="1:10" x14ac:dyDescent="0.2">
      <c r="A36" s="2" t="s">
        <v>42</v>
      </c>
      <c r="B36" s="610">
        <v>88</v>
      </c>
      <c r="C36" s="607">
        <v>0.39809256792068498</v>
      </c>
      <c r="D36" s="607">
        <v>0.446169883012772</v>
      </c>
      <c r="E36" s="607">
        <v>0.13359391689300501</v>
      </c>
      <c r="F36" s="607">
        <v>1.01293409243226E-2</v>
      </c>
      <c r="G36" s="607">
        <v>6.0071349143981899E-3</v>
      </c>
      <c r="H36" s="607">
        <v>6.0071349143981899E-3</v>
      </c>
      <c r="I36" s="613">
        <v>1.7724143266677901</v>
      </c>
      <c r="J36" s="607">
        <v>0.84936471757722098</v>
      </c>
    </row>
    <row r="37" spans="1:10" x14ac:dyDescent="0.2">
      <c r="A37" s="2" t="s">
        <v>43</v>
      </c>
      <c r="B37" s="610">
        <v>92</v>
      </c>
      <c r="C37" s="607">
        <v>0.41174751520156899</v>
      </c>
      <c r="D37" s="607">
        <v>0.373486548662186</v>
      </c>
      <c r="E37" s="607">
        <v>0.149640813469887</v>
      </c>
      <c r="F37" s="607">
        <v>4.1573531925678302E-2</v>
      </c>
      <c r="G37" s="607">
        <v>2.3551613092422499E-2</v>
      </c>
      <c r="H37" s="607">
        <v>0</v>
      </c>
      <c r="I37" s="613">
        <v>1.89169526100159</v>
      </c>
      <c r="J37" s="607">
        <v>0.78523404631240601</v>
      </c>
    </row>
    <row r="38" spans="1:10" x14ac:dyDescent="0.2">
      <c r="A38" s="2" t="s">
        <v>44</v>
      </c>
      <c r="B38" s="610">
        <v>105</v>
      </c>
      <c r="C38" s="607">
        <v>0.34644421935081499</v>
      </c>
      <c r="D38" s="607">
        <v>0.50356107950210605</v>
      </c>
      <c r="E38" s="607">
        <v>0.10466537624597499</v>
      </c>
      <c r="F38" s="607">
        <v>4.5329298824071898E-2</v>
      </c>
      <c r="G38" s="607">
        <v>0</v>
      </c>
      <c r="H38" s="607">
        <v>0</v>
      </c>
      <c r="I38" s="613">
        <v>1.8488796949386599</v>
      </c>
      <c r="J38" s="607">
        <v>0.85000532101853699</v>
      </c>
    </row>
    <row r="39" spans="1:10" x14ac:dyDescent="0.2">
      <c r="A39" s="2" t="s">
        <v>45</v>
      </c>
      <c r="B39" s="610">
        <v>106</v>
      </c>
      <c r="C39" s="607">
        <v>0.33980506658554099</v>
      </c>
      <c r="D39" s="607">
        <v>0.48387923836708102</v>
      </c>
      <c r="E39" s="607">
        <v>0.120459347963333</v>
      </c>
      <c r="F39" s="607">
        <v>5.5856347084045403E-2</v>
      </c>
      <c r="G39" s="607">
        <v>0</v>
      </c>
      <c r="H39" s="607">
        <v>0</v>
      </c>
      <c r="I39" s="613">
        <v>1.89236700534821</v>
      </c>
      <c r="J39" s="607">
        <v>0.82368430495262102</v>
      </c>
    </row>
    <row r="40" spans="1:10" x14ac:dyDescent="0.2">
      <c r="A40" s="2" t="s">
        <v>46</v>
      </c>
      <c r="B40" s="610">
        <v>103</v>
      </c>
      <c r="C40" s="607">
        <v>0.422474354505539</v>
      </c>
      <c r="D40" s="607">
        <v>0.390297621488571</v>
      </c>
      <c r="E40" s="607">
        <v>0.144235149025917</v>
      </c>
      <c r="F40" s="607">
        <v>4.2992871254682499E-2</v>
      </c>
      <c r="G40" s="607">
        <v>0</v>
      </c>
      <c r="H40" s="607">
        <v>0</v>
      </c>
      <c r="I40" s="613">
        <v>1.8077465295791599</v>
      </c>
      <c r="J40" s="607">
        <v>0.812771979021922</v>
      </c>
    </row>
    <row r="41" spans="1:10" x14ac:dyDescent="0.2">
      <c r="A41" s="2" t="s">
        <v>47</v>
      </c>
      <c r="B41" s="610">
        <v>100</v>
      </c>
      <c r="C41" s="607">
        <v>0.32259416580200201</v>
      </c>
      <c r="D41" s="607">
        <v>0.41503277420997597</v>
      </c>
      <c r="E41" s="607">
        <v>0.15844851732254001</v>
      </c>
      <c r="F41" s="607">
        <v>6.14667795598507E-2</v>
      </c>
      <c r="G41" s="607">
        <v>2.9602997004985799E-2</v>
      </c>
      <c r="H41" s="607">
        <v>1.2854752130806399E-2</v>
      </c>
      <c r="I41" s="613">
        <v>2.04821681976318</v>
      </c>
      <c r="J41" s="607">
        <v>0.74723243822821706</v>
      </c>
    </row>
    <row r="42" spans="1:10" x14ac:dyDescent="0.2">
      <c r="A42" s="2" t="s">
        <v>48</v>
      </c>
      <c r="B42" s="610">
        <v>103</v>
      </c>
      <c r="C42" s="607">
        <v>0.43158128857612599</v>
      </c>
      <c r="D42" s="607">
        <v>0.43109020590782199</v>
      </c>
      <c r="E42" s="607">
        <v>8.9124739170074505E-2</v>
      </c>
      <c r="F42" s="607">
        <v>3.7428107112646103E-2</v>
      </c>
      <c r="G42" s="607">
        <v>1.0775669477879999E-2</v>
      </c>
      <c r="H42" s="607">
        <v>0</v>
      </c>
      <c r="I42" s="613">
        <v>1.76472663879395</v>
      </c>
      <c r="J42" s="607">
        <v>0.86267148564626805</v>
      </c>
    </row>
    <row r="43" spans="1:10" x14ac:dyDescent="0.2">
      <c r="A43" s="2" t="s">
        <v>49</v>
      </c>
      <c r="B43" s="610">
        <v>92</v>
      </c>
      <c r="C43" s="607">
        <v>0.38014480471611001</v>
      </c>
      <c r="D43" s="607">
        <v>0.453573107719421</v>
      </c>
      <c r="E43" s="607">
        <v>0.15781451761722601</v>
      </c>
      <c r="F43" s="607">
        <v>8.4675941616296803E-3</v>
      </c>
      <c r="G43" s="607">
        <v>0</v>
      </c>
      <c r="H43" s="607">
        <v>0</v>
      </c>
      <c r="I43" s="613">
        <v>1.79460489749908</v>
      </c>
      <c r="J43" s="607">
        <v>0.83371789224756399</v>
      </c>
    </row>
    <row r="44" spans="1:10" x14ac:dyDescent="0.2">
      <c r="A44" s="2" t="s">
        <v>50</v>
      </c>
      <c r="B44" s="610">
        <v>97</v>
      </c>
      <c r="C44" s="607">
        <v>0.38776254653930697</v>
      </c>
      <c r="D44" s="607">
        <v>0.42629519104957603</v>
      </c>
      <c r="E44" s="607">
        <v>0.14858639240264901</v>
      </c>
      <c r="F44" s="607">
        <v>2.6924353092908901E-2</v>
      </c>
      <c r="G44" s="607">
        <v>1.0431531816721001E-2</v>
      </c>
      <c r="H44" s="607">
        <v>0</v>
      </c>
      <c r="I44" s="613">
        <v>1.8459671735763501</v>
      </c>
      <c r="J44" s="607">
        <v>0.81405772545847699</v>
      </c>
    </row>
    <row r="45" spans="1:10" x14ac:dyDescent="0.2">
      <c r="A45" s="2" t="s">
        <v>51</v>
      </c>
      <c r="B45" s="610">
        <v>100</v>
      </c>
      <c r="C45" s="607">
        <v>0.41342106461525002</v>
      </c>
      <c r="D45" s="607">
        <v>0.34191265702247597</v>
      </c>
      <c r="E45" s="607">
        <v>0.147479057312012</v>
      </c>
      <c r="F45" s="607">
        <v>8.3746472373604792E-3</v>
      </c>
      <c r="G45" s="607">
        <v>5.9758428484201397E-2</v>
      </c>
      <c r="H45" s="607">
        <v>2.9054148122668301E-2</v>
      </c>
      <c r="I45" s="613">
        <v>1.92799043655396</v>
      </c>
      <c r="J45" s="607">
        <v>0.77793598685627396</v>
      </c>
    </row>
    <row r="46" spans="1:10" x14ac:dyDescent="0.2">
      <c r="A46" s="2" t="s">
        <v>52</v>
      </c>
      <c r="B46" s="610">
        <v>108</v>
      </c>
      <c r="C46" s="607">
        <v>0.494663655757904</v>
      </c>
      <c r="D46" s="607">
        <v>0.28128820657730103</v>
      </c>
      <c r="E46" s="607">
        <v>0.14159852266311601</v>
      </c>
      <c r="F46" s="607">
        <v>6.5212987363338498E-2</v>
      </c>
      <c r="G46" s="607">
        <v>7.9930294305086101E-3</v>
      </c>
      <c r="H46" s="607">
        <v>9.2436010017991101E-3</v>
      </c>
      <c r="I46" s="613">
        <v>1.7994865179061901</v>
      </c>
      <c r="J46" s="607">
        <v>0.78319136866700401</v>
      </c>
    </row>
    <row r="47" spans="1:10" x14ac:dyDescent="0.2">
      <c r="A47" s="2" t="s">
        <v>53</v>
      </c>
      <c r="B47" s="610">
        <v>105</v>
      </c>
      <c r="C47" s="607">
        <v>0.36388432979583701</v>
      </c>
      <c r="D47" s="607">
        <v>0.461649060249329</v>
      </c>
      <c r="E47" s="607">
        <v>0.12292142957449</v>
      </c>
      <c r="F47" s="607">
        <v>3.2175075262785E-2</v>
      </c>
      <c r="G47" s="607">
        <v>1.9370110705494901E-2</v>
      </c>
      <c r="H47" s="607">
        <v>0</v>
      </c>
      <c r="I47" s="613">
        <v>1.88149762153625</v>
      </c>
      <c r="J47" s="607">
        <v>0.82553338543213906</v>
      </c>
    </row>
    <row r="48" spans="1:10" x14ac:dyDescent="0.2">
      <c r="A48" s="2" t="s">
        <v>54</v>
      </c>
      <c r="B48" s="610">
        <v>91</v>
      </c>
      <c r="C48" s="607">
        <v>0.35593500733375499</v>
      </c>
      <c r="D48" s="607">
        <v>0.40195590257644698</v>
      </c>
      <c r="E48" s="607">
        <v>0.17200008034706099</v>
      </c>
      <c r="F48" s="607">
        <v>5.2679426968097701E-2</v>
      </c>
      <c r="G48" s="607">
        <v>8.7147857993841206E-3</v>
      </c>
      <c r="H48" s="607">
        <v>8.7147857993841206E-3</v>
      </c>
      <c r="I48" s="613">
        <v>1.9471073150634799</v>
      </c>
      <c r="J48" s="607">
        <v>0.764553841414783</v>
      </c>
    </row>
    <row r="49" spans="1:10" x14ac:dyDescent="0.2">
      <c r="A49" s="2" t="s">
        <v>55</v>
      </c>
      <c r="B49" s="610">
        <v>89</v>
      </c>
      <c r="C49" s="607">
        <v>0.44378995895385698</v>
      </c>
      <c r="D49" s="607">
        <v>0.334517002105713</v>
      </c>
      <c r="E49" s="607">
        <v>0.16557489335537001</v>
      </c>
      <c r="F49" s="607">
        <v>1.46450689062476E-2</v>
      </c>
      <c r="G49" s="607">
        <v>4.1473075747489901E-2</v>
      </c>
      <c r="H49" s="607">
        <v>0</v>
      </c>
      <c r="I49" s="613">
        <v>1.87549436092377</v>
      </c>
      <c r="J49" s="607">
        <v>0.77830696178442504</v>
      </c>
    </row>
    <row r="50" spans="1:10" x14ac:dyDescent="0.2">
      <c r="A50" s="2" t="s">
        <v>56</v>
      </c>
      <c r="B50" s="610">
        <v>68</v>
      </c>
      <c r="C50" s="607">
        <v>0.33008140325546298</v>
      </c>
      <c r="D50" s="607">
        <v>0.36979436874389598</v>
      </c>
      <c r="E50" s="607">
        <v>0.197072193026543</v>
      </c>
      <c r="F50" s="607">
        <v>6.0500640422105803E-2</v>
      </c>
      <c r="G50" s="607">
        <v>1.7023976892232898E-2</v>
      </c>
      <c r="H50" s="607">
        <v>2.5527425110340101E-2</v>
      </c>
      <c r="I50" s="613">
        <v>2.0400872230529798</v>
      </c>
      <c r="J50" s="607">
        <v>0.718209813885759</v>
      </c>
    </row>
    <row r="51" spans="1:10" x14ac:dyDescent="0.2">
      <c r="A51" s="2" t="s">
        <v>57</v>
      </c>
      <c r="B51" s="610">
        <v>106</v>
      </c>
      <c r="C51" s="607">
        <v>0.375595062971115</v>
      </c>
      <c r="D51" s="607">
        <v>0.35162112116813699</v>
      </c>
      <c r="E51" s="607">
        <v>0.17777296900749201</v>
      </c>
      <c r="F51" s="607">
        <v>4.3457124382257503E-2</v>
      </c>
      <c r="G51" s="607">
        <v>1.6904454678297001E-2</v>
      </c>
      <c r="H51" s="607">
        <v>3.46492864191532E-2</v>
      </c>
      <c r="I51" s="613">
        <v>1.93764495849609</v>
      </c>
      <c r="J51" s="607">
        <v>0.75331810488862805</v>
      </c>
    </row>
    <row r="52" spans="1:10" x14ac:dyDescent="0.2">
      <c r="A52" s="2" t="s">
        <v>58</v>
      </c>
      <c r="B52" s="610">
        <v>82</v>
      </c>
      <c r="C52" s="607">
        <v>0.443448215723038</v>
      </c>
      <c r="D52" s="607">
        <v>0.31628891825675998</v>
      </c>
      <c r="E52" s="607">
        <v>0.159776240587234</v>
      </c>
      <c r="F52" s="607">
        <v>3.8564935326576198E-2</v>
      </c>
      <c r="G52" s="607">
        <v>1.28717646002769E-2</v>
      </c>
      <c r="H52" s="607">
        <v>2.9049938544631001E-2</v>
      </c>
      <c r="I52" s="613">
        <v>1.82704901695251</v>
      </c>
      <c r="J52" s="607">
        <v>0.78246776424196296</v>
      </c>
    </row>
    <row r="53" spans="1:10" x14ac:dyDescent="0.2">
      <c r="A53" s="2" t="s">
        <v>59</v>
      </c>
      <c r="B53" s="610">
        <v>101</v>
      </c>
      <c r="C53" s="607">
        <v>0.42932516336441001</v>
      </c>
      <c r="D53" s="607">
        <v>0.370785862207413</v>
      </c>
      <c r="E53" s="607">
        <v>0.111909694969654</v>
      </c>
      <c r="F53" s="607">
        <v>5.51423393189907E-2</v>
      </c>
      <c r="G53" s="607">
        <v>0</v>
      </c>
      <c r="H53" s="607">
        <v>3.2836936414241798E-2</v>
      </c>
      <c r="I53" s="613">
        <v>1.7858366966247601</v>
      </c>
      <c r="J53" s="607">
        <v>0.827276246145355</v>
      </c>
    </row>
    <row r="54" spans="1:10" x14ac:dyDescent="0.2">
      <c r="A54" s="2" t="s">
        <v>60</v>
      </c>
      <c r="B54" s="610">
        <v>100</v>
      </c>
      <c r="C54" s="607">
        <v>0.30030599236488298</v>
      </c>
      <c r="D54" s="607">
        <v>0.318377435207367</v>
      </c>
      <c r="E54" s="607">
        <v>0.290882349014282</v>
      </c>
      <c r="F54" s="607">
        <v>3.23643758893013E-2</v>
      </c>
      <c r="G54" s="607">
        <v>1.6426898539066301E-2</v>
      </c>
      <c r="H54" s="607">
        <v>4.1642967611551299E-2</v>
      </c>
      <c r="I54" s="613">
        <v>2.10913038253784</v>
      </c>
      <c r="J54" s="607">
        <v>0.64556672997508002</v>
      </c>
    </row>
    <row r="55" spans="1:10" x14ac:dyDescent="0.2">
      <c r="A55" s="2" t="s">
        <v>61</v>
      </c>
      <c r="B55" s="610">
        <v>97</v>
      </c>
      <c r="C55" s="607">
        <v>0.31983017921447798</v>
      </c>
      <c r="D55" s="607">
        <v>0.43745926022529602</v>
      </c>
      <c r="E55" s="607">
        <v>0.22429642081260701</v>
      </c>
      <c r="F55" s="607">
        <v>9.7269034013152105E-3</v>
      </c>
      <c r="G55" s="607">
        <v>0</v>
      </c>
      <c r="H55" s="607">
        <v>8.6872354149818403E-3</v>
      </c>
      <c r="I55" s="613">
        <v>1.9232532978057899</v>
      </c>
      <c r="J55" s="607">
        <v>0.76392584379587802</v>
      </c>
    </row>
    <row r="56" spans="1:10" x14ac:dyDescent="0.2">
      <c r="A56" s="2" t="s">
        <v>62</v>
      </c>
      <c r="B56" s="610">
        <v>105</v>
      </c>
      <c r="C56" s="607">
        <v>0.362586289644241</v>
      </c>
      <c r="D56" s="607">
        <v>0.41251039505004899</v>
      </c>
      <c r="E56" s="607">
        <v>0.14942571520805401</v>
      </c>
      <c r="F56" s="607">
        <v>6.1230674386024503E-2</v>
      </c>
      <c r="G56" s="607">
        <v>1.4246935956180099E-2</v>
      </c>
      <c r="H56" s="607">
        <v>0</v>
      </c>
      <c r="I56" s="613">
        <v>1.9520416259765601</v>
      </c>
      <c r="J56" s="607">
        <v>0.77509667675377503</v>
      </c>
    </row>
    <row r="57" spans="1:10" x14ac:dyDescent="0.2">
      <c r="A57" s="2" t="s">
        <v>63</v>
      </c>
      <c r="B57" s="610">
        <v>99</v>
      </c>
      <c r="C57" s="607">
        <v>0.41176885366439803</v>
      </c>
      <c r="D57" s="607">
        <v>0.37126421928405801</v>
      </c>
      <c r="E57" s="607">
        <v>0.17500810325145699</v>
      </c>
      <c r="F57" s="607">
        <v>1.3722668401897E-2</v>
      </c>
      <c r="G57" s="607">
        <v>2.8236173093318901E-2</v>
      </c>
      <c r="H57" s="607">
        <v>0</v>
      </c>
      <c r="I57" s="613">
        <v>1.87539315223694</v>
      </c>
      <c r="J57" s="607">
        <v>0.78303305909258503</v>
      </c>
    </row>
    <row r="58" spans="1:10" x14ac:dyDescent="0.2">
      <c r="A58" s="2" t="s">
        <v>64</v>
      </c>
      <c r="B58" s="610">
        <v>103</v>
      </c>
      <c r="C58" s="607">
        <v>0.33191433548927302</v>
      </c>
      <c r="D58" s="607">
        <v>0.45088276267051702</v>
      </c>
      <c r="E58" s="607">
        <v>0.16278459131717701</v>
      </c>
      <c r="F58" s="607">
        <v>3.5989154130220399E-2</v>
      </c>
      <c r="G58" s="607">
        <v>1.30311502143741E-2</v>
      </c>
      <c r="H58" s="607">
        <v>5.3980033844709396E-3</v>
      </c>
      <c r="I58" s="613">
        <v>1.9416269063949601</v>
      </c>
      <c r="J58" s="607">
        <v>0.78704557503655004</v>
      </c>
    </row>
    <row r="59" spans="1:10" x14ac:dyDescent="0.2">
      <c r="A59" s="2" t="s">
        <v>65</v>
      </c>
      <c r="B59" s="610">
        <v>92</v>
      </c>
      <c r="C59" s="607">
        <v>0.38953298330307001</v>
      </c>
      <c r="D59" s="607">
        <v>0.46672111749648998</v>
      </c>
      <c r="E59" s="607">
        <v>9.8809622228145599E-2</v>
      </c>
      <c r="F59" s="607">
        <v>3.6276925355195999E-2</v>
      </c>
      <c r="G59" s="607">
        <v>0</v>
      </c>
      <c r="H59" s="607">
        <v>8.6593581363558804E-3</v>
      </c>
      <c r="I59" s="613">
        <v>1.77992475032806</v>
      </c>
      <c r="J59" s="607">
        <v>0.86373347264263001</v>
      </c>
    </row>
    <row r="60" spans="1:10" x14ac:dyDescent="0.2">
      <c r="A60" s="2" t="s">
        <v>66</v>
      </c>
      <c r="B60" s="610">
        <v>92</v>
      </c>
      <c r="C60" s="607">
        <v>0.33522608876228299</v>
      </c>
      <c r="D60" s="607">
        <v>0.38418182730674699</v>
      </c>
      <c r="E60" s="607">
        <v>0.17613759636879001</v>
      </c>
      <c r="F60" s="607">
        <v>7.8959487378597301E-2</v>
      </c>
      <c r="G60" s="607">
        <v>8.0101601779460907E-3</v>
      </c>
      <c r="H60" s="607">
        <v>1.7484812065959001E-2</v>
      </c>
      <c r="I60" s="613">
        <v>2.0232677459716801</v>
      </c>
      <c r="J60" s="607">
        <v>0.73221049950329298</v>
      </c>
    </row>
    <row r="61" spans="1:10" x14ac:dyDescent="0.2">
      <c r="A61" s="2" t="s">
        <v>67</v>
      </c>
      <c r="B61" s="610">
        <v>88</v>
      </c>
      <c r="C61" s="607">
        <v>0.40400871634483299</v>
      </c>
      <c r="D61" s="607">
        <v>0.373990148305893</v>
      </c>
      <c r="E61" s="607">
        <v>0.17938530445098899</v>
      </c>
      <c r="F61" s="607">
        <v>3.1651150435209302E-2</v>
      </c>
      <c r="G61" s="607">
        <v>1.09646776691079E-2</v>
      </c>
      <c r="H61" s="607">
        <v>0</v>
      </c>
      <c r="I61" s="613">
        <v>1.8715728521346999</v>
      </c>
      <c r="J61" s="607">
        <v>0.77799886682442998</v>
      </c>
    </row>
    <row r="62" spans="1:10" x14ac:dyDescent="0.2">
      <c r="A62" s="2" t="s">
        <v>68</v>
      </c>
      <c r="B62" s="610">
        <v>120</v>
      </c>
      <c r="C62" s="607">
        <v>0.35401132702827498</v>
      </c>
      <c r="D62" s="607">
        <v>0.40563201904296903</v>
      </c>
      <c r="E62" s="607">
        <v>0.19616335630416901</v>
      </c>
      <c r="F62" s="607">
        <v>3.5624064505100299E-2</v>
      </c>
      <c r="G62" s="607">
        <v>0</v>
      </c>
      <c r="H62" s="607">
        <v>8.5692610591649992E-3</v>
      </c>
      <c r="I62" s="613">
        <v>1.9126516580581701</v>
      </c>
      <c r="J62" s="607">
        <v>0.76620917107648701</v>
      </c>
    </row>
    <row r="63" spans="1:10" x14ac:dyDescent="0.2">
      <c r="A63" s="2" t="s">
        <v>69</v>
      </c>
      <c r="B63" s="610">
        <v>91</v>
      </c>
      <c r="C63" s="607">
        <v>0.43976539373397799</v>
      </c>
      <c r="D63" s="607">
        <v>0.31917569041252097</v>
      </c>
      <c r="E63" s="607">
        <v>0.139500096440315</v>
      </c>
      <c r="F63" s="607">
        <v>5.1620822399854702E-2</v>
      </c>
      <c r="G63" s="607">
        <v>3.7246711552143097E-2</v>
      </c>
      <c r="H63" s="607">
        <v>1.26912789419293E-2</v>
      </c>
      <c r="I63" s="613">
        <v>1.9136202335357699</v>
      </c>
      <c r="J63" s="607">
        <v>0.76869683511404296</v>
      </c>
    </row>
    <row r="64" spans="1:10" x14ac:dyDescent="0.2">
      <c r="A64" s="2" t="s">
        <v>70</v>
      </c>
      <c r="B64" s="610">
        <v>101</v>
      </c>
      <c r="C64" s="607">
        <v>0.46807795763015703</v>
      </c>
      <c r="D64" s="607">
        <v>0.37133038043975802</v>
      </c>
      <c r="E64" s="607">
        <v>0.10778550803661301</v>
      </c>
      <c r="F64" s="607">
        <v>2.8491808101534798E-2</v>
      </c>
      <c r="G64" s="607">
        <v>2.4314360693097101E-2</v>
      </c>
      <c r="H64" s="607">
        <v>0</v>
      </c>
      <c r="I64" s="613">
        <v>1.7696342468261701</v>
      </c>
      <c r="J64" s="607">
        <v>0.83940832556175704</v>
      </c>
    </row>
    <row r="65" spans="1:10" x14ac:dyDescent="0.2">
      <c r="A65" s="2" t="s">
        <v>71</v>
      </c>
      <c r="B65" s="610">
        <v>84</v>
      </c>
      <c r="C65" s="607">
        <v>0.32679507136344899</v>
      </c>
      <c r="D65" s="607">
        <v>0.469374150037766</v>
      </c>
      <c r="E65" s="607">
        <v>0.137539833784103</v>
      </c>
      <c r="F65" s="607">
        <v>6.6290952265262604E-2</v>
      </c>
      <c r="G65" s="607">
        <v>0</v>
      </c>
      <c r="H65" s="607">
        <v>0</v>
      </c>
      <c r="I65" s="613">
        <v>1.94332671165466</v>
      </c>
      <c r="J65" s="607">
        <v>0.79616921546929198</v>
      </c>
    </row>
    <row r="66" spans="1:10" x14ac:dyDescent="0.2">
      <c r="A66" s="2" t="s">
        <v>72</v>
      </c>
      <c r="B66" s="610">
        <v>95</v>
      </c>
      <c r="C66" s="607">
        <v>0.40688604116439803</v>
      </c>
      <c r="D66" s="607">
        <v>0.37676414847374001</v>
      </c>
      <c r="E66" s="607">
        <v>0.17234162986278501</v>
      </c>
      <c r="F66" s="607">
        <v>1.22224139049649E-2</v>
      </c>
      <c r="G66" s="607">
        <v>1.1967647820711099E-2</v>
      </c>
      <c r="H66" s="607">
        <v>1.9818110391497602E-2</v>
      </c>
      <c r="I66" s="613">
        <v>1.82228124141693</v>
      </c>
      <c r="J66" s="607">
        <v>0.79949466996622898</v>
      </c>
    </row>
    <row r="67" spans="1:10" x14ac:dyDescent="0.2">
      <c r="A67" s="2" t="s">
        <v>73</v>
      </c>
      <c r="B67" s="610">
        <v>104</v>
      </c>
      <c r="C67" s="607">
        <v>0.39264413714408902</v>
      </c>
      <c r="D67" s="607">
        <v>0.41256248950958302</v>
      </c>
      <c r="E67" s="607">
        <v>0.16512480378150901</v>
      </c>
      <c r="F67" s="607">
        <v>2.1686678752303099E-2</v>
      </c>
      <c r="G67" s="607">
        <v>0</v>
      </c>
      <c r="H67" s="607">
        <v>7.9818964004516602E-3</v>
      </c>
      <c r="I67" s="613">
        <v>1.8143723011016799</v>
      </c>
      <c r="J67" s="607">
        <v>0.81168541097821201</v>
      </c>
    </row>
    <row r="68" spans="1:10" x14ac:dyDescent="0.2">
      <c r="A68" s="2" t="s">
        <v>74</v>
      </c>
      <c r="B68" s="610">
        <v>90</v>
      </c>
      <c r="C68" s="607">
        <v>0.33984050154686002</v>
      </c>
      <c r="D68" s="607">
        <v>0.43532186746597301</v>
      </c>
      <c r="E68" s="607">
        <v>0.16975037753582001</v>
      </c>
      <c r="F68" s="607">
        <v>3.2839119434356703E-2</v>
      </c>
      <c r="G68" s="607">
        <v>0</v>
      </c>
      <c r="H68" s="607">
        <v>2.2248158231377602E-2</v>
      </c>
      <c r="I68" s="613">
        <v>1.8932123184204099</v>
      </c>
      <c r="J68" s="607">
        <v>0.79280070535432001</v>
      </c>
    </row>
    <row r="69" spans="1:10" x14ac:dyDescent="0.2">
      <c r="A69" s="2" t="s">
        <v>75</v>
      </c>
      <c r="B69" s="610">
        <v>109</v>
      </c>
      <c r="C69" s="607">
        <v>0.45664188265800498</v>
      </c>
      <c r="D69" s="607">
        <v>0.33453631401062001</v>
      </c>
      <c r="E69" s="607">
        <v>0.152044072747231</v>
      </c>
      <c r="F69" s="607">
        <v>4.7996148467063897E-2</v>
      </c>
      <c r="G69" s="607">
        <v>0</v>
      </c>
      <c r="H69" s="607">
        <v>8.7816016748547606E-3</v>
      </c>
      <c r="I69" s="613">
        <v>1.78954637050629</v>
      </c>
      <c r="J69" s="607">
        <v>0.798187546149972</v>
      </c>
    </row>
    <row r="70" spans="1:10" x14ac:dyDescent="0.2">
      <c r="A70" s="2" t="s">
        <v>76</v>
      </c>
      <c r="B70" s="610">
        <v>103</v>
      </c>
      <c r="C70" s="607">
        <v>0.385958701372147</v>
      </c>
      <c r="D70" s="607">
        <v>0.39053535461425798</v>
      </c>
      <c r="E70" s="607">
        <v>0.17686349153518699</v>
      </c>
      <c r="F70" s="607">
        <v>2.84889787435532E-2</v>
      </c>
      <c r="G70" s="607">
        <v>8.9924689382314699E-3</v>
      </c>
      <c r="H70" s="607">
        <v>9.1610150411724992E-3</v>
      </c>
      <c r="I70" s="613">
        <v>1.8737031221389799</v>
      </c>
      <c r="J70" s="607">
        <v>0.78367329076206205</v>
      </c>
    </row>
    <row r="71" spans="1:10" x14ac:dyDescent="0.2">
      <c r="A71" s="3" t="s">
        <v>77</v>
      </c>
      <c r="B71" s="611">
        <v>78</v>
      </c>
      <c r="C71" s="608">
        <v>0.35545566678047202</v>
      </c>
      <c r="D71" s="608">
        <v>0.41533160209655801</v>
      </c>
      <c r="E71" s="608">
        <v>0.16538006067276001</v>
      </c>
      <c r="F71" s="608">
        <v>4.18167151510715E-2</v>
      </c>
      <c r="G71" s="608">
        <v>1.1624670587480099E-2</v>
      </c>
      <c r="H71" s="608">
        <v>1.03912726044655E-2</v>
      </c>
      <c r="I71" s="614">
        <v>1.9276803731918299</v>
      </c>
      <c r="J71" s="608">
        <v>0.77888084145706604</v>
      </c>
    </row>
    <row r="73" spans="1:10" x14ac:dyDescent="0.2">
      <c r="A73" t="s">
        <v>374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111</v>
      </c>
    </row>
    <row r="4" spans="1:9" x14ac:dyDescent="0.2">
      <c r="A4" t="s">
        <v>3</v>
      </c>
    </row>
    <row r="5" spans="1:9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91</v>
      </c>
      <c r="F5" s="4" t="s">
        <v>112</v>
      </c>
      <c r="G5" s="4" t="s">
        <v>10</v>
      </c>
      <c r="H5" s="4" t="s">
        <v>11</v>
      </c>
      <c r="I5" s="4" t="s">
        <v>12</v>
      </c>
    </row>
    <row r="6" spans="1:9" x14ac:dyDescent="0.2">
      <c r="A6" s="5" t="s">
        <v>13</v>
      </c>
      <c r="B6" s="57" t="s">
        <v>1</v>
      </c>
      <c r="C6" s="54" t="s">
        <v>1</v>
      </c>
      <c r="D6" s="54" t="s">
        <v>1</v>
      </c>
      <c r="E6" s="54" t="s">
        <v>1</v>
      </c>
      <c r="F6" s="54" t="s">
        <v>1</v>
      </c>
      <c r="G6" s="54" t="s">
        <v>1</v>
      </c>
      <c r="H6" s="60" t="s">
        <v>1</v>
      </c>
      <c r="I6" s="54" t="s">
        <v>1</v>
      </c>
    </row>
    <row r="7" spans="1:9" x14ac:dyDescent="0.2">
      <c r="A7" s="2" t="s">
        <v>13</v>
      </c>
      <c r="B7" s="58">
        <v>6223</v>
      </c>
      <c r="C7" s="55">
        <v>0.16125313937663999</v>
      </c>
      <c r="D7" s="55">
        <v>0.52675187587738004</v>
      </c>
      <c r="E7" s="55">
        <v>0.23718096315860701</v>
      </c>
      <c r="F7" s="55">
        <v>6.3865110278129605E-2</v>
      </c>
      <c r="G7" s="55">
        <v>1.09489187598228E-2</v>
      </c>
      <c r="H7" s="61">
        <v>2.2365047931671098</v>
      </c>
      <c r="I7" s="55">
        <v>0.68800501012798398</v>
      </c>
    </row>
    <row r="8" spans="1:9" x14ac:dyDescent="0.2">
      <c r="A8" s="5" t="s">
        <v>14</v>
      </c>
      <c r="B8" s="57" t="s">
        <v>1</v>
      </c>
      <c r="C8" s="54" t="s">
        <v>1</v>
      </c>
      <c r="D8" s="54" t="s">
        <v>1</v>
      </c>
      <c r="E8" s="54" t="s">
        <v>1</v>
      </c>
      <c r="F8" s="54" t="s">
        <v>1</v>
      </c>
      <c r="G8" s="54" t="s">
        <v>1</v>
      </c>
      <c r="H8" s="60" t="s">
        <v>1</v>
      </c>
      <c r="I8" s="54" t="s">
        <v>1</v>
      </c>
    </row>
    <row r="9" spans="1:9" x14ac:dyDescent="0.2">
      <c r="A9" s="2" t="s">
        <v>15</v>
      </c>
      <c r="B9" s="58">
        <v>106</v>
      </c>
      <c r="C9" s="55">
        <v>0.19066171348094901</v>
      </c>
      <c r="D9" s="55">
        <v>0.59226590394973799</v>
      </c>
      <c r="E9" s="55">
        <v>0.17072339355945601</v>
      </c>
      <c r="F9" s="55">
        <v>3.1068067997694002E-2</v>
      </c>
      <c r="G9" s="55">
        <v>1.52809415012598E-2</v>
      </c>
      <c r="H9" s="61">
        <v>2.08804059028625</v>
      </c>
      <c r="I9" s="55">
        <v>0.78292760138920803</v>
      </c>
    </row>
    <row r="10" spans="1:9" x14ac:dyDescent="0.2">
      <c r="A10" s="2" t="s">
        <v>16</v>
      </c>
      <c r="B10" s="58">
        <v>107</v>
      </c>
      <c r="C10" s="55">
        <v>0.23952102661132799</v>
      </c>
      <c r="D10" s="55">
        <v>0.52629172801971402</v>
      </c>
      <c r="E10" s="55">
        <v>0.20240880548953999</v>
      </c>
      <c r="F10" s="55">
        <v>3.1778410077094997E-2</v>
      </c>
      <c r="G10" s="55">
        <v>0</v>
      </c>
      <c r="H10" s="61">
        <v>2.0264446735382098</v>
      </c>
      <c r="I10" s="55">
        <v>0.76581277745404197</v>
      </c>
    </row>
    <row r="11" spans="1:9" x14ac:dyDescent="0.2">
      <c r="A11" s="2" t="s">
        <v>17</v>
      </c>
      <c r="B11" s="58">
        <v>127</v>
      </c>
      <c r="C11" s="55">
        <v>0.15280927717685699</v>
      </c>
      <c r="D11" s="55">
        <v>0.52858364582061801</v>
      </c>
      <c r="E11" s="55">
        <v>0.26359087228775002</v>
      </c>
      <c r="F11" s="55">
        <v>4.2699478566646597E-2</v>
      </c>
      <c r="G11" s="55">
        <v>1.2316698208451301E-2</v>
      </c>
      <c r="H11" s="61">
        <v>2.2331306934356698</v>
      </c>
      <c r="I11" s="55">
        <v>0.68139294203537404</v>
      </c>
    </row>
    <row r="12" spans="1:9" x14ac:dyDescent="0.2">
      <c r="A12" s="2" t="s">
        <v>18</v>
      </c>
      <c r="B12" s="58">
        <v>111</v>
      </c>
      <c r="C12" s="55">
        <v>0.31821164488792397</v>
      </c>
      <c r="D12" s="55">
        <v>0.54653453826904297</v>
      </c>
      <c r="E12" s="55">
        <v>0.11725552380085</v>
      </c>
      <c r="F12" s="55">
        <v>1.7998293042182902E-2</v>
      </c>
      <c r="G12" s="55">
        <v>0</v>
      </c>
      <c r="H12" s="61">
        <v>1.8350404500961299</v>
      </c>
      <c r="I12" s="55">
        <v>0.86474618315696705</v>
      </c>
    </row>
    <row r="13" spans="1:9" x14ac:dyDescent="0.2">
      <c r="A13" s="2" t="s">
        <v>19</v>
      </c>
      <c r="B13" s="58">
        <v>109</v>
      </c>
      <c r="C13" s="55">
        <v>0.39217564463615401</v>
      </c>
      <c r="D13" s="55">
        <v>0.46814638376236001</v>
      </c>
      <c r="E13" s="55">
        <v>0.119243279099464</v>
      </c>
      <c r="F13" s="55">
        <v>2.04346999526024E-2</v>
      </c>
      <c r="G13" s="55">
        <v>0</v>
      </c>
      <c r="H13" s="61">
        <v>1.7679370641708401</v>
      </c>
      <c r="I13" s="55">
        <v>0.86032202198861496</v>
      </c>
    </row>
    <row r="14" spans="1:9" x14ac:dyDescent="0.2">
      <c r="A14" s="2" t="s">
        <v>20</v>
      </c>
      <c r="B14" s="58">
        <v>97</v>
      </c>
      <c r="C14" s="55">
        <v>0.452033191919327</v>
      </c>
      <c r="D14" s="55">
        <v>0.47397759556770303</v>
      </c>
      <c r="E14" s="55">
        <v>5.97543865442276E-2</v>
      </c>
      <c r="F14" s="55">
        <v>0</v>
      </c>
      <c r="G14" s="55">
        <v>1.4234827831387501E-2</v>
      </c>
      <c r="H14" s="61">
        <v>1.6504256725311299</v>
      </c>
      <c r="I14" s="55">
        <v>0.92601078576220097</v>
      </c>
    </row>
    <row r="15" spans="1:9" x14ac:dyDescent="0.2">
      <c r="A15" s="2" t="s">
        <v>21</v>
      </c>
      <c r="B15" s="58">
        <v>94</v>
      </c>
      <c r="C15" s="55">
        <v>0.26754516363143899</v>
      </c>
      <c r="D15" s="55">
        <v>0.57473051548004195</v>
      </c>
      <c r="E15" s="55">
        <v>9.8359599709510803E-2</v>
      </c>
      <c r="F15" s="55">
        <v>5.00615462660789E-2</v>
      </c>
      <c r="G15" s="55">
        <v>9.3031618744134903E-3</v>
      </c>
      <c r="H15" s="61">
        <v>1.9588470458984399</v>
      </c>
      <c r="I15" s="55">
        <v>0.842275690093506</v>
      </c>
    </row>
    <row r="16" spans="1:9" x14ac:dyDescent="0.2">
      <c r="A16" s="2" t="s">
        <v>22</v>
      </c>
      <c r="B16" s="58">
        <v>105</v>
      </c>
      <c r="C16" s="55">
        <v>6.5987370908260304E-2</v>
      </c>
      <c r="D16" s="55">
        <v>0.404668509960175</v>
      </c>
      <c r="E16" s="55">
        <v>0.344503223896027</v>
      </c>
      <c r="F16" s="55">
        <v>0.16289128363132499</v>
      </c>
      <c r="G16" s="55">
        <v>2.19496097415686E-2</v>
      </c>
      <c r="H16" s="61">
        <v>2.6701471805572501</v>
      </c>
      <c r="I16" s="55">
        <v>0.47065588174509998</v>
      </c>
    </row>
    <row r="17" spans="1:9" x14ac:dyDescent="0.2">
      <c r="A17" s="2" t="s">
        <v>23</v>
      </c>
      <c r="B17" s="58">
        <v>82</v>
      </c>
      <c r="C17" s="55">
        <v>9.1191962361335796E-2</v>
      </c>
      <c r="D17" s="55">
        <v>0.48126745223999001</v>
      </c>
      <c r="E17" s="55">
        <v>0.296837508678436</v>
      </c>
      <c r="F17" s="55">
        <v>7.7229984104633304E-2</v>
      </c>
      <c r="G17" s="55">
        <v>5.3473088890314102E-2</v>
      </c>
      <c r="H17" s="61">
        <v>2.5205247402191202</v>
      </c>
      <c r="I17" s="55">
        <v>0.57245941673390399</v>
      </c>
    </row>
    <row r="18" spans="1:9" x14ac:dyDescent="0.2">
      <c r="A18" s="2" t="s">
        <v>24</v>
      </c>
      <c r="B18" s="58">
        <v>79</v>
      </c>
      <c r="C18" s="55">
        <v>0.11775223165750499</v>
      </c>
      <c r="D18" s="55">
        <v>0.44586348533630399</v>
      </c>
      <c r="E18" s="55">
        <v>0.40422558784484902</v>
      </c>
      <c r="F18" s="55">
        <v>3.2158710062503801E-2</v>
      </c>
      <c r="G18" s="55">
        <v>0</v>
      </c>
      <c r="H18" s="61">
        <v>2.35079073905945</v>
      </c>
      <c r="I18" s="55">
        <v>0.56361570859527999</v>
      </c>
    </row>
    <row r="19" spans="1:9" x14ac:dyDescent="0.2">
      <c r="A19" s="2" t="s">
        <v>25</v>
      </c>
      <c r="B19" s="58">
        <v>102</v>
      </c>
      <c r="C19" s="55">
        <v>3.30850146710873E-2</v>
      </c>
      <c r="D19" s="55">
        <v>0.51776880025863603</v>
      </c>
      <c r="E19" s="55">
        <v>0.30495566129684398</v>
      </c>
      <c r="F19" s="55">
        <v>0.119544334709644</v>
      </c>
      <c r="G19" s="55">
        <v>2.4646189063787498E-2</v>
      </c>
      <c r="H19" s="61">
        <v>2.5848979949951199</v>
      </c>
      <c r="I19" s="55">
        <v>0.55085381492972396</v>
      </c>
    </row>
    <row r="20" spans="1:9" x14ac:dyDescent="0.2">
      <c r="A20" s="2" t="s">
        <v>26</v>
      </c>
      <c r="B20" s="58">
        <v>102</v>
      </c>
      <c r="C20" s="55">
        <v>5.7451982051134103E-2</v>
      </c>
      <c r="D20" s="55">
        <v>0.61738008260726895</v>
      </c>
      <c r="E20" s="55">
        <v>0.22256796061992601</v>
      </c>
      <c r="F20" s="55">
        <v>9.3998119235038799E-2</v>
      </c>
      <c r="G20" s="55">
        <v>8.6018461734056507E-3</v>
      </c>
      <c r="H20" s="61">
        <v>2.3789176940918</v>
      </c>
      <c r="I20" s="55">
        <v>0.67483207094326703</v>
      </c>
    </row>
    <row r="21" spans="1:9" x14ac:dyDescent="0.2">
      <c r="A21" s="2" t="s">
        <v>27</v>
      </c>
      <c r="B21" s="58">
        <v>87</v>
      </c>
      <c r="C21" s="55">
        <v>0.14148202538490301</v>
      </c>
      <c r="D21" s="55">
        <v>0.58889263868331898</v>
      </c>
      <c r="E21" s="55">
        <v>0.196268945932388</v>
      </c>
      <c r="F21" s="55">
        <v>4.1687365621328402E-2</v>
      </c>
      <c r="G21" s="55">
        <v>3.1669031828641898E-2</v>
      </c>
      <c r="H21" s="61">
        <v>2.2331688404083301</v>
      </c>
      <c r="I21" s="55">
        <v>0.73037465862650697</v>
      </c>
    </row>
    <row r="22" spans="1:9" x14ac:dyDescent="0.2">
      <c r="A22" s="2" t="s">
        <v>28</v>
      </c>
      <c r="B22" s="58">
        <v>105</v>
      </c>
      <c r="C22" s="55">
        <v>8.3832815289497403E-2</v>
      </c>
      <c r="D22" s="55">
        <v>0.47393757104873702</v>
      </c>
      <c r="E22" s="55">
        <v>0.26981404423713701</v>
      </c>
      <c r="F22" s="55">
        <v>0.14227101206779499</v>
      </c>
      <c r="G22" s="55">
        <v>3.0144555494189301E-2</v>
      </c>
      <c r="H22" s="61">
        <v>2.5609569549560498</v>
      </c>
      <c r="I22" s="55">
        <v>0.557770387377162</v>
      </c>
    </row>
    <row r="23" spans="1:9" x14ac:dyDescent="0.2">
      <c r="A23" s="2" t="s">
        <v>29</v>
      </c>
      <c r="B23" s="58">
        <v>104</v>
      </c>
      <c r="C23" s="55">
        <v>4.5629289001226397E-2</v>
      </c>
      <c r="D23" s="55">
        <v>0.30864179134368902</v>
      </c>
      <c r="E23" s="55">
        <v>0.485956460237503</v>
      </c>
      <c r="F23" s="55">
        <v>0.14469936490058899</v>
      </c>
      <c r="G23" s="55">
        <v>1.5073110349476299E-2</v>
      </c>
      <c r="H23" s="61">
        <v>2.7749452590942401</v>
      </c>
      <c r="I23" s="55">
        <v>0.35427107473592401</v>
      </c>
    </row>
    <row r="24" spans="1:9" x14ac:dyDescent="0.2">
      <c r="A24" s="2" t="s">
        <v>30</v>
      </c>
      <c r="B24" s="58">
        <v>102</v>
      </c>
      <c r="C24" s="55">
        <v>7.5683288276195498E-2</v>
      </c>
      <c r="D24" s="55">
        <v>0.45580890774726901</v>
      </c>
      <c r="E24" s="55">
        <v>0.37827703356742898</v>
      </c>
      <c r="F24" s="55">
        <v>6.6242180764675099E-2</v>
      </c>
      <c r="G24" s="55">
        <v>2.3988597095012699E-2</v>
      </c>
      <c r="H24" s="61">
        <v>2.5070438385009801</v>
      </c>
      <c r="I24" s="55">
        <v>0.53149219206353904</v>
      </c>
    </row>
    <row r="25" spans="1:9" x14ac:dyDescent="0.2">
      <c r="A25" s="2" t="s">
        <v>31</v>
      </c>
      <c r="B25" s="58">
        <v>101</v>
      </c>
      <c r="C25" s="55">
        <v>6.1710767447948497E-2</v>
      </c>
      <c r="D25" s="55">
        <v>0.49643695354461698</v>
      </c>
      <c r="E25" s="55">
        <v>0.32767176628112799</v>
      </c>
      <c r="F25" s="55">
        <v>0.114180527627468</v>
      </c>
      <c r="G25" s="55">
        <v>0</v>
      </c>
      <c r="H25" s="61">
        <v>2.4943220615386998</v>
      </c>
      <c r="I25" s="55">
        <v>0.55814771267551599</v>
      </c>
    </row>
    <row r="26" spans="1:9" x14ac:dyDescent="0.2">
      <c r="A26" s="2" t="s">
        <v>32</v>
      </c>
      <c r="B26" s="58">
        <v>100</v>
      </c>
      <c r="C26" s="55">
        <v>6.8011097609996796E-2</v>
      </c>
      <c r="D26" s="55">
        <v>0.462424516677856</v>
      </c>
      <c r="E26" s="55">
        <v>0.38031578063964799</v>
      </c>
      <c r="F26" s="55">
        <v>8.30986723303795E-2</v>
      </c>
      <c r="G26" s="55">
        <v>6.1499355360865602E-3</v>
      </c>
      <c r="H26" s="61">
        <v>2.4969518184661901</v>
      </c>
      <c r="I26" s="55">
        <v>0.53043561280583296</v>
      </c>
    </row>
    <row r="27" spans="1:9" x14ac:dyDescent="0.2">
      <c r="A27" s="2" t="s">
        <v>33</v>
      </c>
      <c r="B27" s="58">
        <v>95</v>
      </c>
      <c r="C27" s="55">
        <v>0.203079268336296</v>
      </c>
      <c r="D27" s="55">
        <v>0.49975094199180597</v>
      </c>
      <c r="E27" s="55">
        <v>0.21813184022903401</v>
      </c>
      <c r="F27" s="55">
        <v>7.9037941992282895E-2</v>
      </c>
      <c r="G27" s="55">
        <v>0</v>
      </c>
      <c r="H27" s="61">
        <v>2.17312836647034</v>
      </c>
      <c r="I27" s="55">
        <v>0.70283021556459502</v>
      </c>
    </row>
    <row r="28" spans="1:9" x14ac:dyDescent="0.2">
      <c r="A28" s="2" t="s">
        <v>34</v>
      </c>
      <c r="B28" s="58">
        <v>106</v>
      </c>
      <c r="C28" s="55">
        <v>0.19848519563674899</v>
      </c>
      <c r="D28" s="55">
        <v>0.60393643379211404</v>
      </c>
      <c r="E28" s="55">
        <v>0.17817671597003901</v>
      </c>
      <c r="F28" s="55">
        <v>1.9401658326387398E-2</v>
      </c>
      <c r="G28" s="55">
        <v>0</v>
      </c>
      <c r="H28" s="61">
        <v>2.0184948444366499</v>
      </c>
      <c r="I28" s="55">
        <v>0.80242162643961001</v>
      </c>
    </row>
    <row r="29" spans="1:9" x14ac:dyDescent="0.2">
      <c r="A29" s="2" t="s">
        <v>35</v>
      </c>
      <c r="B29" s="58">
        <v>99</v>
      </c>
      <c r="C29" s="55">
        <v>0.10766189545393</v>
      </c>
      <c r="D29" s="55">
        <v>0.60314196348190297</v>
      </c>
      <c r="E29" s="55">
        <v>0.23698465526104001</v>
      </c>
      <c r="F29" s="55">
        <v>4.0846135467290899E-2</v>
      </c>
      <c r="G29" s="55">
        <v>1.13653596490622E-2</v>
      </c>
      <c r="H29" s="61">
        <v>2.2451112270355198</v>
      </c>
      <c r="I29" s="55">
        <v>0.710803852315956</v>
      </c>
    </row>
    <row r="30" spans="1:9" x14ac:dyDescent="0.2">
      <c r="A30" s="2" t="s">
        <v>36</v>
      </c>
      <c r="B30" s="58">
        <v>91</v>
      </c>
      <c r="C30" s="55">
        <v>0.31118315458297702</v>
      </c>
      <c r="D30" s="55">
        <v>0.53684425354003895</v>
      </c>
      <c r="E30" s="55">
        <v>0.115763999521732</v>
      </c>
      <c r="F30" s="55">
        <v>1.80002674460411E-2</v>
      </c>
      <c r="G30" s="55">
        <v>1.8208317458629601E-2</v>
      </c>
      <c r="H30" s="61">
        <v>1.8952063322067301</v>
      </c>
      <c r="I30" s="55">
        <v>0.84802741444131302</v>
      </c>
    </row>
    <row r="31" spans="1:9" x14ac:dyDescent="0.2">
      <c r="A31" s="2" t="s">
        <v>37</v>
      </c>
      <c r="B31" s="58">
        <v>83</v>
      </c>
      <c r="C31" s="55">
        <v>0.27139335870742798</v>
      </c>
      <c r="D31" s="55">
        <v>0.53806000947952304</v>
      </c>
      <c r="E31" s="55">
        <v>0.18073801696300501</v>
      </c>
      <c r="F31" s="55">
        <v>9.8086018115282093E-3</v>
      </c>
      <c r="G31" s="55">
        <v>0</v>
      </c>
      <c r="H31" s="61">
        <v>1.9289618730545</v>
      </c>
      <c r="I31" s="55">
        <v>0.80945337874102197</v>
      </c>
    </row>
    <row r="32" spans="1:9" x14ac:dyDescent="0.2">
      <c r="A32" s="2" t="s">
        <v>38</v>
      </c>
      <c r="B32" s="58">
        <v>108</v>
      </c>
      <c r="C32" s="55">
        <v>9.7885213792324094E-2</v>
      </c>
      <c r="D32" s="55">
        <v>0.54261994361877397</v>
      </c>
      <c r="E32" s="55">
        <v>0.30311241745948803</v>
      </c>
      <c r="F32" s="55">
        <v>3.7776499986648601E-2</v>
      </c>
      <c r="G32" s="55">
        <v>1.8605954945087402E-2</v>
      </c>
      <c r="H32" s="61">
        <v>2.33659815788269</v>
      </c>
      <c r="I32" s="55">
        <v>0.64050513832255795</v>
      </c>
    </row>
    <row r="33" spans="1:9" x14ac:dyDescent="0.2">
      <c r="A33" s="2" t="s">
        <v>39</v>
      </c>
      <c r="B33" s="58">
        <v>97</v>
      </c>
      <c r="C33" s="55">
        <v>0.10739047825336499</v>
      </c>
      <c r="D33" s="55">
        <v>0.63381165266036998</v>
      </c>
      <c r="E33" s="55">
        <v>0.136089563369751</v>
      </c>
      <c r="F33" s="55">
        <v>0.105652630329132</v>
      </c>
      <c r="G33" s="55">
        <v>1.7055694013834E-2</v>
      </c>
      <c r="H33" s="61">
        <v>2.2911713123321502</v>
      </c>
      <c r="I33" s="55">
        <v>0.74120211710776895</v>
      </c>
    </row>
    <row r="34" spans="1:9" x14ac:dyDescent="0.2">
      <c r="A34" s="2" t="s">
        <v>40</v>
      </c>
      <c r="B34" s="58">
        <v>98</v>
      </c>
      <c r="C34" s="55">
        <v>0.17033079266548201</v>
      </c>
      <c r="D34" s="55">
        <v>0.61314749717712402</v>
      </c>
      <c r="E34" s="55">
        <v>0.19953346252441401</v>
      </c>
      <c r="F34" s="55">
        <v>1.6988240182399701E-2</v>
      </c>
      <c r="G34" s="55">
        <v>0</v>
      </c>
      <c r="H34" s="61">
        <v>2.0631792545318599</v>
      </c>
      <c r="I34" s="55">
        <v>0.78347829567997396</v>
      </c>
    </row>
    <row r="35" spans="1:9" x14ac:dyDescent="0.2">
      <c r="A35" s="2" t="s">
        <v>41</v>
      </c>
      <c r="B35" s="58">
        <v>108</v>
      </c>
      <c r="C35" s="55">
        <v>0.19475458562374101</v>
      </c>
      <c r="D35" s="55">
        <v>0.65207225084304798</v>
      </c>
      <c r="E35" s="55">
        <v>0.13736902177333801</v>
      </c>
      <c r="F35" s="55">
        <v>8.4314476698637009E-3</v>
      </c>
      <c r="G35" s="55">
        <v>7.3726838454604097E-3</v>
      </c>
      <c r="H35" s="61">
        <v>1.98159539699554</v>
      </c>
      <c r="I35" s="55">
        <v>0.84682684514214801</v>
      </c>
    </row>
    <row r="36" spans="1:9" x14ac:dyDescent="0.2">
      <c r="A36" s="2" t="s">
        <v>42</v>
      </c>
      <c r="B36" s="58">
        <v>88</v>
      </c>
      <c r="C36" s="55">
        <v>0.15041394531726801</v>
      </c>
      <c r="D36" s="55">
        <v>0.700633525848389</v>
      </c>
      <c r="E36" s="55">
        <v>0.12775607407093001</v>
      </c>
      <c r="F36" s="55">
        <v>2.1196443587541601E-2</v>
      </c>
      <c r="G36" s="55">
        <v>0</v>
      </c>
      <c r="H36" s="61">
        <v>2.0197350978851301</v>
      </c>
      <c r="I36" s="55">
        <v>0.85104748067685398</v>
      </c>
    </row>
    <row r="37" spans="1:9" x14ac:dyDescent="0.2">
      <c r="A37" s="2" t="s">
        <v>43</v>
      </c>
      <c r="B37" s="58">
        <v>92</v>
      </c>
      <c r="C37" s="55">
        <v>0.15393203496933</v>
      </c>
      <c r="D37" s="55">
        <v>0.61340117454528797</v>
      </c>
      <c r="E37" s="55">
        <v>0.17939461767673501</v>
      </c>
      <c r="F37" s="55">
        <v>4.0109872817993199E-2</v>
      </c>
      <c r="G37" s="55">
        <v>1.31622748449445E-2</v>
      </c>
      <c r="H37" s="61">
        <v>2.1451692581176798</v>
      </c>
      <c r="I37" s="55">
        <v>0.76733322880975596</v>
      </c>
    </row>
    <row r="38" spans="1:9" x14ac:dyDescent="0.2">
      <c r="A38" s="2" t="s">
        <v>44</v>
      </c>
      <c r="B38" s="58">
        <v>106</v>
      </c>
      <c r="C38" s="55">
        <v>0.37347492575645402</v>
      </c>
      <c r="D38" s="55">
        <v>0.49163100123405501</v>
      </c>
      <c r="E38" s="55">
        <v>0.11889632791280701</v>
      </c>
      <c r="F38" s="55">
        <v>1.5997752547264099E-2</v>
      </c>
      <c r="G38" s="55">
        <v>0</v>
      </c>
      <c r="H38" s="61">
        <v>1.77741694450378</v>
      </c>
      <c r="I38" s="55">
        <v>0.86510592054496804</v>
      </c>
    </row>
    <row r="39" spans="1:9" x14ac:dyDescent="0.2">
      <c r="A39" s="2" t="s">
        <v>45</v>
      </c>
      <c r="B39" s="58">
        <v>106</v>
      </c>
      <c r="C39" s="55">
        <v>0.26743161678314198</v>
      </c>
      <c r="D39" s="55">
        <v>0.55820286273956299</v>
      </c>
      <c r="E39" s="55">
        <v>0.130531430244446</v>
      </c>
      <c r="F39" s="55">
        <v>2.9267296195030199E-2</v>
      </c>
      <c r="G39" s="55">
        <v>1.45667679607868E-2</v>
      </c>
      <c r="H39" s="61">
        <v>1.9653346538543699</v>
      </c>
      <c r="I39" s="55">
        <v>0.82563450105280201</v>
      </c>
    </row>
    <row r="40" spans="1:9" x14ac:dyDescent="0.2">
      <c r="A40" s="2" t="s">
        <v>46</v>
      </c>
      <c r="B40" s="58">
        <v>103</v>
      </c>
      <c r="C40" s="55">
        <v>0.28387832641601601</v>
      </c>
      <c r="D40" s="55">
        <v>0.54319596290588401</v>
      </c>
      <c r="E40" s="55">
        <v>0.14321516454219799</v>
      </c>
      <c r="F40" s="55">
        <v>2.9710540547966999E-2</v>
      </c>
      <c r="G40" s="55">
        <v>0</v>
      </c>
      <c r="H40" s="61">
        <v>1.9187579154968299</v>
      </c>
      <c r="I40" s="55">
        <v>0.82707429394353704</v>
      </c>
    </row>
    <row r="41" spans="1:9" x14ac:dyDescent="0.2">
      <c r="A41" s="2" t="s">
        <v>47</v>
      </c>
      <c r="B41" s="58">
        <v>101</v>
      </c>
      <c r="C41" s="55">
        <v>0.19618734717369099</v>
      </c>
      <c r="D41" s="55">
        <v>0.54973852634429898</v>
      </c>
      <c r="E41" s="55">
        <v>0.21201482415199299</v>
      </c>
      <c r="F41" s="55">
        <v>4.2059279978275299E-2</v>
      </c>
      <c r="G41" s="55">
        <v>0</v>
      </c>
      <c r="H41" s="61">
        <v>2.0999460220336901</v>
      </c>
      <c r="I41" s="55">
        <v>0.74592589019073297</v>
      </c>
    </row>
    <row r="42" spans="1:9" x14ac:dyDescent="0.2">
      <c r="A42" s="2" t="s">
        <v>48</v>
      </c>
      <c r="B42" s="58">
        <v>103</v>
      </c>
      <c r="C42" s="55">
        <v>0.21280708909034701</v>
      </c>
      <c r="D42" s="55">
        <v>0.57832533121108998</v>
      </c>
      <c r="E42" s="55">
        <v>0.20886754989624001</v>
      </c>
      <c r="F42" s="55">
        <v>0</v>
      </c>
      <c r="G42" s="55">
        <v>0</v>
      </c>
      <c r="H42" s="61">
        <v>1.99606049060822</v>
      </c>
      <c r="I42" s="55">
        <v>0.79113244387902104</v>
      </c>
    </row>
    <row r="43" spans="1:9" x14ac:dyDescent="0.2">
      <c r="A43" s="2" t="s">
        <v>49</v>
      </c>
      <c r="B43" s="58">
        <v>92</v>
      </c>
      <c r="C43" s="55">
        <v>0.38862490653991699</v>
      </c>
      <c r="D43" s="55">
        <v>0.51138532161712602</v>
      </c>
      <c r="E43" s="55">
        <v>8.0450847744941698E-2</v>
      </c>
      <c r="F43" s="55">
        <v>1.9538907334208499E-2</v>
      </c>
      <c r="G43" s="55">
        <v>0</v>
      </c>
      <c r="H43" s="61">
        <v>1.7309037446975699</v>
      </c>
      <c r="I43" s="55">
        <v>0.90001024324464096</v>
      </c>
    </row>
    <row r="44" spans="1:9" x14ac:dyDescent="0.2">
      <c r="A44" s="2" t="s">
        <v>50</v>
      </c>
      <c r="B44" s="58">
        <v>97</v>
      </c>
      <c r="C44" s="55">
        <v>0.30627816915512102</v>
      </c>
      <c r="D44" s="55">
        <v>0.56942808628082298</v>
      </c>
      <c r="E44" s="55">
        <v>7.2046175599098206E-2</v>
      </c>
      <c r="F44" s="55">
        <v>5.2247542887926102E-2</v>
      </c>
      <c r="G44" s="55">
        <v>0</v>
      </c>
      <c r="H44" s="61">
        <v>1.8702630996704099</v>
      </c>
      <c r="I44" s="55">
        <v>0.87570627827176395</v>
      </c>
    </row>
    <row r="45" spans="1:9" x14ac:dyDescent="0.2">
      <c r="A45" s="2" t="s">
        <v>51</v>
      </c>
      <c r="B45" s="58">
        <v>101</v>
      </c>
      <c r="C45" s="55">
        <v>6.0066618025302901E-2</v>
      </c>
      <c r="D45" s="55">
        <v>0.56813704967498802</v>
      </c>
      <c r="E45" s="55">
        <v>0.30987164378166199</v>
      </c>
      <c r="F45" s="55">
        <v>6.1924707144498797E-2</v>
      </c>
      <c r="G45" s="55">
        <v>0</v>
      </c>
      <c r="H45" s="61">
        <v>2.3736543655395499</v>
      </c>
      <c r="I45" s="55">
        <v>0.62820365599908601</v>
      </c>
    </row>
    <row r="46" spans="1:9" x14ac:dyDescent="0.2">
      <c r="A46" s="2" t="s">
        <v>52</v>
      </c>
      <c r="B46" s="58">
        <v>108</v>
      </c>
      <c r="C46" s="55">
        <v>7.9194210469722706E-2</v>
      </c>
      <c r="D46" s="55">
        <v>0.61319887638091997</v>
      </c>
      <c r="E46" s="55">
        <v>0.215408250689507</v>
      </c>
      <c r="F46" s="55">
        <v>7.63752907514572E-2</v>
      </c>
      <c r="G46" s="55">
        <v>1.58233847469091E-2</v>
      </c>
      <c r="H46" s="61">
        <v>2.3364348411560099</v>
      </c>
      <c r="I46" s="55">
        <v>0.69239307782286497</v>
      </c>
    </row>
    <row r="47" spans="1:9" x14ac:dyDescent="0.2">
      <c r="A47" s="2" t="s">
        <v>53</v>
      </c>
      <c r="B47" s="58">
        <v>103</v>
      </c>
      <c r="C47" s="55">
        <v>0.15467849373817399</v>
      </c>
      <c r="D47" s="55">
        <v>0.66836786270141602</v>
      </c>
      <c r="E47" s="55">
        <v>0.16050338745117201</v>
      </c>
      <c r="F47" s="55">
        <v>1.6450250521302199E-2</v>
      </c>
      <c r="G47" s="55">
        <v>0</v>
      </c>
      <c r="H47" s="61">
        <v>2.0387253761291499</v>
      </c>
      <c r="I47" s="55">
        <v>0.82304636103871998</v>
      </c>
    </row>
    <row r="48" spans="1:9" x14ac:dyDescent="0.2">
      <c r="A48" s="2" t="s">
        <v>54</v>
      </c>
      <c r="B48" s="58">
        <v>93</v>
      </c>
      <c r="C48" s="55">
        <v>0.13952066004276301</v>
      </c>
      <c r="D48" s="55">
        <v>0.55509757995605502</v>
      </c>
      <c r="E48" s="55">
        <v>0.2342549264431</v>
      </c>
      <c r="F48" s="55">
        <v>6.1704326421022401E-2</v>
      </c>
      <c r="G48" s="55">
        <v>9.4225257635116594E-3</v>
      </c>
      <c r="H48" s="61">
        <v>2.24641060829163</v>
      </c>
      <c r="I48" s="55">
        <v>0.69461822706054499</v>
      </c>
    </row>
    <row r="49" spans="1:9" x14ac:dyDescent="0.2">
      <c r="A49" s="2" t="s">
        <v>55</v>
      </c>
      <c r="B49" s="58">
        <v>92</v>
      </c>
      <c r="C49" s="55">
        <v>9.8590865731239305E-2</v>
      </c>
      <c r="D49" s="55">
        <v>0.46601352095603898</v>
      </c>
      <c r="E49" s="55">
        <v>0.38138324022293102</v>
      </c>
      <c r="F49" s="55">
        <v>3.3768892288208001E-2</v>
      </c>
      <c r="G49" s="55">
        <v>2.0243469625711399E-2</v>
      </c>
      <c r="H49" s="61">
        <v>2.41106057167053</v>
      </c>
      <c r="I49" s="55">
        <v>0.56460439299722498</v>
      </c>
    </row>
    <row r="50" spans="1:9" x14ac:dyDescent="0.2">
      <c r="A50" s="2" t="s">
        <v>56</v>
      </c>
      <c r="B50" s="58">
        <v>72</v>
      </c>
      <c r="C50" s="55">
        <v>8.1807769834995298E-2</v>
      </c>
      <c r="D50" s="55">
        <v>0.41177314519882202</v>
      </c>
      <c r="E50" s="55">
        <v>0.31328627467155501</v>
      </c>
      <c r="F50" s="55">
        <v>0.144318968057632</v>
      </c>
      <c r="G50" s="55">
        <v>4.88138347864151E-2</v>
      </c>
      <c r="H50" s="61">
        <v>2.6665580272674601</v>
      </c>
      <c r="I50" s="55">
        <v>0.49358091871128201</v>
      </c>
    </row>
    <row r="51" spans="1:9" x14ac:dyDescent="0.2">
      <c r="A51" s="2" t="s">
        <v>57</v>
      </c>
      <c r="B51" s="58">
        <v>109</v>
      </c>
      <c r="C51" s="55">
        <v>5.3691063076257699E-2</v>
      </c>
      <c r="D51" s="55">
        <v>0.362146437168121</v>
      </c>
      <c r="E51" s="55">
        <v>0.42670059204101601</v>
      </c>
      <c r="F51" s="55">
        <v>0.142662093043327</v>
      </c>
      <c r="G51" s="55">
        <v>1.47997951135039E-2</v>
      </c>
      <c r="H51" s="61">
        <v>2.7027330398559601</v>
      </c>
      <c r="I51" s="55">
        <v>0.41583750837723499</v>
      </c>
    </row>
    <row r="52" spans="1:9" x14ac:dyDescent="0.2">
      <c r="A52" s="2" t="s">
        <v>58</v>
      </c>
      <c r="B52" s="58">
        <v>85</v>
      </c>
      <c r="C52" s="55">
        <v>0.13041889667511</v>
      </c>
      <c r="D52" s="55">
        <v>0.58862394094467196</v>
      </c>
      <c r="E52" s="55">
        <v>0.23032419383525801</v>
      </c>
      <c r="F52" s="55">
        <v>5.0632979720830897E-2</v>
      </c>
      <c r="G52" s="55">
        <v>0</v>
      </c>
      <c r="H52" s="61">
        <v>2.20117115974426</v>
      </c>
      <c r="I52" s="55">
        <v>0.71904282958385202</v>
      </c>
    </row>
    <row r="53" spans="1:9" x14ac:dyDescent="0.2">
      <c r="A53" s="2" t="s">
        <v>59</v>
      </c>
      <c r="B53" s="58">
        <v>102</v>
      </c>
      <c r="C53" s="55">
        <v>0.13719278573989899</v>
      </c>
      <c r="D53" s="55">
        <v>0.54514348506927501</v>
      </c>
      <c r="E53" s="55">
        <v>0.241260141134262</v>
      </c>
      <c r="F53" s="55">
        <v>4.4720355421304703E-2</v>
      </c>
      <c r="G53" s="55">
        <v>3.1683236360549899E-2</v>
      </c>
      <c r="H53" s="61">
        <v>2.2885577678680402</v>
      </c>
      <c r="I53" s="55">
        <v>0.68233626826727301</v>
      </c>
    </row>
    <row r="54" spans="1:9" x14ac:dyDescent="0.2">
      <c r="A54" s="2" t="s">
        <v>60</v>
      </c>
      <c r="B54" s="58">
        <v>100</v>
      </c>
      <c r="C54" s="55">
        <v>3.5771444439888E-2</v>
      </c>
      <c r="D54" s="55">
        <v>0.373691976070404</v>
      </c>
      <c r="E54" s="55">
        <v>0.33859565854072599</v>
      </c>
      <c r="F54" s="55">
        <v>0.220090791583061</v>
      </c>
      <c r="G54" s="55">
        <v>3.1850125640630701E-2</v>
      </c>
      <c r="H54" s="61">
        <v>2.8385560512542698</v>
      </c>
      <c r="I54" s="55">
        <v>0.40946342203566199</v>
      </c>
    </row>
    <row r="55" spans="1:9" x14ac:dyDescent="0.2">
      <c r="A55" s="2" t="s">
        <v>61</v>
      </c>
      <c r="B55" s="58">
        <v>98</v>
      </c>
      <c r="C55" s="55">
        <v>0.23051854968071001</v>
      </c>
      <c r="D55" s="55">
        <v>0.66075140237808205</v>
      </c>
      <c r="E55" s="55">
        <v>9.9496670067310305E-2</v>
      </c>
      <c r="F55" s="55">
        <v>9.2333760112523998E-3</v>
      </c>
      <c r="G55" s="55">
        <v>0</v>
      </c>
      <c r="H55" s="61">
        <v>1.88744485378265</v>
      </c>
      <c r="I55" s="55">
        <v>0.89126995371891204</v>
      </c>
    </row>
    <row r="56" spans="1:9" x14ac:dyDescent="0.2">
      <c r="A56" s="2" t="s">
        <v>62</v>
      </c>
      <c r="B56" s="58">
        <v>105</v>
      </c>
      <c r="C56" s="55">
        <v>0.183818504214287</v>
      </c>
      <c r="D56" s="55">
        <v>0.57911926507949796</v>
      </c>
      <c r="E56" s="55">
        <v>0.22283434867858901</v>
      </c>
      <c r="F56" s="55">
        <v>6.4458404667675504E-3</v>
      </c>
      <c r="G56" s="55">
        <v>7.7820583246648303E-3</v>
      </c>
      <c r="H56" s="61">
        <v>2.0752537250518799</v>
      </c>
      <c r="I56" s="55">
        <v>0.76293775650404405</v>
      </c>
    </row>
    <row r="57" spans="1:9" x14ac:dyDescent="0.2">
      <c r="A57" s="2" t="s">
        <v>63</v>
      </c>
      <c r="B57" s="58">
        <v>99</v>
      </c>
      <c r="C57" s="55">
        <v>0.12169161438942</v>
      </c>
      <c r="D57" s="55">
        <v>0.61172699928283703</v>
      </c>
      <c r="E57" s="55">
        <v>0.19992983341216999</v>
      </c>
      <c r="F57" s="55">
        <v>4.6470399945974301E-2</v>
      </c>
      <c r="G57" s="55">
        <v>2.01811566948891E-2</v>
      </c>
      <c r="H57" s="61">
        <v>2.2317225933075</v>
      </c>
      <c r="I57" s="55">
        <v>0.733418610940059</v>
      </c>
    </row>
    <row r="58" spans="1:9" x14ac:dyDescent="0.2">
      <c r="A58" s="2" t="s">
        <v>64</v>
      </c>
      <c r="B58" s="58">
        <v>104</v>
      </c>
      <c r="C58" s="55">
        <v>9.9484354257583604E-2</v>
      </c>
      <c r="D58" s="55">
        <v>0.55356967449188199</v>
      </c>
      <c r="E58" s="55">
        <v>0.27029544115066501</v>
      </c>
      <c r="F58" s="55">
        <v>7.6650530099868802E-2</v>
      </c>
      <c r="G58" s="55">
        <v>0</v>
      </c>
      <c r="H58" s="61">
        <v>2.3241121768951398</v>
      </c>
      <c r="I58" s="55">
        <v>0.65305402874946605</v>
      </c>
    </row>
    <row r="59" spans="1:9" x14ac:dyDescent="0.2">
      <c r="A59" s="2" t="s">
        <v>65</v>
      </c>
      <c r="B59" s="58">
        <v>92</v>
      </c>
      <c r="C59" s="55">
        <v>0.18269523978233301</v>
      </c>
      <c r="D59" s="55">
        <v>0.48563528060913103</v>
      </c>
      <c r="E59" s="55">
        <v>0.27812412381172202</v>
      </c>
      <c r="F59" s="55">
        <v>5.3545340895652799E-2</v>
      </c>
      <c r="G59" s="55">
        <v>0</v>
      </c>
      <c r="H59" s="61">
        <v>2.2025196552276598</v>
      </c>
      <c r="I59" s="55">
        <v>0.66833053035036505</v>
      </c>
    </row>
    <row r="60" spans="1:9" x14ac:dyDescent="0.2">
      <c r="A60" s="2" t="s">
        <v>66</v>
      </c>
      <c r="B60" s="58">
        <v>94</v>
      </c>
      <c r="C60" s="55">
        <v>0.193117961287498</v>
      </c>
      <c r="D60" s="55">
        <v>0.59345835447311401</v>
      </c>
      <c r="E60" s="55">
        <v>0.183480694890022</v>
      </c>
      <c r="F60" s="55">
        <v>2.99430098384619E-2</v>
      </c>
      <c r="G60" s="55">
        <v>0</v>
      </c>
      <c r="H60" s="61">
        <v>2.0502488613128702</v>
      </c>
      <c r="I60" s="55">
        <v>0.78657629964437503</v>
      </c>
    </row>
    <row r="61" spans="1:9" x14ac:dyDescent="0.2">
      <c r="A61" s="2" t="s">
        <v>67</v>
      </c>
      <c r="B61" s="58">
        <v>89</v>
      </c>
      <c r="C61" s="55">
        <v>0.212871849536896</v>
      </c>
      <c r="D61" s="55">
        <v>0.66355037689208995</v>
      </c>
      <c r="E61" s="55">
        <v>0.10188625007867801</v>
      </c>
      <c r="F61" s="55">
        <v>1.08457580208778E-2</v>
      </c>
      <c r="G61" s="55">
        <v>1.08457580208778E-2</v>
      </c>
      <c r="H61" s="61">
        <v>1.94324314594269</v>
      </c>
      <c r="I61" s="55">
        <v>0.87642223295884003</v>
      </c>
    </row>
    <row r="62" spans="1:9" x14ac:dyDescent="0.2">
      <c r="A62" s="2" t="s">
        <v>68</v>
      </c>
      <c r="B62" s="58">
        <v>122</v>
      </c>
      <c r="C62" s="55">
        <v>0.13507999479770699</v>
      </c>
      <c r="D62" s="55">
        <v>0.463385939598083</v>
      </c>
      <c r="E62" s="55">
        <v>0.33244401216507002</v>
      </c>
      <c r="F62" s="55">
        <v>5.9996534138917902E-2</v>
      </c>
      <c r="G62" s="55">
        <v>9.0935332700610196E-3</v>
      </c>
      <c r="H62" s="61">
        <v>2.34463763237</v>
      </c>
      <c r="I62" s="55">
        <v>0.59846592603531801</v>
      </c>
    </row>
    <row r="63" spans="1:9" x14ac:dyDescent="0.2">
      <c r="A63" s="2" t="s">
        <v>69</v>
      </c>
      <c r="B63" s="58">
        <v>92</v>
      </c>
      <c r="C63" s="55">
        <v>9.7682885825634003E-2</v>
      </c>
      <c r="D63" s="55">
        <v>0.53568303585052501</v>
      </c>
      <c r="E63" s="55">
        <v>0.34927383065223699</v>
      </c>
      <c r="F63" s="55">
        <v>1.7360249534249299E-2</v>
      </c>
      <c r="G63" s="55">
        <v>0</v>
      </c>
      <c r="H63" s="61">
        <v>2.2863113880157502</v>
      </c>
      <c r="I63" s="55">
        <v>0.63336592049642304</v>
      </c>
    </row>
    <row r="64" spans="1:9" x14ac:dyDescent="0.2">
      <c r="A64" s="2" t="s">
        <v>70</v>
      </c>
      <c r="B64" s="58">
        <v>101</v>
      </c>
      <c r="C64" s="55">
        <v>0.14666561782360099</v>
      </c>
      <c r="D64" s="55">
        <v>0.75947767496108998</v>
      </c>
      <c r="E64" s="55">
        <v>6.9542326033115401E-2</v>
      </c>
      <c r="F64" s="55">
        <v>9.4972690567374195E-3</v>
      </c>
      <c r="G64" s="55">
        <v>1.48170907050371E-2</v>
      </c>
      <c r="H64" s="61">
        <v>1.98632252216339</v>
      </c>
      <c r="I64" s="55">
        <v>0.90614331219466004</v>
      </c>
    </row>
    <row r="65" spans="1:9" x14ac:dyDescent="0.2">
      <c r="A65" s="2" t="s">
        <v>71</v>
      </c>
      <c r="B65" s="58">
        <v>84</v>
      </c>
      <c r="C65" s="55">
        <v>0.19828048348426799</v>
      </c>
      <c r="D65" s="55">
        <v>0.57165688276290905</v>
      </c>
      <c r="E65" s="55">
        <v>0.200960248708725</v>
      </c>
      <c r="F65" s="55">
        <v>2.91024185717106E-2</v>
      </c>
      <c r="G65" s="55">
        <v>0</v>
      </c>
      <c r="H65" s="61">
        <v>2.06088471412659</v>
      </c>
      <c r="I65" s="55">
        <v>0.76993734043301598</v>
      </c>
    </row>
    <row r="66" spans="1:9" x14ac:dyDescent="0.2">
      <c r="A66" s="2" t="s">
        <v>72</v>
      </c>
      <c r="B66" s="58">
        <v>96</v>
      </c>
      <c r="C66" s="55">
        <v>0.34384194016456598</v>
      </c>
      <c r="D66" s="55">
        <v>0.53563880920410201</v>
      </c>
      <c r="E66" s="55">
        <v>9.1430723667144803E-2</v>
      </c>
      <c r="F66" s="55">
        <v>2.3136848583817499E-2</v>
      </c>
      <c r="G66" s="55">
        <v>5.9516746550798399E-3</v>
      </c>
      <c r="H66" s="61">
        <v>1.81171751022339</v>
      </c>
      <c r="I66" s="55">
        <v>0.87948075264498904</v>
      </c>
    </row>
    <row r="67" spans="1:9" x14ac:dyDescent="0.2">
      <c r="A67" s="2" t="s">
        <v>73</v>
      </c>
      <c r="B67" s="58">
        <v>105</v>
      </c>
      <c r="C67" s="55">
        <v>0.22415107488632199</v>
      </c>
      <c r="D67" s="55">
        <v>0.70062047243118297</v>
      </c>
      <c r="E67" s="55">
        <v>7.5228437781333896E-2</v>
      </c>
      <c r="F67" s="55">
        <v>0</v>
      </c>
      <c r="G67" s="55">
        <v>0</v>
      </c>
      <c r="H67" s="61">
        <v>1.8510773181915301</v>
      </c>
      <c r="I67" s="55">
        <v>0.924771561097675</v>
      </c>
    </row>
    <row r="68" spans="1:9" x14ac:dyDescent="0.2">
      <c r="A68" s="2" t="s">
        <v>74</v>
      </c>
      <c r="B68" s="58">
        <v>92</v>
      </c>
      <c r="C68" s="55">
        <v>0.106025777757168</v>
      </c>
      <c r="D68" s="55">
        <v>0.62159430980682395</v>
      </c>
      <c r="E68" s="55">
        <v>0.227351725101471</v>
      </c>
      <c r="F68" s="55">
        <v>3.4760262817144401E-2</v>
      </c>
      <c r="G68" s="55">
        <v>1.0267945006489801E-2</v>
      </c>
      <c r="H68" s="61">
        <v>2.2216503620147701</v>
      </c>
      <c r="I68" s="55">
        <v>0.72762007265571405</v>
      </c>
    </row>
    <row r="69" spans="1:9" x14ac:dyDescent="0.2">
      <c r="A69" s="2" t="s">
        <v>75</v>
      </c>
      <c r="B69" s="58">
        <v>111</v>
      </c>
      <c r="C69" s="55">
        <v>0.161156490445137</v>
      </c>
      <c r="D69" s="55">
        <v>0.54288351535797097</v>
      </c>
      <c r="E69" s="55">
        <v>0.23755307495594</v>
      </c>
      <c r="F69" s="55">
        <v>5.8406937867403003E-2</v>
      </c>
      <c r="G69" s="55">
        <v>0</v>
      </c>
      <c r="H69" s="61">
        <v>2.1932103633880602</v>
      </c>
      <c r="I69" s="55">
        <v>0.70403999268934103</v>
      </c>
    </row>
    <row r="70" spans="1:9" x14ac:dyDescent="0.2">
      <c r="A70" s="2" t="s">
        <v>76</v>
      </c>
      <c r="B70" s="58">
        <v>102</v>
      </c>
      <c r="C70" s="55">
        <v>0.17804388701915699</v>
      </c>
      <c r="D70" s="55">
        <v>0.66732555627822898</v>
      </c>
      <c r="E70" s="55">
        <v>0.143641352653503</v>
      </c>
      <c r="F70" s="55">
        <v>1.09892161563039E-2</v>
      </c>
      <c r="G70" s="55">
        <v>0</v>
      </c>
      <c r="H70" s="61">
        <v>1.98757588863373</v>
      </c>
      <c r="I70" s="55">
        <v>0.84536943306233503</v>
      </c>
    </row>
    <row r="71" spans="1:9" x14ac:dyDescent="0.2">
      <c r="A71" s="3" t="s">
        <v>77</v>
      </c>
      <c r="B71" s="59">
        <v>79</v>
      </c>
      <c r="C71" s="56">
        <v>0.22672826051712</v>
      </c>
      <c r="D71" s="56">
        <v>0.641423940658569</v>
      </c>
      <c r="E71" s="56">
        <v>0.10789608210325199</v>
      </c>
      <c r="F71" s="56">
        <v>2.3951705545187E-2</v>
      </c>
      <c r="G71" s="56">
        <v>0</v>
      </c>
      <c r="H71" s="62">
        <v>1.92907118797302</v>
      </c>
      <c r="I71" s="56">
        <v>0.86815221087804695</v>
      </c>
    </row>
    <row r="73" spans="1:9" x14ac:dyDescent="0.2">
      <c r="A73" t="s">
        <v>78</v>
      </c>
    </row>
    <row r="75" spans="1:9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373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367</v>
      </c>
      <c r="D5" s="4" t="s">
        <v>368</v>
      </c>
      <c r="E5" s="4" t="s">
        <v>91</v>
      </c>
      <c r="F5" s="4" t="s">
        <v>369</v>
      </c>
      <c r="G5" s="4" t="s">
        <v>370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18" t="s">
        <v>1</v>
      </c>
      <c r="C6" s="615" t="s">
        <v>1</v>
      </c>
      <c r="D6" s="615" t="s">
        <v>1</v>
      </c>
      <c r="E6" s="615" t="s">
        <v>1</v>
      </c>
      <c r="F6" s="615" t="s">
        <v>1</v>
      </c>
      <c r="G6" s="615" t="s">
        <v>1</v>
      </c>
      <c r="H6" s="615" t="s">
        <v>1</v>
      </c>
      <c r="I6" s="621" t="s">
        <v>1</v>
      </c>
      <c r="J6" s="615" t="s">
        <v>1</v>
      </c>
    </row>
    <row r="7" spans="1:10" x14ac:dyDescent="0.2">
      <c r="A7" s="2" t="s">
        <v>13</v>
      </c>
      <c r="B7" s="619">
        <v>6107</v>
      </c>
      <c r="C7" s="616">
        <v>0.139905124902725</v>
      </c>
      <c r="D7" s="616">
        <v>0.33044835925102201</v>
      </c>
      <c r="E7" s="616">
        <v>0.331874579191208</v>
      </c>
      <c r="F7" s="616">
        <v>0.122417420148849</v>
      </c>
      <c r="G7" s="616">
        <v>4.7511052340269103E-2</v>
      </c>
      <c r="H7" s="616">
        <v>2.7843466028571101E-2</v>
      </c>
      <c r="I7" s="622">
        <v>2.5959300994872998</v>
      </c>
      <c r="J7" s="616">
        <v>0.48382484385624402</v>
      </c>
    </row>
    <row r="8" spans="1:10" x14ac:dyDescent="0.2">
      <c r="A8" s="5" t="s">
        <v>14</v>
      </c>
      <c r="B8" s="618" t="s">
        <v>1</v>
      </c>
      <c r="C8" s="615" t="s">
        <v>1</v>
      </c>
      <c r="D8" s="615" t="s">
        <v>1</v>
      </c>
      <c r="E8" s="615" t="s">
        <v>1</v>
      </c>
      <c r="F8" s="615" t="s">
        <v>1</v>
      </c>
      <c r="G8" s="615" t="s">
        <v>1</v>
      </c>
      <c r="H8" s="615" t="s">
        <v>1</v>
      </c>
      <c r="I8" s="621" t="s">
        <v>1</v>
      </c>
      <c r="J8" s="615" t="s">
        <v>1</v>
      </c>
    </row>
    <row r="9" spans="1:10" x14ac:dyDescent="0.2">
      <c r="A9" s="2" t="s">
        <v>15</v>
      </c>
      <c r="B9" s="619">
        <v>103</v>
      </c>
      <c r="C9" s="616">
        <v>8.6675420403480502E-2</v>
      </c>
      <c r="D9" s="616">
        <v>0.33089348673820501</v>
      </c>
      <c r="E9" s="616">
        <v>0.34978568553924599</v>
      </c>
      <c r="F9" s="616">
        <v>0.16417710483074199</v>
      </c>
      <c r="G9" s="616">
        <v>5.26740662753582E-2</v>
      </c>
      <c r="H9" s="616">
        <v>1.5794241800904298E-2</v>
      </c>
      <c r="I9" s="622">
        <v>2.76151418685913</v>
      </c>
      <c r="J9" s="616">
        <v>0.424269926580151</v>
      </c>
    </row>
    <row r="10" spans="1:10" x14ac:dyDescent="0.2">
      <c r="A10" s="2" t="s">
        <v>16</v>
      </c>
      <c r="B10" s="619">
        <v>106</v>
      </c>
      <c r="C10" s="616">
        <v>8.4702961146831499E-2</v>
      </c>
      <c r="D10" s="616">
        <v>0.228897869586945</v>
      </c>
      <c r="E10" s="616">
        <v>0.43033042550086997</v>
      </c>
      <c r="F10" s="616">
        <v>0.20840075612068201</v>
      </c>
      <c r="G10" s="616">
        <v>3.1000752002000798E-2</v>
      </c>
      <c r="H10" s="616">
        <v>1.6667226329445801E-2</v>
      </c>
      <c r="I10" s="622">
        <v>2.8699305057525599</v>
      </c>
      <c r="J10" s="616">
        <v>0.31891628358253099</v>
      </c>
    </row>
    <row r="11" spans="1:10" x14ac:dyDescent="0.2">
      <c r="A11" s="2" t="s">
        <v>17</v>
      </c>
      <c r="B11" s="619">
        <v>124</v>
      </c>
      <c r="C11" s="616">
        <v>7.8308671712875394E-2</v>
      </c>
      <c r="D11" s="616">
        <v>0.28754416108131398</v>
      </c>
      <c r="E11" s="616">
        <v>0.27187293767929099</v>
      </c>
      <c r="F11" s="616">
        <v>0.26771897077560403</v>
      </c>
      <c r="G11" s="616">
        <v>5.7060819119214998E-2</v>
      </c>
      <c r="H11" s="616">
        <v>3.7494458258152001E-2</v>
      </c>
      <c r="I11" s="622">
        <v>2.9352514743804901</v>
      </c>
      <c r="J11" s="616">
        <v>0.38010464339987499</v>
      </c>
    </row>
    <row r="12" spans="1:10" x14ac:dyDescent="0.2">
      <c r="A12" s="2" t="s">
        <v>18</v>
      </c>
      <c r="B12" s="619">
        <v>108</v>
      </c>
      <c r="C12" s="616">
        <v>0.17657034099102001</v>
      </c>
      <c r="D12" s="616">
        <v>0.35877603292465199</v>
      </c>
      <c r="E12" s="616">
        <v>0.318302601575851</v>
      </c>
      <c r="F12" s="616">
        <v>0.109751001000404</v>
      </c>
      <c r="G12" s="616">
        <v>3.6600012332200997E-2</v>
      </c>
      <c r="H12" s="616">
        <v>0</v>
      </c>
      <c r="I12" s="622">
        <v>2.4710342884063698</v>
      </c>
      <c r="J12" s="616">
        <v>0.53534637989863398</v>
      </c>
    </row>
    <row r="13" spans="1:10" x14ac:dyDescent="0.2">
      <c r="A13" s="2" t="s">
        <v>19</v>
      </c>
      <c r="B13" s="619">
        <v>106</v>
      </c>
      <c r="C13" s="616">
        <v>0.18244703114032701</v>
      </c>
      <c r="D13" s="616">
        <v>0.43068230152130099</v>
      </c>
      <c r="E13" s="616">
        <v>0.239558771252632</v>
      </c>
      <c r="F13" s="616">
        <v>0.11263643950223901</v>
      </c>
      <c r="G13" s="616">
        <v>2.1337028592824901E-2</v>
      </c>
      <c r="H13" s="616">
        <v>1.33384503424168E-2</v>
      </c>
      <c r="I13" s="622">
        <v>2.3510785102844198</v>
      </c>
      <c r="J13" s="616">
        <v>0.621418072878827</v>
      </c>
    </row>
    <row r="14" spans="1:10" x14ac:dyDescent="0.2">
      <c r="A14" s="2" t="s">
        <v>20</v>
      </c>
      <c r="B14" s="619">
        <v>98</v>
      </c>
      <c r="C14" s="616">
        <v>0.18931415677070601</v>
      </c>
      <c r="D14" s="616">
        <v>0.52960056066513095</v>
      </c>
      <c r="E14" s="616">
        <v>0.201765701174736</v>
      </c>
      <c r="F14" s="616">
        <v>2.5984026491641998E-2</v>
      </c>
      <c r="G14" s="616">
        <v>3.13543900847435E-2</v>
      </c>
      <c r="H14" s="616">
        <v>2.1981161087751399E-2</v>
      </c>
      <c r="I14" s="622">
        <v>2.1620447635650599</v>
      </c>
      <c r="J14" s="616">
        <v>0.735072466470862</v>
      </c>
    </row>
    <row r="15" spans="1:10" x14ac:dyDescent="0.2">
      <c r="A15" s="2" t="s">
        <v>21</v>
      </c>
      <c r="B15" s="619">
        <v>93</v>
      </c>
      <c r="C15" s="616">
        <v>9.3143016099929796E-2</v>
      </c>
      <c r="D15" s="616">
        <v>0.36509820818901101</v>
      </c>
      <c r="E15" s="616">
        <v>0.34569242596626298</v>
      </c>
      <c r="F15" s="616">
        <v>0.13615861535072299</v>
      </c>
      <c r="G15" s="616">
        <v>4.3977990746498101E-2</v>
      </c>
      <c r="H15" s="616">
        <v>1.59297455102205E-2</v>
      </c>
      <c r="I15" s="622">
        <v>2.6674325466156001</v>
      </c>
      <c r="J15" s="616">
        <v>0.465659053640608</v>
      </c>
    </row>
    <row r="16" spans="1:10" x14ac:dyDescent="0.2">
      <c r="A16" s="2" t="s">
        <v>22</v>
      </c>
      <c r="B16" s="619">
        <v>101</v>
      </c>
      <c r="C16" s="616">
        <v>9.1670207679271698E-2</v>
      </c>
      <c r="D16" s="616">
        <v>0.25149163603782698</v>
      </c>
      <c r="E16" s="616">
        <v>0.40230131149291998</v>
      </c>
      <c r="F16" s="616">
        <v>0.15500468015670801</v>
      </c>
      <c r="G16" s="616">
        <v>7.9065024852752699E-2</v>
      </c>
      <c r="H16" s="616">
        <v>2.0467149093747101E-2</v>
      </c>
      <c r="I16" s="622">
        <v>2.8757598400115998</v>
      </c>
      <c r="J16" s="616">
        <v>0.35033214060854301</v>
      </c>
    </row>
    <row r="17" spans="1:10" x14ac:dyDescent="0.2">
      <c r="A17" s="2" t="s">
        <v>23</v>
      </c>
      <c r="B17" s="619">
        <v>79</v>
      </c>
      <c r="C17" s="616">
        <v>0.102510988712311</v>
      </c>
      <c r="D17" s="616">
        <v>0.294912070035934</v>
      </c>
      <c r="E17" s="616">
        <v>0.39052495360374501</v>
      </c>
      <c r="F17" s="616">
        <v>0.105610646307468</v>
      </c>
      <c r="G17" s="616">
        <v>7.8734531998634297E-2</v>
      </c>
      <c r="H17" s="616">
        <v>2.7706807479262401E-2</v>
      </c>
      <c r="I17" s="622">
        <v>2.7563962936401398</v>
      </c>
      <c r="J17" s="616">
        <v>0.40874816625965599</v>
      </c>
    </row>
    <row r="18" spans="1:10" x14ac:dyDescent="0.2">
      <c r="A18" s="2" t="s">
        <v>24</v>
      </c>
      <c r="B18" s="619">
        <v>76</v>
      </c>
      <c r="C18" s="616">
        <v>0.14297221601009399</v>
      </c>
      <c r="D18" s="616">
        <v>0.35033333301544201</v>
      </c>
      <c r="E18" s="616">
        <v>0.32203587889671298</v>
      </c>
      <c r="F18" s="616">
        <v>8.8191553950309795E-2</v>
      </c>
      <c r="G18" s="616">
        <v>4.0421064943075201E-2</v>
      </c>
      <c r="H18" s="616">
        <v>5.6045930832624401E-2</v>
      </c>
      <c r="I18" s="622">
        <v>2.5050139427185099</v>
      </c>
      <c r="J18" s="616">
        <v>0.522594877038421</v>
      </c>
    </row>
    <row r="19" spans="1:10" x14ac:dyDescent="0.2">
      <c r="A19" s="2" t="s">
        <v>25</v>
      </c>
      <c r="B19" s="619">
        <v>96</v>
      </c>
      <c r="C19" s="616">
        <v>0.11433519423008</v>
      </c>
      <c r="D19" s="616">
        <v>0.27305310964584401</v>
      </c>
      <c r="E19" s="616">
        <v>0.310646831989288</v>
      </c>
      <c r="F19" s="616">
        <v>0.206964701414108</v>
      </c>
      <c r="G19" s="616">
        <v>7.6704427599906894E-2</v>
      </c>
      <c r="H19" s="616">
        <v>1.8295733258128201E-2</v>
      </c>
      <c r="I19" s="622">
        <v>2.8560156822204599</v>
      </c>
      <c r="J19" s="616">
        <v>0.39460794633868801</v>
      </c>
    </row>
    <row r="20" spans="1:10" x14ac:dyDescent="0.2">
      <c r="A20" s="2" t="s">
        <v>26</v>
      </c>
      <c r="B20" s="619">
        <v>97</v>
      </c>
      <c r="C20" s="616">
        <v>0.167334914207458</v>
      </c>
      <c r="D20" s="616">
        <v>0.33032032847404502</v>
      </c>
      <c r="E20" s="616">
        <v>0.33522683382034302</v>
      </c>
      <c r="F20" s="616">
        <v>0.104096412658691</v>
      </c>
      <c r="G20" s="616">
        <v>5.4614037275314303E-2</v>
      </c>
      <c r="H20" s="616">
        <v>8.4074633195996302E-3</v>
      </c>
      <c r="I20" s="622">
        <v>2.54450464248657</v>
      </c>
      <c r="J20" s="616">
        <v>0.501874741301509</v>
      </c>
    </row>
    <row r="21" spans="1:10" x14ac:dyDescent="0.2">
      <c r="A21" s="2" t="s">
        <v>27</v>
      </c>
      <c r="B21" s="619">
        <v>81</v>
      </c>
      <c r="C21" s="616">
        <v>0.29473391175270103</v>
      </c>
      <c r="D21" s="616">
        <v>0.38597455620765703</v>
      </c>
      <c r="E21" s="616">
        <v>0.26858144998550398</v>
      </c>
      <c r="F21" s="616">
        <v>1.9404167309403399E-2</v>
      </c>
      <c r="G21" s="616">
        <v>1.9172810018062598E-2</v>
      </c>
      <c r="H21" s="616">
        <v>1.2133109383285001E-2</v>
      </c>
      <c r="I21" s="622">
        <v>2.0710361003875701</v>
      </c>
      <c r="J21" s="616">
        <v>0.68906901447691105</v>
      </c>
    </row>
    <row r="22" spans="1:10" x14ac:dyDescent="0.2">
      <c r="A22" s="2" t="s">
        <v>28</v>
      </c>
      <c r="B22" s="619">
        <v>105</v>
      </c>
      <c r="C22" s="616">
        <v>0.141430974006653</v>
      </c>
      <c r="D22" s="616">
        <v>0.28568783402442899</v>
      </c>
      <c r="E22" s="616">
        <v>0.31525906920433</v>
      </c>
      <c r="F22" s="616">
        <v>0.15411557257175401</v>
      </c>
      <c r="G22" s="616">
        <v>7.7848426997661604E-2</v>
      </c>
      <c r="H22" s="616">
        <v>2.5658130645752002E-2</v>
      </c>
      <c r="I22" s="622">
        <v>2.7344491481781001</v>
      </c>
      <c r="J22" s="616">
        <v>0.438366468894612</v>
      </c>
    </row>
    <row r="23" spans="1:10" x14ac:dyDescent="0.2">
      <c r="A23" s="2" t="s">
        <v>29</v>
      </c>
      <c r="B23" s="619">
        <v>102</v>
      </c>
      <c r="C23" s="616">
        <v>9.5217272639274597E-2</v>
      </c>
      <c r="D23" s="616">
        <v>0.24106651544570901</v>
      </c>
      <c r="E23" s="616">
        <v>0.373652994632721</v>
      </c>
      <c r="F23" s="616">
        <v>0.18488207459449801</v>
      </c>
      <c r="G23" s="616">
        <v>9.0926766395568806E-2</v>
      </c>
      <c r="H23" s="616">
        <v>1.42543707042933E-2</v>
      </c>
      <c r="I23" s="622">
        <v>2.93429803848267</v>
      </c>
      <c r="J23" s="616">
        <v>0.34114662038274202</v>
      </c>
    </row>
    <row r="24" spans="1:10" x14ac:dyDescent="0.2">
      <c r="A24" s="2" t="s">
        <v>30</v>
      </c>
      <c r="B24" s="619">
        <v>101</v>
      </c>
      <c r="C24" s="616">
        <v>0.11042819917202</v>
      </c>
      <c r="D24" s="616">
        <v>0.30140283703803999</v>
      </c>
      <c r="E24" s="616">
        <v>0.37925699353218101</v>
      </c>
      <c r="F24" s="616">
        <v>0.16720210015773801</v>
      </c>
      <c r="G24" s="616">
        <v>4.1709873825311702E-2</v>
      </c>
      <c r="H24" s="616">
        <v>0</v>
      </c>
      <c r="I24" s="622">
        <v>2.7283625602722199</v>
      </c>
      <c r="J24" s="616">
        <v>0.41183103467587001</v>
      </c>
    </row>
    <row r="25" spans="1:10" x14ac:dyDescent="0.2">
      <c r="A25" s="2" t="s">
        <v>31</v>
      </c>
      <c r="B25" s="619">
        <v>103</v>
      </c>
      <c r="C25" s="616">
        <v>0.12005066126585</v>
      </c>
      <c r="D25" s="616">
        <v>0.29144364595413202</v>
      </c>
      <c r="E25" s="616">
        <v>0.34581843018531799</v>
      </c>
      <c r="F25" s="616">
        <v>0.14045131206512501</v>
      </c>
      <c r="G25" s="616">
        <v>7.4612036347389193E-2</v>
      </c>
      <c r="H25" s="616">
        <v>2.7623912319540998E-2</v>
      </c>
      <c r="I25" s="622">
        <v>2.75125932693481</v>
      </c>
      <c r="J25" s="616">
        <v>0.42318431440433502</v>
      </c>
    </row>
    <row r="26" spans="1:10" x14ac:dyDescent="0.2">
      <c r="A26" s="2" t="s">
        <v>32</v>
      </c>
      <c r="B26" s="619">
        <v>94</v>
      </c>
      <c r="C26" s="616">
        <v>9.5191650092601804E-2</v>
      </c>
      <c r="D26" s="616">
        <v>0.229465216398239</v>
      </c>
      <c r="E26" s="616">
        <v>0.41775253415107699</v>
      </c>
      <c r="F26" s="616">
        <v>0.103106044232845</v>
      </c>
      <c r="G26" s="616">
        <v>9.2580005526542705E-2</v>
      </c>
      <c r="H26" s="616">
        <v>6.1904564499855E-2</v>
      </c>
      <c r="I26" s="622">
        <v>2.85973453521729</v>
      </c>
      <c r="J26" s="616">
        <v>0.34608084534676797</v>
      </c>
    </row>
    <row r="27" spans="1:10" x14ac:dyDescent="0.2">
      <c r="A27" s="2" t="s">
        <v>33</v>
      </c>
      <c r="B27" s="619">
        <v>92</v>
      </c>
      <c r="C27" s="616">
        <v>0.19878129661083199</v>
      </c>
      <c r="D27" s="616">
        <v>0.40492591261863697</v>
      </c>
      <c r="E27" s="616">
        <v>0.28651875257492099</v>
      </c>
      <c r="F27" s="616">
        <v>3.80244851112366E-2</v>
      </c>
      <c r="G27" s="616">
        <v>1.4944715425372099E-2</v>
      </c>
      <c r="H27" s="616">
        <v>5.6804828345775597E-2</v>
      </c>
      <c r="I27" s="622">
        <v>2.2211849689483598</v>
      </c>
      <c r="J27" s="616">
        <v>0.64006605772985004</v>
      </c>
    </row>
    <row r="28" spans="1:10" x14ac:dyDescent="0.2">
      <c r="A28" s="2" t="s">
        <v>34</v>
      </c>
      <c r="B28" s="619">
        <v>104</v>
      </c>
      <c r="C28" s="616">
        <v>0.237274810671806</v>
      </c>
      <c r="D28" s="616">
        <v>0.35216057300567599</v>
      </c>
      <c r="E28" s="616">
        <v>0.31957605481147799</v>
      </c>
      <c r="F28" s="616">
        <v>5.91660924255848E-2</v>
      </c>
      <c r="G28" s="616">
        <v>1.38115575537086E-2</v>
      </c>
      <c r="H28" s="616">
        <v>1.8010897561907799E-2</v>
      </c>
      <c r="I28" s="622">
        <v>2.2465078830718999</v>
      </c>
      <c r="J28" s="616">
        <v>0.60024636790710995</v>
      </c>
    </row>
    <row r="29" spans="1:10" x14ac:dyDescent="0.2">
      <c r="A29" s="2" t="s">
        <v>35</v>
      </c>
      <c r="B29" s="619">
        <v>99</v>
      </c>
      <c r="C29" s="616">
        <v>0.18808501958846999</v>
      </c>
      <c r="D29" s="616">
        <v>0.30207920074462902</v>
      </c>
      <c r="E29" s="616">
        <v>0.29533472657203702</v>
      </c>
      <c r="F29" s="616">
        <v>0.14679552614688901</v>
      </c>
      <c r="G29" s="616">
        <v>2.8053142130374902E-2</v>
      </c>
      <c r="H29" s="616">
        <v>3.9652392268180799E-2</v>
      </c>
      <c r="I29" s="622">
        <v>2.5050256252288801</v>
      </c>
      <c r="J29" s="616">
        <v>0.51040291305352203</v>
      </c>
    </row>
    <row r="30" spans="1:10" x14ac:dyDescent="0.2">
      <c r="A30" s="2" t="s">
        <v>36</v>
      </c>
      <c r="B30" s="619">
        <v>92</v>
      </c>
      <c r="C30" s="616">
        <v>0.45190027356147799</v>
      </c>
      <c r="D30" s="616">
        <v>0.33140313625335699</v>
      </c>
      <c r="E30" s="616">
        <v>0.19120004773140001</v>
      </c>
      <c r="F30" s="616">
        <v>1.80731508880854E-2</v>
      </c>
      <c r="G30" s="616">
        <v>7.4233836494386196E-3</v>
      </c>
      <c r="H30" s="616">
        <v>0</v>
      </c>
      <c r="I30" s="622">
        <v>1.7977162599563601</v>
      </c>
      <c r="J30" s="616">
        <v>0.78330341601565401</v>
      </c>
    </row>
    <row r="31" spans="1:10" x14ac:dyDescent="0.2">
      <c r="A31" s="2" t="s">
        <v>37</v>
      </c>
      <c r="B31" s="619">
        <v>82</v>
      </c>
      <c r="C31" s="616">
        <v>0.26608884334564198</v>
      </c>
      <c r="D31" s="616">
        <v>0.51205831766128496</v>
      </c>
      <c r="E31" s="616">
        <v>0.19919738173484799</v>
      </c>
      <c r="F31" s="616">
        <v>2.26554553955793E-2</v>
      </c>
      <c r="G31" s="616">
        <v>0</v>
      </c>
      <c r="H31" s="616">
        <v>0</v>
      </c>
      <c r="I31" s="622">
        <v>1.9784194231033301</v>
      </c>
      <c r="J31" s="616">
        <v>0.77814716245633997</v>
      </c>
    </row>
    <row r="32" spans="1:10" x14ac:dyDescent="0.2">
      <c r="A32" s="2" t="s">
        <v>38</v>
      </c>
      <c r="B32" s="619">
        <v>105</v>
      </c>
      <c r="C32" s="616">
        <v>0.111688412725925</v>
      </c>
      <c r="D32" s="616">
        <v>0.28089949488639798</v>
      </c>
      <c r="E32" s="616">
        <v>0.42833715677261402</v>
      </c>
      <c r="F32" s="616">
        <v>0.14638844132423401</v>
      </c>
      <c r="G32" s="616">
        <v>2.17668414115906E-2</v>
      </c>
      <c r="H32" s="616">
        <v>1.0919644497335E-2</v>
      </c>
      <c r="I32" s="622">
        <v>2.6821751594543501</v>
      </c>
      <c r="J32" s="616">
        <v>0.39692215981760998</v>
      </c>
    </row>
    <row r="33" spans="1:10" x14ac:dyDescent="0.2">
      <c r="A33" s="2" t="s">
        <v>39</v>
      </c>
      <c r="B33" s="619">
        <v>97</v>
      </c>
      <c r="C33" s="616">
        <v>0.12041801959276199</v>
      </c>
      <c r="D33" s="616">
        <v>0.37789416313171398</v>
      </c>
      <c r="E33" s="616">
        <v>0.249377250671387</v>
      </c>
      <c r="F33" s="616">
        <v>0.194082722067833</v>
      </c>
      <c r="G33" s="616">
        <v>4.17024120688438E-2</v>
      </c>
      <c r="H33" s="616">
        <v>1.6525426879525199E-2</v>
      </c>
      <c r="I33" s="622">
        <v>2.6530234813690199</v>
      </c>
      <c r="J33" s="616">
        <v>0.50668537771617395</v>
      </c>
    </row>
    <row r="34" spans="1:10" x14ac:dyDescent="0.2">
      <c r="A34" s="2" t="s">
        <v>40</v>
      </c>
      <c r="B34" s="619">
        <v>96</v>
      </c>
      <c r="C34" s="616">
        <v>0.220981314778328</v>
      </c>
      <c r="D34" s="616">
        <v>0.400842934846878</v>
      </c>
      <c r="E34" s="616">
        <v>0.26572540402412398</v>
      </c>
      <c r="F34" s="616">
        <v>6.5515018999576596E-2</v>
      </c>
      <c r="G34" s="616">
        <v>2.7917260304093399E-2</v>
      </c>
      <c r="H34" s="616">
        <v>1.9018094986677201E-2</v>
      </c>
      <c r="I34" s="622">
        <v>2.2645573616027801</v>
      </c>
      <c r="J34" s="616">
        <v>0.633879410758728</v>
      </c>
    </row>
    <row r="35" spans="1:10" x14ac:dyDescent="0.2">
      <c r="A35" s="2" t="s">
        <v>41</v>
      </c>
      <c r="B35" s="619">
        <v>106</v>
      </c>
      <c r="C35" s="616">
        <v>0.25502613186836198</v>
      </c>
      <c r="D35" s="616">
        <v>0.39559209346771201</v>
      </c>
      <c r="E35" s="616">
        <v>0.20791031420230899</v>
      </c>
      <c r="F35" s="616">
        <v>8.7108857929706601E-2</v>
      </c>
      <c r="G35" s="616">
        <v>1.79132409393787E-2</v>
      </c>
      <c r="H35" s="616">
        <v>3.64493727684021E-2</v>
      </c>
      <c r="I35" s="622">
        <v>2.18768262863159</v>
      </c>
      <c r="J35" s="616">
        <v>0.67522992503165102</v>
      </c>
    </row>
    <row r="36" spans="1:10" x14ac:dyDescent="0.2">
      <c r="A36" s="2" t="s">
        <v>42</v>
      </c>
      <c r="B36" s="619">
        <v>86</v>
      </c>
      <c r="C36" s="616">
        <v>0.18282566964626301</v>
      </c>
      <c r="D36" s="616">
        <v>0.42035132646560702</v>
      </c>
      <c r="E36" s="616">
        <v>0.2568039894104</v>
      </c>
      <c r="F36" s="616">
        <v>9.5670141279697404E-2</v>
      </c>
      <c r="G36" s="616">
        <v>1.0340931825339799E-2</v>
      </c>
      <c r="H36" s="616">
        <v>3.4007959067821503E-2</v>
      </c>
      <c r="I36" s="622">
        <v>2.3067741394043</v>
      </c>
      <c r="J36" s="616">
        <v>0.62441196149065203</v>
      </c>
    </row>
    <row r="37" spans="1:10" x14ac:dyDescent="0.2">
      <c r="A37" s="2" t="s">
        <v>43</v>
      </c>
      <c r="B37" s="619">
        <v>91</v>
      </c>
      <c r="C37" s="616">
        <v>0.229005977511406</v>
      </c>
      <c r="D37" s="616">
        <v>0.44607841968536399</v>
      </c>
      <c r="E37" s="616">
        <v>0.187027662992477</v>
      </c>
      <c r="F37" s="616">
        <v>0.100457340478897</v>
      </c>
      <c r="G37" s="616">
        <v>3.7430584430694601E-2</v>
      </c>
      <c r="H37" s="616">
        <v>0</v>
      </c>
      <c r="I37" s="622">
        <v>2.2712280750274698</v>
      </c>
      <c r="J37" s="616">
        <v>0.67508440725631103</v>
      </c>
    </row>
    <row r="38" spans="1:10" x14ac:dyDescent="0.2">
      <c r="A38" s="2" t="s">
        <v>44</v>
      </c>
      <c r="B38" s="619">
        <v>105</v>
      </c>
      <c r="C38" s="616">
        <v>0.179251313209534</v>
      </c>
      <c r="D38" s="616">
        <v>0.405539721250534</v>
      </c>
      <c r="E38" s="616">
        <v>0.30838811397552501</v>
      </c>
      <c r="F38" s="616">
        <v>8.7263382971286801E-2</v>
      </c>
      <c r="G38" s="616">
        <v>1.95574965327978E-2</v>
      </c>
      <c r="H38" s="616">
        <v>0</v>
      </c>
      <c r="I38" s="622">
        <v>2.3623361587524401</v>
      </c>
      <c r="J38" s="616">
        <v>0.58479101812119505</v>
      </c>
    </row>
    <row r="39" spans="1:10" x14ac:dyDescent="0.2">
      <c r="A39" s="2" t="s">
        <v>45</v>
      </c>
      <c r="B39" s="619">
        <v>106</v>
      </c>
      <c r="C39" s="616">
        <v>0.320634365081787</v>
      </c>
      <c r="D39" s="616">
        <v>0.35544845461845398</v>
      </c>
      <c r="E39" s="616">
        <v>0.21979829668998699</v>
      </c>
      <c r="F39" s="616">
        <v>8.6782410740852398E-2</v>
      </c>
      <c r="G39" s="616">
        <v>1.73364579677582E-2</v>
      </c>
      <c r="H39" s="616">
        <v>0</v>
      </c>
      <c r="I39" s="622">
        <v>2.12473821640015</v>
      </c>
      <c r="J39" s="616">
        <v>0.67608282977466005</v>
      </c>
    </row>
    <row r="40" spans="1:10" x14ac:dyDescent="0.2">
      <c r="A40" s="2" t="s">
        <v>46</v>
      </c>
      <c r="B40" s="619">
        <v>102</v>
      </c>
      <c r="C40" s="616">
        <v>0.20986782014370001</v>
      </c>
      <c r="D40" s="616">
        <v>0.46238589286804199</v>
      </c>
      <c r="E40" s="616">
        <v>0.23404951393604301</v>
      </c>
      <c r="F40" s="616">
        <v>4.5969948172569303E-2</v>
      </c>
      <c r="G40" s="616">
        <v>0</v>
      </c>
      <c r="H40" s="616">
        <v>4.77268099784851E-2</v>
      </c>
      <c r="I40" s="622">
        <v>2.12194156646729</v>
      </c>
      <c r="J40" s="616">
        <v>0.70594628786721703</v>
      </c>
    </row>
    <row r="41" spans="1:10" x14ac:dyDescent="0.2">
      <c r="A41" s="2" t="s">
        <v>47</v>
      </c>
      <c r="B41" s="619">
        <v>99</v>
      </c>
      <c r="C41" s="616">
        <v>0.13044336438178999</v>
      </c>
      <c r="D41" s="616">
        <v>0.28392753005027799</v>
      </c>
      <c r="E41" s="616">
        <v>0.41021499037742598</v>
      </c>
      <c r="F41" s="616">
        <v>8.6849898099899306E-2</v>
      </c>
      <c r="G41" s="616">
        <v>6.9157347083091694E-2</v>
      </c>
      <c r="H41" s="616">
        <v>1.9406862556934398E-2</v>
      </c>
      <c r="I41" s="622">
        <v>2.6740241050720202</v>
      </c>
      <c r="J41" s="616">
        <v>0.422571688254887</v>
      </c>
    </row>
    <row r="42" spans="1:10" x14ac:dyDescent="0.2">
      <c r="A42" s="2" t="s">
        <v>48</v>
      </c>
      <c r="B42" s="619">
        <v>102</v>
      </c>
      <c r="C42" s="616">
        <v>0.19689404964446999</v>
      </c>
      <c r="D42" s="616">
        <v>0.39134666323661799</v>
      </c>
      <c r="E42" s="616">
        <v>0.29794943332672102</v>
      </c>
      <c r="F42" s="616">
        <v>9.2112392187118503E-2</v>
      </c>
      <c r="G42" s="616">
        <v>2.16974541544914E-2</v>
      </c>
      <c r="H42" s="616">
        <v>0</v>
      </c>
      <c r="I42" s="622">
        <v>2.3503725528717001</v>
      </c>
      <c r="J42" s="616">
        <v>0.58824071726382299</v>
      </c>
    </row>
    <row r="43" spans="1:10" x14ac:dyDescent="0.2">
      <c r="A43" s="2" t="s">
        <v>49</v>
      </c>
      <c r="B43" s="619">
        <v>92</v>
      </c>
      <c r="C43" s="616">
        <v>0.123577065765858</v>
      </c>
      <c r="D43" s="616">
        <v>0.54647856950759899</v>
      </c>
      <c r="E43" s="616">
        <v>0.283415347337723</v>
      </c>
      <c r="F43" s="616">
        <v>4.6529006212949801E-2</v>
      </c>
      <c r="G43" s="616">
        <v>0</v>
      </c>
      <c r="H43" s="616">
        <v>0</v>
      </c>
      <c r="I43" s="622">
        <v>2.2528963088989298</v>
      </c>
      <c r="J43" s="616">
        <v>0.67005564276191198</v>
      </c>
    </row>
    <row r="44" spans="1:10" x14ac:dyDescent="0.2">
      <c r="A44" s="2" t="s">
        <v>50</v>
      </c>
      <c r="B44" s="619">
        <v>97</v>
      </c>
      <c r="C44" s="616">
        <v>0.16886605322361001</v>
      </c>
      <c r="D44" s="616">
        <v>0.50019395351409901</v>
      </c>
      <c r="E44" s="616">
        <v>0.18651413917541501</v>
      </c>
      <c r="F44" s="616">
        <v>9.7746111452579498E-2</v>
      </c>
      <c r="G44" s="616">
        <v>2.86329723894596E-2</v>
      </c>
      <c r="H44" s="616">
        <v>1.8046753481030499E-2</v>
      </c>
      <c r="I44" s="622">
        <v>2.3045351505279501</v>
      </c>
      <c r="J44" s="616">
        <v>0.68135628710598595</v>
      </c>
    </row>
    <row r="45" spans="1:10" x14ac:dyDescent="0.2">
      <c r="A45" s="2" t="s">
        <v>51</v>
      </c>
      <c r="B45" s="619">
        <v>99</v>
      </c>
      <c r="C45" s="616">
        <v>8.2136228680610698E-2</v>
      </c>
      <c r="D45" s="616">
        <v>0.364460319280624</v>
      </c>
      <c r="E45" s="616">
        <v>0.35503619909286499</v>
      </c>
      <c r="F45" s="616">
        <v>0.1239123493433</v>
      </c>
      <c r="G45" s="616">
        <v>4.5291379094123799E-2</v>
      </c>
      <c r="H45" s="616">
        <v>2.9163550585508301E-2</v>
      </c>
      <c r="I45" s="622">
        <v>2.6763226985931401</v>
      </c>
      <c r="J45" s="616">
        <v>0.46001212277806902</v>
      </c>
    </row>
    <row r="46" spans="1:10" x14ac:dyDescent="0.2">
      <c r="A46" s="2" t="s">
        <v>52</v>
      </c>
      <c r="B46" s="619">
        <v>107</v>
      </c>
      <c r="C46" s="616">
        <v>0.22618764638900801</v>
      </c>
      <c r="D46" s="616">
        <v>0.29516476392745999</v>
      </c>
      <c r="E46" s="616">
        <v>0.33586272597312899</v>
      </c>
      <c r="F46" s="616">
        <v>8.2271829247474698E-2</v>
      </c>
      <c r="G46" s="616">
        <v>5.11932037770748E-2</v>
      </c>
      <c r="H46" s="616">
        <v>9.3198586255312001E-3</v>
      </c>
      <c r="I46" s="622">
        <v>2.43182277679443</v>
      </c>
      <c r="J46" s="616">
        <v>0.52625703679665103</v>
      </c>
    </row>
    <row r="47" spans="1:10" x14ac:dyDescent="0.2">
      <c r="A47" s="2" t="s">
        <v>53</v>
      </c>
      <c r="B47" s="619">
        <v>104</v>
      </c>
      <c r="C47" s="616">
        <v>0.251821309328079</v>
      </c>
      <c r="D47" s="616">
        <v>0.53157263994216897</v>
      </c>
      <c r="E47" s="616">
        <v>0.156033679842949</v>
      </c>
      <c r="F47" s="616">
        <v>6.0572400689125103E-2</v>
      </c>
      <c r="G47" s="616">
        <v>0</v>
      </c>
      <c r="H47" s="616">
        <v>0</v>
      </c>
      <c r="I47" s="622">
        <v>2.0253572463989298</v>
      </c>
      <c r="J47" s="616">
        <v>0.78339392592329005</v>
      </c>
    </row>
    <row r="48" spans="1:10" x14ac:dyDescent="0.2">
      <c r="A48" s="2" t="s">
        <v>54</v>
      </c>
      <c r="B48" s="619">
        <v>91</v>
      </c>
      <c r="C48" s="616">
        <v>0.23836071789264701</v>
      </c>
      <c r="D48" s="616">
        <v>0.43752032518386802</v>
      </c>
      <c r="E48" s="616">
        <v>0.24194946885108901</v>
      </c>
      <c r="F48" s="616">
        <v>5.14723733067513E-2</v>
      </c>
      <c r="G48" s="616">
        <v>2.19823196530342E-2</v>
      </c>
      <c r="H48" s="616">
        <v>8.7147857993841206E-3</v>
      </c>
      <c r="I48" s="622">
        <v>2.1739969253539999</v>
      </c>
      <c r="J48" s="616">
        <v>0.68182299074391495</v>
      </c>
    </row>
    <row r="49" spans="1:10" x14ac:dyDescent="0.2">
      <c r="A49" s="2" t="s">
        <v>55</v>
      </c>
      <c r="B49" s="619">
        <v>89</v>
      </c>
      <c r="C49" s="616">
        <v>0.187752455472946</v>
      </c>
      <c r="D49" s="616">
        <v>0.31714105606079102</v>
      </c>
      <c r="E49" s="616">
        <v>0.35019376873969998</v>
      </c>
      <c r="F49" s="616">
        <v>6.2893308699130998E-2</v>
      </c>
      <c r="G49" s="616">
        <v>5.66752776503563E-2</v>
      </c>
      <c r="H49" s="616">
        <v>2.5344144552946101E-2</v>
      </c>
      <c r="I49" s="622">
        <v>2.4701697826385498</v>
      </c>
      <c r="J49" s="616">
        <v>0.51802233878008397</v>
      </c>
    </row>
    <row r="50" spans="1:10" x14ac:dyDescent="0.2">
      <c r="A50" s="2" t="s">
        <v>56</v>
      </c>
      <c r="B50" s="619">
        <v>66</v>
      </c>
      <c r="C50" s="616">
        <v>6.4734324812889099E-2</v>
      </c>
      <c r="D50" s="616">
        <v>0.23005706071853599</v>
      </c>
      <c r="E50" s="616">
        <v>0.35753375291824302</v>
      </c>
      <c r="F50" s="616">
        <v>0.19179467856884</v>
      </c>
      <c r="G50" s="616">
        <v>9.7258962690830203E-2</v>
      </c>
      <c r="H50" s="616">
        <v>5.86212202906609E-2</v>
      </c>
      <c r="I50" s="622">
        <v>3.0284550189971902</v>
      </c>
      <c r="J50" s="616">
        <v>0.313148534771992</v>
      </c>
    </row>
    <row r="51" spans="1:10" x14ac:dyDescent="0.2">
      <c r="A51" s="2" t="s">
        <v>57</v>
      </c>
      <c r="B51" s="619">
        <v>106</v>
      </c>
      <c r="C51" s="616">
        <v>4.6679899096489001E-2</v>
      </c>
      <c r="D51" s="616">
        <v>0.22254642844200101</v>
      </c>
      <c r="E51" s="616">
        <v>0.454976856708527</v>
      </c>
      <c r="F51" s="616">
        <v>0.124981537461281</v>
      </c>
      <c r="G51" s="616">
        <v>9.9289387464523302E-2</v>
      </c>
      <c r="H51" s="616">
        <v>5.1525875926017803E-2</v>
      </c>
      <c r="I51" s="622">
        <v>3.0080699920654301</v>
      </c>
      <c r="J51" s="616">
        <v>0.28385205767323102</v>
      </c>
    </row>
    <row r="52" spans="1:10" x14ac:dyDescent="0.2">
      <c r="A52" s="2" t="s">
        <v>58</v>
      </c>
      <c r="B52" s="619">
        <v>81</v>
      </c>
      <c r="C52" s="616">
        <v>0.17858031392097501</v>
      </c>
      <c r="D52" s="616">
        <v>0.42645362019538902</v>
      </c>
      <c r="E52" s="616">
        <v>0.33539888262748702</v>
      </c>
      <c r="F52" s="616">
        <v>1.38275660574436E-2</v>
      </c>
      <c r="G52" s="616">
        <v>1.6287986189127E-2</v>
      </c>
      <c r="H52" s="616">
        <v>2.9451627284288399E-2</v>
      </c>
      <c r="I52" s="622">
        <v>2.24041843414307</v>
      </c>
      <c r="J52" s="616">
        <v>0.62339390127019501</v>
      </c>
    </row>
    <row r="53" spans="1:10" x14ac:dyDescent="0.2">
      <c r="A53" s="2" t="s">
        <v>59</v>
      </c>
      <c r="B53" s="619">
        <v>100</v>
      </c>
      <c r="C53" s="616">
        <v>0.101460509002209</v>
      </c>
      <c r="D53" s="616">
        <v>0.43135589361190801</v>
      </c>
      <c r="E53" s="616">
        <v>0.332142144441605</v>
      </c>
      <c r="F53" s="616">
        <v>7.8985139727592496E-2</v>
      </c>
      <c r="G53" s="616">
        <v>3.2752364873886101E-2</v>
      </c>
      <c r="H53" s="616">
        <v>2.33039632439613E-2</v>
      </c>
      <c r="I53" s="622">
        <v>2.4985265731811501</v>
      </c>
      <c r="J53" s="616">
        <v>0.54552939137008405</v>
      </c>
    </row>
    <row r="54" spans="1:10" x14ac:dyDescent="0.2">
      <c r="A54" s="2" t="s">
        <v>60</v>
      </c>
      <c r="B54" s="619">
        <v>95</v>
      </c>
      <c r="C54" s="616">
        <v>7.1388676762580899E-2</v>
      </c>
      <c r="D54" s="616">
        <v>0.211277991533279</v>
      </c>
      <c r="E54" s="616">
        <v>0.433325976133347</v>
      </c>
      <c r="F54" s="616">
        <v>0.16304649412632</v>
      </c>
      <c r="G54" s="616">
        <v>6.9774508476257296E-2</v>
      </c>
      <c r="H54" s="616">
        <v>5.11863380670547E-2</v>
      </c>
      <c r="I54" s="622">
        <v>2.9457640647888201</v>
      </c>
      <c r="J54" s="616">
        <v>0.29791589653051398</v>
      </c>
    </row>
    <row r="55" spans="1:10" x14ac:dyDescent="0.2">
      <c r="A55" s="2" t="s">
        <v>61</v>
      </c>
      <c r="B55" s="619">
        <v>95</v>
      </c>
      <c r="C55" s="616">
        <v>0.27649980783462502</v>
      </c>
      <c r="D55" s="616">
        <v>0.42776110768318198</v>
      </c>
      <c r="E55" s="616">
        <v>0.17108236253261599</v>
      </c>
      <c r="F55" s="616">
        <v>9.5130242407321902E-2</v>
      </c>
      <c r="G55" s="616">
        <v>1.9602516666054701E-2</v>
      </c>
      <c r="H55" s="616">
        <v>9.9239591509103792E-3</v>
      </c>
      <c r="I55" s="622">
        <v>2.14509057998657</v>
      </c>
      <c r="J55" s="616">
        <v>0.71132002907948999</v>
      </c>
    </row>
    <row r="56" spans="1:10" x14ac:dyDescent="0.2">
      <c r="A56" s="2" t="s">
        <v>62</v>
      </c>
      <c r="B56" s="619">
        <v>105</v>
      </c>
      <c r="C56" s="616">
        <v>0.17786912620067599</v>
      </c>
      <c r="D56" s="616">
        <v>0.41581264138221702</v>
      </c>
      <c r="E56" s="616">
        <v>0.259894579648972</v>
      </c>
      <c r="F56" s="616">
        <v>8.6132429540157304E-2</v>
      </c>
      <c r="G56" s="616">
        <v>5.3836751729250003E-2</v>
      </c>
      <c r="H56" s="616">
        <v>6.4544649794697796E-3</v>
      </c>
      <c r="I56" s="622">
        <v>2.4185018539428702</v>
      </c>
      <c r="J56" s="616">
        <v>0.59753856320851395</v>
      </c>
    </row>
    <row r="57" spans="1:10" x14ac:dyDescent="0.2">
      <c r="A57" s="2" t="s">
        <v>63</v>
      </c>
      <c r="B57" s="619">
        <v>98</v>
      </c>
      <c r="C57" s="616">
        <v>0.17083032429218301</v>
      </c>
      <c r="D57" s="616">
        <v>0.36438351869583102</v>
      </c>
      <c r="E57" s="616">
        <v>0.32404235005378701</v>
      </c>
      <c r="F57" s="616">
        <v>0.11137787252664599</v>
      </c>
      <c r="G57" s="616">
        <v>2.0406881347298601E-2</v>
      </c>
      <c r="H57" s="616">
        <v>8.9590465649962408E-3</v>
      </c>
      <c r="I57" s="622">
        <v>2.44114065170288</v>
      </c>
      <c r="J57" s="616">
        <v>0.54005219930990001</v>
      </c>
    </row>
    <row r="58" spans="1:10" x14ac:dyDescent="0.2">
      <c r="A58" s="2" t="s">
        <v>64</v>
      </c>
      <c r="B58" s="619">
        <v>102</v>
      </c>
      <c r="C58" s="616">
        <v>8.7767593562602997E-2</v>
      </c>
      <c r="D58" s="616">
        <v>0.417286336421967</v>
      </c>
      <c r="E58" s="616">
        <v>0.31081947684288003</v>
      </c>
      <c r="F58" s="616">
        <v>0.132027342915535</v>
      </c>
      <c r="G58" s="616">
        <v>4.6671941876411403E-2</v>
      </c>
      <c r="H58" s="616">
        <v>5.4272999987006196E-3</v>
      </c>
      <c r="I58" s="622">
        <v>2.6305446624755899</v>
      </c>
      <c r="J58" s="616">
        <v>0.50780997129754701</v>
      </c>
    </row>
    <row r="59" spans="1:10" x14ac:dyDescent="0.2">
      <c r="A59" s="2" t="s">
        <v>65</v>
      </c>
      <c r="B59" s="619">
        <v>91</v>
      </c>
      <c r="C59" s="616">
        <v>0.15152274072170299</v>
      </c>
      <c r="D59" s="616">
        <v>0.38202479481697099</v>
      </c>
      <c r="E59" s="616">
        <v>0.31016337871551503</v>
      </c>
      <c r="F59" s="616">
        <v>0.12299674749374399</v>
      </c>
      <c r="G59" s="616">
        <v>1.5398698858916799E-2</v>
      </c>
      <c r="H59" s="616">
        <v>1.7893645912408801E-2</v>
      </c>
      <c r="I59" s="622">
        <v>2.4590442180633501</v>
      </c>
      <c r="J59" s="616">
        <v>0.54326858774134301</v>
      </c>
    </row>
    <row r="60" spans="1:10" x14ac:dyDescent="0.2">
      <c r="A60" s="2" t="s">
        <v>66</v>
      </c>
      <c r="B60" s="619">
        <v>92</v>
      </c>
      <c r="C60" s="616">
        <v>0.16029410064220401</v>
      </c>
      <c r="D60" s="616">
        <v>0.40446570515632602</v>
      </c>
      <c r="E60" s="616">
        <v>0.29785692691803001</v>
      </c>
      <c r="F60" s="616">
        <v>8.1032983958721203E-2</v>
      </c>
      <c r="G60" s="616">
        <v>1.6759319230914099E-2</v>
      </c>
      <c r="H60" s="616">
        <v>3.9590958505868898E-2</v>
      </c>
      <c r="I60" s="622">
        <v>2.3643310070037802</v>
      </c>
      <c r="J60" s="616">
        <v>0.58804091244898604</v>
      </c>
    </row>
    <row r="61" spans="1:10" x14ac:dyDescent="0.2">
      <c r="A61" s="2" t="s">
        <v>67</v>
      </c>
      <c r="B61" s="619">
        <v>89</v>
      </c>
      <c r="C61" s="616">
        <v>0.351268500089645</v>
      </c>
      <c r="D61" s="616">
        <v>0.359694004058838</v>
      </c>
      <c r="E61" s="616">
        <v>0.248209059238434</v>
      </c>
      <c r="F61" s="616">
        <v>4.0828447788953802E-2</v>
      </c>
      <c r="G61" s="616">
        <v>0</v>
      </c>
      <c r="H61" s="616">
        <v>0</v>
      </c>
      <c r="I61" s="622">
        <v>1.9785974025726301</v>
      </c>
      <c r="J61" s="616">
        <v>0.71096249620285801</v>
      </c>
    </row>
    <row r="62" spans="1:10" x14ac:dyDescent="0.2">
      <c r="A62" s="2" t="s">
        <v>68</v>
      </c>
      <c r="B62" s="619">
        <v>121</v>
      </c>
      <c r="C62" s="616">
        <v>0.101906590163708</v>
      </c>
      <c r="D62" s="616">
        <v>0.351343303918839</v>
      </c>
      <c r="E62" s="616">
        <v>0.32877853512763999</v>
      </c>
      <c r="F62" s="616">
        <v>0.17655362188816101</v>
      </c>
      <c r="G62" s="616">
        <v>2.6037247851490999E-2</v>
      </c>
      <c r="H62" s="616">
        <v>1.5380709432065501E-2</v>
      </c>
      <c r="I62" s="622">
        <v>2.6683709621429399</v>
      </c>
      <c r="J62" s="616">
        <v>0.46033009363717298</v>
      </c>
    </row>
    <row r="63" spans="1:10" x14ac:dyDescent="0.2">
      <c r="A63" s="2" t="s">
        <v>69</v>
      </c>
      <c r="B63" s="619">
        <v>90</v>
      </c>
      <c r="C63" s="616">
        <v>0.20289775729179399</v>
      </c>
      <c r="D63" s="616">
        <v>0.26884570717811601</v>
      </c>
      <c r="E63" s="616">
        <v>0.33745869994163502</v>
      </c>
      <c r="F63" s="616">
        <v>0.15999431908130601</v>
      </c>
      <c r="G63" s="616">
        <v>1.78269874304533E-2</v>
      </c>
      <c r="H63" s="616">
        <v>1.2976529076695401E-2</v>
      </c>
      <c r="I63" s="622">
        <v>2.51470971107483</v>
      </c>
      <c r="J63" s="616">
        <v>0.47794553864926898</v>
      </c>
    </row>
    <row r="64" spans="1:10" x14ac:dyDescent="0.2">
      <c r="A64" s="2" t="s">
        <v>70</v>
      </c>
      <c r="B64" s="619">
        <v>101</v>
      </c>
      <c r="C64" s="616">
        <v>0.37207895517349199</v>
      </c>
      <c r="D64" s="616">
        <v>0.36061739921569802</v>
      </c>
      <c r="E64" s="616">
        <v>0.18372882902622201</v>
      </c>
      <c r="F64" s="616">
        <v>7.4069634079933194E-2</v>
      </c>
      <c r="G64" s="616">
        <v>9.5051685348153097E-3</v>
      </c>
      <c r="H64" s="616">
        <v>0</v>
      </c>
      <c r="I64" s="622">
        <v>1.98830461502075</v>
      </c>
      <c r="J64" s="616">
        <v>0.732696364624841</v>
      </c>
    </row>
    <row r="65" spans="1:10" x14ac:dyDescent="0.2">
      <c r="A65" s="2" t="s">
        <v>71</v>
      </c>
      <c r="B65" s="619">
        <v>83</v>
      </c>
      <c r="C65" s="616">
        <v>0.14214421808719599</v>
      </c>
      <c r="D65" s="616">
        <v>0.482671618461609</v>
      </c>
      <c r="E65" s="616">
        <v>0.267418652772903</v>
      </c>
      <c r="F65" s="616">
        <v>7.1601770818233504E-2</v>
      </c>
      <c r="G65" s="616">
        <v>1.9992506131529801E-2</v>
      </c>
      <c r="H65" s="616">
        <v>1.6171224415302301E-2</v>
      </c>
      <c r="I65" s="622">
        <v>2.3338544368743901</v>
      </c>
      <c r="J65" s="616">
        <v>0.63508596004642304</v>
      </c>
    </row>
    <row r="66" spans="1:10" x14ac:dyDescent="0.2">
      <c r="A66" s="2" t="s">
        <v>72</v>
      </c>
      <c r="B66" s="619">
        <v>95</v>
      </c>
      <c r="C66" s="616">
        <v>0.10092216730117801</v>
      </c>
      <c r="D66" s="616">
        <v>0.36087715625762901</v>
      </c>
      <c r="E66" s="616">
        <v>0.34551739692687999</v>
      </c>
      <c r="F66" s="616">
        <v>0.100230745971203</v>
      </c>
      <c r="G66" s="616">
        <v>3.7394009530544302E-2</v>
      </c>
      <c r="H66" s="616">
        <v>5.5058535188436501E-2</v>
      </c>
      <c r="I66" s="622">
        <v>2.5897071361541699</v>
      </c>
      <c r="J66" s="616">
        <v>0.48870679856256899</v>
      </c>
    </row>
    <row r="67" spans="1:10" x14ac:dyDescent="0.2">
      <c r="A67" s="2" t="s">
        <v>73</v>
      </c>
      <c r="B67" s="619">
        <v>103</v>
      </c>
      <c r="C67" s="616">
        <v>9.2650353908538804E-2</v>
      </c>
      <c r="D67" s="616">
        <v>0.27280524373054499</v>
      </c>
      <c r="E67" s="616">
        <v>0.486574977636337</v>
      </c>
      <c r="F67" s="616">
        <v>7.7742964029312106E-2</v>
      </c>
      <c r="G67" s="616">
        <v>3.4082345664501197E-2</v>
      </c>
      <c r="H67" s="616">
        <v>3.6144126206636401E-2</v>
      </c>
      <c r="I67" s="622">
        <v>2.6760945320129399</v>
      </c>
      <c r="J67" s="616">
        <v>0.37916000030517899</v>
      </c>
    </row>
    <row r="68" spans="1:10" x14ac:dyDescent="0.2">
      <c r="A68" s="2" t="s">
        <v>74</v>
      </c>
      <c r="B68" s="619">
        <v>88</v>
      </c>
      <c r="C68" s="616">
        <v>9.4483084976673098E-2</v>
      </c>
      <c r="D68" s="616">
        <v>0.340168476104736</v>
      </c>
      <c r="E68" s="616">
        <v>0.43156585097312899</v>
      </c>
      <c r="F68" s="616">
        <v>9.2039614915847806E-2</v>
      </c>
      <c r="G68" s="616">
        <v>1.0676075704395801E-2</v>
      </c>
      <c r="H68" s="616">
        <v>3.1066905707120899E-2</v>
      </c>
      <c r="I68" s="622">
        <v>2.5709271430969198</v>
      </c>
      <c r="J68" s="616">
        <v>0.44858779195543502</v>
      </c>
    </row>
    <row r="69" spans="1:10" x14ac:dyDescent="0.2">
      <c r="A69" s="2" t="s">
        <v>75</v>
      </c>
      <c r="B69" s="619">
        <v>109</v>
      </c>
      <c r="C69" s="616">
        <v>0.124259226024151</v>
      </c>
      <c r="D69" s="616">
        <v>0.35123798251152</v>
      </c>
      <c r="E69" s="616">
        <v>0.28325527906417802</v>
      </c>
      <c r="F69" s="616">
        <v>0.185051664710045</v>
      </c>
      <c r="G69" s="616">
        <v>3.2242186367511701E-2</v>
      </c>
      <c r="H69" s="616">
        <v>2.3953661322593699E-2</v>
      </c>
      <c r="I69" s="622">
        <v>2.64118456840515</v>
      </c>
      <c r="J69" s="616">
        <v>0.48716663307194502</v>
      </c>
    </row>
    <row r="70" spans="1:10" x14ac:dyDescent="0.2">
      <c r="A70" s="2" t="s">
        <v>76</v>
      </c>
      <c r="B70" s="619">
        <v>103</v>
      </c>
      <c r="C70" s="616">
        <v>0.248470589518547</v>
      </c>
      <c r="D70" s="616">
        <v>0.44793871045112599</v>
      </c>
      <c r="E70" s="616">
        <v>0.21266072988510101</v>
      </c>
      <c r="F70" s="616">
        <v>7.0893034338951097E-2</v>
      </c>
      <c r="G70" s="616">
        <v>0</v>
      </c>
      <c r="H70" s="616">
        <v>2.00369339436293E-2</v>
      </c>
      <c r="I70" s="622">
        <v>2.10814309120178</v>
      </c>
      <c r="J70" s="616">
        <v>0.71064851872009205</v>
      </c>
    </row>
    <row r="71" spans="1:10" x14ac:dyDescent="0.2">
      <c r="A71" s="3" t="s">
        <v>77</v>
      </c>
      <c r="B71" s="620">
        <v>78</v>
      </c>
      <c r="C71" s="617">
        <v>0.183795630931854</v>
      </c>
      <c r="D71" s="617">
        <v>0.37955698370933499</v>
      </c>
      <c r="E71" s="617">
        <v>0.290080726146698</v>
      </c>
      <c r="F71" s="617">
        <v>8.1334002315998105E-2</v>
      </c>
      <c r="G71" s="617">
        <v>3.0619973316788701E-2</v>
      </c>
      <c r="H71" s="617">
        <v>3.4612677991390201E-2</v>
      </c>
      <c r="I71" s="623">
        <v>2.3737494945526101</v>
      </c>
      <c r="J71" s="617">
        <v>0.58355087648127402</v>
      </c>
    </row>
    <row r="73" spans="1:10" x14ac:dyDescent="0.2">
      <c r="A73" t="s">
        <v>374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7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9" width="12.77734375" bestFit="1" customWidth="1"/>
  </cols>
  <sheetData>
    <row r="1" spans="1:9" x14ac:dyDescent="0.2">
      <c r="A1" s="16" t="str">
        <f>HYPERLINK("#'Inhalt'!A1", "Inhalt")</f>
        <v>Inhalt</v>
      </c>
    </row>
    <row r="3" spans="1:9" x14ac:dyDescent="0.2">
      <c r="A3" s="1" t="s">
        <v>375</v>
      </c>
    </row>
    <row r="5" spans="1:9" ht="25.5" x14ac:dyDescent="0.2">
      <c r="A5" s="4" t="s">
        <v>88</v>
      </c>
      <c r="B5" s="4" t="s">
        <v>5</v>
      </c>
      <c r="C5" s="4" t="s">
        <v>376</v>
      </c>
      <c r="D5" s="4" t="s">
        <v>377</v>
      </c>
      <c r="E5" s="4" t="s">
        <v>91</v>
      </c>
      <c r="F5" s="4" t="s">
        <v>378</v>
      </c>
      <c r="G5" s="4" t="s">
        <v>379</v>
      </c>
      <c r="H5" s="4" t="s">
        <v>162</v>
      </c>
      <c r="I5" s="4" t="s">
        <v>94</v>
      </c>
    </row>
    <row r="6" spans="1:9" x14ac:dyDescent="0.2">
      <c r="A6" s="44" t="s">
        <v>380</v>
      </c>
      <c r="B6" s="646">
        <v>6144</v>
      </c>
      <c r="C6" s="645">
        <v>6.0139935463666902E-2</v>
      </c>
      <c r="D6" s="645">
        <v>0.24854362010955799</v>
      </c>
      <c r="E6" s="645">
        <v>0.32182571291923501</v>
      </c>
      <c r="F6" s="645">
        <v>0.12036544829607</v>
      </c>
      <c r="G6" s="645">
        <v>4.4311366975307499E-2</v>
      </c>
      <c r="H6" s="645">
        <v>0.204813897609711</v>
      </c>
      <c r="I6" s="647">
        <v>2.7989964485168501</v>
      </c>
    </row>
    <row r="7" spans="1:9" x14ac:dyDescent="0.2">
      <c r="A7" s="44" t="s">
        <v>381</v>
      </c>
      <c r="B7" s="646">
        <v>6134</v>
      </c>
      <c r="C7" s="645">
        <v>6.7834772169589996E-2</v>
      </c>
      <c r="D7" s="645">
        <v>0.26794829964637801</v>
      </c>
      <c r="E7" s="645">
        <v>0.321563750505447</v>
      </c>
      <c r="F7" s="645">
        <v>0.11379984766244899</v>
      </c>
      <c r="G7" s="645">
        <v>4.4653553515672698E-2</v>
      </c>
      <c r="H7" s="645">
        <v>0.18419975042343101</v>
      </c>
      <c r="I7" s="647">
        <v>2.7542157173156698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380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376</v>
      </c>
      <c r="D5" s="4" t="s">
        <v>377</v>
      </c>
      <c r="E5" s="4" t="s">
        <v>91</v>
      </c>
      <c r="F5" s="4" t="s">
        <v>378</v>
      </c>
      <c r="G5" s="4" t="s">
        <v>379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30" t="s">
        <v>1</v>
      </c>
      <c r="C6" s="627" t="s">
        <v>1</v>
      </c>
      <c r="D6" s="627" t="s">
        <v>1</v>
      </c>
      <c r="E6" s="627" t="s">
        <v>1</v>
      </c>
      <c r="F6" s="627" t="s">
        <v>1</v>
      </c>
      <c r="G6" s="627" t="s">
        <v>1</v>
      </c>
      <c r="H6" s="627" t="s">
        <v>1</v>
      </c>
      <c r="I6" s="633" t="s">
        <v>1</v>
      </c>
      <c r="J6" s="627" t="s">
        <v>1</v>
      </c>
    </row>
    <row r="7" spans="1:10" x14ac:dyDescent="0.2">
      <c r="A7" s="2" t="s">
        <v>13</v>
      </c>
      <c r="B7" s="631">
        <v>6144</v>
      </c>
      <c r="C7" s="628">
        <v>6.0139935463666902E-2</v>
      </c>
      <c r="D7" s="628">
        <v>0.24854362010955799</v>
      </c>
      <c r="E7" s="628">
        <v>0.32182571291923501</v>
      </c>
      <c r="F7" s="628">
        <v>0.12036544829607</v>
      </c>
      <c r="G7" s="628">
        <v>4.4311366975307499E-2</v>
      </c>
      <c r="H7" s="628">
        <v>0.204813897609711</v>
      </c>
      <c r="I7" s="634">
        <v>2.7989964485168501</v>
      </c>
      <c r="J7" s="628">
        <v>0.38819033918719897</v>
      </c>
    </row>
    <row r="8" spans="1:10" x14ac:dyDescent="0.2">
      <c r="A8" s="5" t="s">
        <v>14</v>
      </c>
      <c r="B8" s="630" t="s">
        <v>1</v>
      </c>
      <c r="C8" s="627" t="s">
        <v>1</v>
      </c>
      <c r="D8" s="627" t="s">
        <v>1</v>
      </c>
      <c r="E8" s="627" t="s">
        <v>1</v>
      </c>
      <c r="F8" s="627" t="s">
        <v>1</v>
      </c>
      <c r="G8" s="627" t="s">
        <v>1</v>
      </c>
      <c r="H8" s="627" t="s">
        <v>1</v>
      </c>
      <c r="I8" s="633" t="s">
        <v>1</v>
      </c>
      <c r="J8" s="627" t="s">
        <v>1</v>
      </c>
    </row>
    <row r="9" spans="1:10" x14ac:dyDescent="0.2">
      <c r="A9" s="2" t="s">
        <v>15</v>
      </c>
      <c r="B9" s="631">
        <v>105</v>
      </c>
      <c r="C9" s="628">
        <v>5.8877509087324101E-2</v>
      </c>
      <c r="D9" s="628">
        <v>0.35763618350028997</v>
      </c>
      <c r="E9" s="628">
        <v>0.21926003694534299</v>
      </c>
      <c r="F9" s="628">
        <v>0.102712072432041</v>
      </c>
      <c r="G9" s="628">
        <v>3.4825008362531697E-2</v>
      </c>
      <c r="H9" s="628">
        <v>0.22668918967247001</v>
      </c>
      <c r="I9" s="634">
        <v>2.6081407070159899</v>
      </c>
      <c r="J9" s="628">
        <v>0.53861097895580001</v>
      </c>
    </row>
    <row r="10" spans="1:10" x14ac:dyDescent="0.2">
      <c r="A10" s="2" t="s">
        <v>16</v>
      </c>
      <c r="B10" s="631">
        <v>107</v>
      </c>
      <c r="C10" s="628">
        <v>0.100243292748928</v>
      </c>
      <c r="D10" s="628">
        <v>0.35924690961837802</v>
      </c>
      <c r="E10" s="628">
        <v>0.20204614102840401</v>
      </c>
      <c r="F10" s="628">
        <v>7.5347013771533994E-2</v>
      </c>
      <c r="G10" s="628">
        <v>4.59044426679611E-2</v>
      </c>
      <c r="H10" s="628">
        <v>0.21721220016479501</v>
      </c>
      <c r="I10" s="634">
        <v>2.4984879493713401</v>
      </c>
      <c r="J10" s="628">
        <v>0.58699203342724404</v>
      </c>
    </row>
    <row r="11" spans="1:10" x14ac:dyDescent="0.2">
      <c r="A11" s="2" t="s">
        <v>17</v>
      </c>
      <c r="B11" s="631">
        <v>128</v>
      </c>
      <c r="C11" s="628">
        <v>8.6570776998996707E-2</v>
      </c>
      <c r="D11" s="628">
        <v>0.31366711854934698</v>
      </c>
      <c r="E11" s="628">
        <v>0.18711331486701999</v>
      </c>
      <c r="F11" s="628">
        <v>0.144576266407967</v>
      </c>
      <c r="G11" s="628">
        <v>4.3495595455169699E-2</v>
      </c>
      <c r="H11" s="628">
        <v>0.22457693517208099</v>
      </c>
      <c r="I11" s="634">
        <v>2.6708362102508501</v>
      </c>
      <c r="J11" s="628">
        <v>0.51615422581157699</v>
      </c>
    </row>
    <row r="12" spans="1:10" x14ac:dyDescent="0.2">
      <c r="A12" s="2" t="s">
        <v>18</v>
      </c>
      <c r="B12" s="631">
        <v>109</v>
      </c>
      <c r="C12" s="628">
        <v>7.2657026350498199E-2</v>
      </c>
      <c r="D12" s="628">
        <v>0.29296997189521801</v>
      </c>
      <c r="E12" s="628">
        <v>0.31204888224601701</v>
      </c>
      <c r="F12" s="628">
        <v>9.8314113914966597E-2</v>
      </c>
      <c r="G12" s="628">
        <v>1.7338439822196999E-2</v>
      </c>
      <c r="H12" s="628">
        <v>0.20667156577110299</v>
      </c>
      <c r="I12" s="634">
        <v>2.6151745319366499</v>
      </c>
      <c r="J12" s="628">
        <v>0.460877213610905</v>
      </c>
    </row>
    <row r="13" spans="1:10" x14ac:dyDescent="0.2">
      <c r="A13" s="2" t="s">
        <v>19</v>
      </c>
      <c r="B13" s="631">
        <v>108</v>
      </c>
      <c r="C13" s="628">
        <v>1.6232773661613499E-2</v>
      </c>
      <c r="D13" s="628">
        <v>0.424086183309555</v>
      </c>
      <c r="E13" s="628">
        <v>0.23214675486087799</v>
      </c>
      <c r="F13" s="628">
        <v>0.122099734842777</v>
      </c>
      <c r="G13" s="628">
        <v>3.3606655895709998E-2</v>
      </c>
      <c r="H13" s="628">
        <v>0.171827897429466</v>
      </c>
      <c r="I13" s="634">
        <v>2.6773149967193599</v>
      </c>
      <c r="J13" s="628">
        <v>0.53167566934998001</v>
      </c>
    </row>
    <row r="14" spans="1:10" x14ac:dyDescent="0.2">
      <c r="A14" s="2" t="s">
        <v>20</v>
      </c>
      <c r="B14" s="631">
        <v>98</v>
      </c>
      <c r="C14" s="628">
        <v>4.1822910308837898E-2</v>
      </c>
      <c r="D14" s="628">
        <v>0.46693089604377702</v>
      </c>
      <c r="E14" s="628">
        <v>0.21181590855121599</v>
      </c>
      <c r="F14" s="628">
        <v>5.4646600037813201E-2</v>
      </c>
      <c r="G14" s="628">
        <v>3.8911789655685397E-2</v>
      </c>
      <c r="H14" s="628">
        <v>0.18587188422679901</v>
      </c>
      <c r="I14" s="634">
        <v>2.4864363670349099</v>
      </c>
      <c r="J14" s="628">
        <v>0.62490633044076804</v>
      </c>
    </row>
    <row r="15" spans="1:10" x14ac:dyDescent="0.2">
      <c r="A15" s="2" t="s">
        <v>21</v>
      </c>
      <c r="B15" s="631">
        <v>94</v>
      </c>
      <c r="C15" s="628">
        <v>7.6070629060268402E-2</v>
      </c>
      <c r="D15" s="628">
        <v>0.245583236217499</v>
      </c>
      <c r="E15" s="628">
        <v>0.33909708261489901</v>
      </c>
      <c r="F15" s="628">
        <v>0.13797128200531</v>
      </c>
      <c r="G15" s="628">
        <v>3.52148301899433E-2</v>
      </c>
      <c r="H15" s="628">
        <v>0.16606293618678999</v>
      </c>
      <c r="I15" s="634">
        <v>2.7729761600494398</v>
      </c>
      <c r="J15" s="628">
        <v>0.38570520567086503</v>
      </c>
    </row>
    <row r="16" spans="1:10" x14ac:dyDescent="0.2">
      <c r="A16" s="2" t="s">
        <v>22</v>
      </c>
      <c r="B16" s="631">
        <v>102</v>
      </c>
      <c r="C16" s="628">
        <v>9.8857648670673398E-2</v>
      </c>
      <c r="D16" s="628">
        <v>0.28392222523689298</v>
      </c>
      <c r="E16" s="628">
        <v>0.33016762137413003</v>
      </c>
      <c r="F16" s="628">
        <v>8.8276885449886294E-2</v>
      </c>
      <c r="G16" s="628">
        <v>8.7283244356513006E-3</v>
      </c>
      <c r="H16" s="628">
        <v>0.19004729390144301</v>
      </c>
      <c r="I16" s="634">
        <v>2.5358939170837398</v>
      </c>
      <c r="J16" s="628">
        <v>0.472595339784108</v>
      </c>
    </row>
    <row r="17" spans="1:10" x14ac:dyDescent="0.2">
      <c r="A17" s="2" t="s">
        <v>23</v>
      </c>
      <c r="B17" s="631">
        <v>78</v>
      </c>
      <c r="C17" s="628">
        <v>6.0250341892242397E-2</v>
      </c>
      <c r="D17" s="628">
        <v>0.18834730982780501</v>
      </c>
      <c r="E17" s="628">
        <v>0.40503847599029502</v>
      </c>
      <c r="F17" s="628">
        <v>0.134817034006119</v>
      </c>
      <c r="G17" s="628">
        <v>7.4123732745647403E-2</v>
      </c>
      <c r="H17" s="628">
        <v>0.13742311298847201</v>
      </c>
      <c r="I17" s="634">
        <v>2.9701087474822998</v>
      </c>
      <c r="J17" s="628">
        <v>0.28820346721096601</v>
      </c>
    </row>
    <row r="18" spans="1:10" x14ac:dyDescent="0.2">
      <c r="A18" s="2" t="s">
        <v>24</v>
      </c>
      <c r="B18" s="631">
        <v>77</v>
      </c>
      <c r="C18" s="628">
        <v>6.7107848823070498E-2</v>
      </c>
      <c r="D18" s="628">
        <v>0.27716499567031899</v>
      </c>
      <c r="E18" s="628">
        <v>0.27796450257301297</v>
      </c>
      <c r="F18" s="628">
        <v>0.18783451616764099</v>
      </c>
      <c r="G18" s="628">
        <v>3.8777537643909503E-2</v>
      </c>
      <c r="H18" s="628">
        <v>0.15115059912204701</v>
      </c>
      <c r="I18" s="634">
        <v>2.82801294326782</v>
      </c>
      <c r="J18" s="628">
        <v>0.40557588205553602</v>
      </c>
    </row>
    <row r="19" spans="1:10" x14ac:dyDescent="0.2">
      <c r="A19" s="2" t="s">
        <v>25</v>
      </c>
      <c r="B19" s="631">
        <v>96</v>
      </c>
      <c r="C19" s="628">
        <v>5.8350276201963397E-2</v>
      </c>
      <c r="D19" s="628">
        <v>0.175170212984085</v>
      </c>
      <c r="E19" s="628">
        <v>0.378122568130493</v>
      </c>
      <c r="F19" s="628">
        <v>0.103566348552704</v>
      </c>
      <c r="G19" s="628">
        <v>0.11308094859123199</v>
      </c>
      <c r="H19" s="628">
        <v>0.17170962691307101</v>
      </c>
      <c r="I19" s="634">
        <v>3.0457055568695099</v>
      </c>
      <c r="J19" s="628">
        <v>0.28193071177094198</v>
      </c>
    </row>
    <row r="20" spans="1:10" x14ac:dyDescent="0.2">
      <c r="A20" s="2" t="s">
        <v>26</v>
      </c>
      <c r="B20" s="631">
        <v>100</v>
      </c>
      <c r="C20" s="628">
        <v>1.92975532263517E-2</v>
      </c>
      <c r="D20" s="628">
        <v>0.184936538338661</v>
      </c>
      <c r="E20" s="628">
        <v>0.402163326740265</v>
      </c>
      <c r="F20" s="628">
        <v>0.14414313435554499</v>
      </c>
      <c r="G20" s="628">
        <v>5.6823108345270198E-2</v>
      </c>
      <c r="H20" s="628">
        <v>0.19263634085655201</v>
      </c>
      <c r="I20" s="634">
        <v>3.0424315929412802</v>
      </c>
      <c r="J20" s="628">
        <v>0.25296418631290302</v>
      </c>
    </row>
    <row r="21" spans="1:10" x14ac:dyDescent="0.2">
      <c r="A21" s="2" t="s">
        <v>27</v>
      </c>
      <c r="B21" s="631">
        <v>82</v>
      </c>
      <c r="C21" s="628">
        <v>1.2059947475791E-2</v>
      </c>
      <c r="D21" s="628">
        <v>0.23122096061706501</v>
      </c>
      <c r="E21" s="628">
        <v>0.36277157068252602</v>
      </c>
      <c r="F21" s="628">
        <v>0.155641630291939</v>
      </c>
      <c r="G21" s="628">
        <v>7.4030973017215701E-2</v>
      </c>
      <c r="H21" s="628">
        <v>0.16427491605281799</v>
      </c>
      <c r="I21" s="634">
        <v>3.0578691959381099</v>
      </c>
      <c r="J21" s="628">
        <v>0.29110159944708702</v>
      </c>
    </row>
    <row r="22" spans="1:10" x14ac:dyDescent="0.2">
      <c r="A22" s="2" t="s">
        <v>28</v>
      </c>
      <c r="B22" s="631">
        <v>106</v>
      </c>
      <c r="C22" s="628">
        <v>4.7242499887943303E-2</v>
      </c>
      <c r="D22" s="628">
        <v>0.266375362873077</v>
      </c>
      <c r="E22" s="628">
        <v>0.25917917490005499</v>
      </c>
      <c r="F22" s="628">
        <v>7.4265331029891996E-2</v>
      </c>
      <c r="G22" s="628">
        <v>1.7591994255781201E-2</v>
      </c>
      <c r="H22" s="628">
        <v>0.33534562587737998</v>
      </c>
      <c r="I22" s="634">
        <v>2.6217417716979998</v>
      </c>
      <c r="J22" s="628">
        <v>0.47185105559315699</v>
      </c>
    </row>
    <row r="23" spans="1:10" x14ac:dyDescent="0.2">
      <c r="A23" s="2" t="s">
        <v>29</v>
      </c>
      <c r="B23" s="631">
        <v>103</v>
      </c>
      <c r="C23" s="628">
        <v>3.6843027919530903E-2</v>
      </c>
      <c r="D23" s="628">
        <v>0.30151578783989003</v>
      </c>
      <c r="E23" s="628">
        <v>0.22420686483383201</v>
      </c>
      <c r="F23" s="628">
        <v>9.8734274506568895E-2</v>
      </c>
      <c r="G23" s="628">
        <v>3.25276367366314E-2</v>
      </c>
      <c r="H23" s="628">
        <v>0.30617240071296697</v>
      </c>
      <c r="I23" s="634">
        <v>2.6952955722808798</v>
      </c>
      <c r="J23" s="628">
        <v>0.48766987611985502</v>
      </c>
    </row>
    <row r="24" spans="1:10" x14ac:dyDescent="0.2">
      <c r="A24" s="2" t="s">
        <v>30</v>
      </c>
      <c r="B24" s="631">
        <v>100</v>
      </c>
      <c r="C24" s="628">
        <v>8.8634595274925204E-2</v>
      </c>
      <c r="D24" s="628">
        <v>0.25077220797538802</v>
      </c>
      <c r="E24" s="628">
        <v>0.243067637085915</v>
      </c>
      <c r="F24" s="628">
        <v>0.153263479471207</v>
      </c>
      <c r="G24" s="628">
        <v>3.6152962595224401E-2</v>
      </c>
      <c r="H24" s="628">
        <v>0.228109136223793</v>
      </c>
      <c r="I24" s="634">
        <v>2.7376935482025102</v>
      </c>
      <c r="J24" s="628">
        <v>0.43970826834207999</v>
      </c>
    </row>
    <row r="25" spans="1:10" x14ac:dyDescent="0.2">
      <c r="A25" s="2" t="s">
        <v>31</v>
      </c>
      <c r="B25" s="631">
        <v>102</v>
      </c>
      <c r="C25" s="628">
        <v>4.1761562228202799E-2</v>
      </c>
      <c r="D25" s="628">
        <v>0.10927532613277401</v>
      </c>
      <c r="E25" s="628">
        <v>0.38007932901382402</v>
      </c>
      <c r="F25" s="628">
        <v>0.19854287803173101</v>
      </c>
      <c r="G25" s="628">
        <v>5.3309760987758602E-2</v>
      </c>
      <c r="H25" s="628">
        <v>0.21703115105629001</v>
      </c>
      <c r="I25" s="634">
        <v>3.1435101032257098</v>
      </c>
      <c r="J25" s="628">
        <v>0.19290280466138701</v>
      </c>
    </row>
    <row r="26" spans="1:10" x14ac:dyDescent="0.2">
      <c r="A26" s="2" t="s">
        <v>32</v>
      </c>
      <c r="B26" s="631">
        <v>99</v>
      </c>
      <c r="C26" s="628">
        <v>0.132343769073486</v>
      </c>
      <c r="D26" s="628">
        <v>0.21140606701374101</v>
      </c>
      <c r="E26" s="628">
        <v>0.36944922804832497</v>
      </c>
      <c r="F26" s="628">
        <v>9.9333569407463101E-2</v>
      </c>
      <c r="G26" s="628">
        <v>5.9132765978574801E-2</v>
      </c>
      <c r="H26" s="628">
        <v>0.12833459675312001</v>
      </c>
      <c r="I26" s="634">
        <v>2.70344758033752</v>
      </c>
      <c r="J26" s="628">
        <v>0.39435984986428602</v>
      </c>
    </row>
    <row r="27" spans="1:10" x14ac:dyDescent="0.2">
      <c r="A27" s="2" t="s">
        <v>33</v>
      </c>
      <c r="B27" s="631">
        <v>90</v>
      </c>
      <c r="C27" s="628">
        <v>6.0297515243291903E-2</v>
      </c>
      <c r="D27" s="628">
        <v>0.156071782112122</v>
      </c>
      <c r="E27" s="628">
        <v>0.35194700956344599</v>
      </c>
      <c r="F27" s="628">
        <v>0.12335220724344299</v>
      </c>
      <c r="G27" s="628">
        <v>4.6152539551258101E-2</v>
      </c>
      <c r="H27" s="628">
        <v>0.26217895746231101</v>
      </c>
      <c r="I27" s="634">
        <v>2.9173111915588401</v>
      </c>
      <c r="J27" s="628">
        <v>0.293254436514647</v>
      </c>
    </row>
    <row r="28" spans="1:10" x14ac:dyDescent="0.2">
      <c r="A28" s="2" t="s">
        <v>34</v>
      </c>
      <c r="B28" s="631">
        <v>105</v>
      </c>
      <c r="C28" s="628">
        <v>2.74687726050615E-2</v>
      </c>
      <c r="D28" s="628">
        <v>0.214721098542213</v>
      </c>
      <c r="E28" s="628">
        <v>0.40920108556747398</v>
      </c>
      <c r="F28" s="628">
        <v>0.177297309041023</v>
      </c>
      <c r="G28" s="628">
        <v>5.3209856152534499E-2</v>
      </c>
      <c r="H28" s="628">
        <v>0.118101879954338</v>
      </c>
      <c r="I28" s="634">
        <v>3.01594114303589</v>
      </c>
      <c r="J28" s="628">
        <v>0.27462341185533901</v>
      </c>
    </row>
    <row r="29" spans="1:10" x14ac:dyDescent="0.2">
      <c r="A29" s="2" t="s">
        <v>35</v>
      </c>
      <c r="B29" s="631">
        <v>100</v>
      </c>
      <c r="C29" s="628">
        <v>2.14517656713724E-2</v>
      </c>
      <c r="D29" s="628">
        <v>0.205895766615868</v>
      </c>
      <c r="E29" s="628">
        <v>0.41675940155982999</v>
      </c>
      <c r="F29" s="628">
        <v>0.19123512506484999</v>
      </c>
      <c r="G29" s="628">
        <v>3.8556337356567397E-2</v>
      </c>
      <c r="H29" s="628">
        <v>0.12610159814357799</v>
      </c>
      <c r="I29" s="634">
        <v>3.0223693847656201</v>
      </c>
      <c r="J29" s="628">
        <v>0.26015327783871101</v>
      </c>
    </row>
    <row r="30" spans="1:10" x14ac:dyDescent="0.2">
      <c r="A30" s="2" t="s">
        <v>36</v>
      </c>
      <c r="B30" s="631">
        <v>91</v>
      </c>
      <c r="C30" s="628">
        <v>1.81718058884144E-2</v>
      </c>
      <c r="D30" s="628">
        <v>0.26523730158805803</v>
      </c>
      <c r="E30" s="628">
        <v>0.38502198457717901</v>
      </c>
      <c r="F30" s="628">
        <v>0.112817175686359</v>
      </c>
      <c r="G30" s="628">
        <v>2.8170745819807101E-2</v>
      </c>
      <c r="H30" s="628">
        <v>0.190580993890762</v>
      </c>
      <c r="I30" s="634">
        <v>2.8363983631134002</v>
      </c>
      <c r="J30" s="628">
        <v>0.35013893018158998</v>
      </c>
    </row>
    <row r="31" spans="1:10" x14ac:dyDescent="0.2">
      <c r="A31" s="2" t="s">
        <v>37</v>
      </c>
      <c r="B31" s="631">
        <v>83</v>
      </c>
      <c r="C31" s="628">
        <v>2.1156614646315599E-2</v>
      </c>
      <c r="D31" s="628">
        <v>0.155073583126068</v>
      </c>
      <c r="E31" s="628">
        <v>0.43112206459045399</v>
      </c>
      <c r="F31" s="628">
        <v>0.19254904985427901</v>
      </c>
      <c r="G31" s="628">
        <v>4.3989304453134502E-2</v>
      </c>
      <c r="H31" s="628">
        <v>0.15610937774181399</v>
      </c>
      <c r="I31" s="634">
        <v>3.0985209941864</v>
      </c>
      <c r="J31" s="628">
        <v>0.20883061654096499</v>
      </c>
    </row>
    <row r="32" spans="1:10" x14ac:dyDescent="0.2">
      <c r="A32" s="2" t="s">
        <v>38</v>
      </c>
      <c r="B32" s="631">
        <v>105</v>
      </c>
      <c r="C32" s="628">
        <v>6.2103193253278698E-2</v>
      </c>
      <c r="D32" s="628">
        <v>0.36293473839759799</v>
      </c>
      <c r="E32" s="628">
        <v>0.26025432348251298</v>
      </c>
      <c r="F32" s="628">
        <v>4.2341008782386801E-2</v>
      </c>
      <c r="G32" s="628">
        <v>3.97866368293762E-2</v>
      </c>
      <c r="H32" s="628">
        <v>0.232580110430717</v>
      </c>
      <c r="I32" s="634">
        <v>2.5240848064422599</v>
      </c>
      <c r="J32" s="628">
        <v>0.55385315293253601</v>
      </c>
    </row>
    <row r="33" spans="1:10" x14ac:dyDescent="0.2">
      <c r="A33" s="2" t="s">
        <v>39</v>
      </c>
      <c r="B33" s="631">
        <v>96</v>
      </c>
      <c r="C33" s="628">
        <v>4.3234128504991497E-2</v>
      </c>
      <c r="D33" s="628">
        <v>0.260015219449997</v>
      </c>
      <c r="E33" s="628">
        <v>0.298706084489822</v>
      </c>
      <c r="F33" s="628">
        <v>0.12299568951129899</v>
      </c>
      <c r="G33" s="628">
        <v>1.4833727851509999E-2</v>
      </c>
      <c r="H33" s="628">
        <v>0.260215133428574</v>
      </c>
      <c r="I33" s="634">
        <v>2.73800444602966</v>
      </c>
      <c r="J33" s="628">
        <v>0.40991559645192499</v>
      </c>
    </row>
    <row r="34" spans="1:10" x14ac:dyDescent="0.2">
      <c r="A34" s="2" t="s">
        <v>40</v>
      </c>
      <c r="B34" s="631">
        <v>98</v>
      </c>
      <c r="C34" s="628">
        <v>4.5443911105394398E-2</v>
      </c>
      <c r="D34" s="628">
        <v>0.200506627559662</v>
      </c>
      <c r="E34" s="628">
        <v>0.42162224650383001</v>
      </c>
      <c r="F34" s="628">
        <v>0.14774444699287401</v>
      </c>
      <c r="G34" s="628">
        <v>4.3971974402666099E-2</v>
      </c>
      <c r="H34" s="628">
        <v>0.14071078598499301</v>
      </c>
      <c r="I34" s="634">
        <v>2.9351718425750701</v>
      </c>
      <c r="J34" s="628">
        <v>0.28622556502065799</v>
      </c>
    </row>
    <row r="35" spans="1:10" x14ac:dyDescent="0.2">
      <c r="A35" s="2" t="s">
        <v>41</v>
      </c>
      <c r="B35" s="631">
        <v>106</v>
      </c>
      <c r="C35" s="628">
        <v>4.4350553303956999E-2</v>
      </c>
      <c r="D35" s="628">
        <v>0.20381635427475001</v>
      </c>
      <c r="E35" s="628">
        <v>0.403364807367325</v>
      </c>
      <c r="F35" s="628">
        <v>0.12944217026233701</v>
      </c>
      <c r="G35" s="628">
        <v>9.4351239502430004E-2</v>
      </c>
      <c r="H35" s="628">
        <v>0.12467486411333099</v>
      </c>
      <c r="I35" s="634">
        <v>3.0292773246765101</v>
      </c>
      <c r="J35" s="628">
        <v>0.28351397734721701</v>
      </c>
    </row>
    <row r="36" spans="1:10" x14ac:dyDescent="0.2">
      <c r="A36" s="2" t="s">
        <v>42</v>
      </c>
      <c r="B36" s="631">
        <v>85</v>
      </c>
      <c r="C36" s="628">
        <v>3.3140733838081401E-2</v>
      </c>
      <c r="D36" s="628">
        <v>0.233769610524178</v>
      </c>
      <c r="E36" s="628">
        <v>0.38691490888595598</v>
      </c>
      <c r="F36" s="628">
        <v>0.210476934909821</v>
      </c>
      <c r="G36" s="628">
        <v>2.2893309593200701E-2</v>
      </c>
      <c r="H36" s="628">
        <v>0.112804502248764</v>
      </c>
      <c r="I36" s="634">
        <v>2.95064496994019</v>
      </c>
      <c r="J36" s="628">
        <v>0.30084727102289599</v>
      </c>
    </row>
    <row r="37" spans="1:10" x14ac:dyDescent="0.2">
      <c r="A37" s="2" t="s">
        <v>43</v>
      </c>
      <c r="B37" s="631">
        <v>92</v>
      </c>
      <c r="C37" s="628">
        <v>3.1917840242385899E-2</v>
      </c>
      <c r="D37" s="628">
        <v>0.249458283185959</v>
      </c>
      <c r="E37" s="628">
        <v>0.36562570929527299</v>
      </c>
      <c r="F37" s="628">
        <v>0.205834180116653</v>
      </c>
      <c r="G37" s="628">
        <v>5.6644812226295499E-2</v>
      </c>
      <c r="H37" s="628">
        <v>9.0519197285175296E-2</v>
      </c>
      <c r="I37" s="634">
        <v>3.0064101219177202</v>
      </c>
      <c r="J37" s="628">
        <v>0.30938103990015398</v>
      </c>
    </row>
    <row r="38" spans="1:10" x14ac:dyDescent="0.2">
      <c r="A38" s="2" t="s">
        <v>44</v>
      </c>
      <c r="B38" s="631">
        <v>105</v>
      </c>
      <c r="C38" s="628">
        <v>5.2593957632780103E-2</v>
      </c>
      <c r="D38" s="628">
        <v>0.21377716958522799</v>
      </c>
      <c r="E38" s="628">
        <v>0.382086962461472</v>
      </c>
      <c r="F38" s="628">
        <v>0.12157770991325401</v>
      </c>
      <c r="G38" s="628">
        <v>8.02276004105806E-3</v>
      </c>
      <c r="H38" s="628">
        <v>0.22194142639636999</v>
      </c>
      <c r="I38" s="634">
        <v>2.7669303417205802</v>
      </c>
      <c r="J38" s="628">
        <v>0.34235357213135797</v>
      </c>
    </row>
    <row r="39" spans="1:10" x14ac:dyDescent="0.2">
      <c r="A39" s="2" t="s">
        <v>45</v>
      </c>
      <c r="B39" s="631">
        <v>105</v>
      </c>
      <c r="C39" s="628">
        <v>4.1078656911850003E-2</v>
      </c>
      <c r="D39" s="628">
        <v>0.26802456378936801</v>
      </c>
      <c r="E39" s="628">
        <v>0.30378720164299</v>
      </c>
      <c r="F39" s="628">
        <v>0.14160832762718201</v>
      </c>
      <c r="G39" s="628">
        <v>1.6019131988287E-2</v>
      </c>
      <c r="H39" s="628">
        <v>0.22948212921619399</v>
      </c>
      <c r="I39" s="634">
        <v>2.7708873748779301</v>
      </c>
      <c r="J39" s="628">
        <v>0.40116294240319</v>
      </c>
    </row>
    <row r="40" spans="1:10" x14ac:dyDescent="0.2">
      <c r="A40" s="2" t="s">
        <v>46</v>
      </c>
      <c r="B40" s="631">
        <v>103</v>
      </c>
      <c r="C40" s="628">
        <v>5.2547074854373897E-2</v>
      </c>
      <c r="D40" s="628">
        <v>0.25602588057518</v>
      </c>
      <c r="E40" s="628">
        <v>0.338851869106293</v>
      </c>
      <c r="F40" s="628">
        <v>0.12827314436435699</v>
      </c>
      <c r="G40" s="628">
        <v>4.4025801122188603E-2</v>
      </c>
      <c r="H40" s="628">
        <v>0.18027621507644701</v>
      </c>
      <c r="I40" s="634">
        <v>2.8233609199523899</v>
      </c>
      <c r="J40" s="628">
        <v>0.376435290416337</v>
      </c>
    </row>
    <row r="41" spans="1:10" x14ac:dyDescent="0.2">
      <c r="A41" s="2" t="s">
        <v>47</v>
      </c>
      <c r="B41" s="631">
        <v>100</v>
      </c>
      <c r="C41" s="628">
        <v>2.82973535358906E-2</v>
      </c>
      <c r="D41" s="628">
        <v>0.224788427352905</v>
      </c>
      <c r="E41" s="628">
        <v>0.335296660661697</v>
      </c>
      <c r="F41" s="628">
        <v>0.149512633681297</v>
      </c>
      <c r="G41" s="628">
        <v>7.2528749704361004E-2</v>
      </c>
      <c r="H41" s="628">
        <v>0.18957617878913899</v>
      </c>
      <c r="I41" s="634">
        <v>3.0162718296050999</v>
      </c>
      <c r="J41" s="628">
        <v>0.312288179470458</v>
      </c>
    </row>
    <row r="42" spans="1:10" x14ac:dyDescent="0.2">
      <c r="A42" s="2" t="s">
        <v>48</v>
      </c>
      <c r="B42" s="631">
        <v>103</v>
      </c>
      <c r="C42" s="628">
        <v>3.8628440350294099E-2</v>
      </c>
      <c r="D42" s="628">
        <v>0.24958971142768899</v>
      </c>
      <c r="E42" s="628">
        <v>0.37199011445045499</v>
      </c>
      <c r="F42" s="628">
        <v>0.115397490561008</v>
      </c>
      <c r="G42" s="628">
        <v>2.8903633356094399E-2</v>
      </c>
      <c r="H42" s="628">
        <v>0.19549061357975001</v>
      </c>
      <c r="I42" s="634">
        <v>2.8090240955352801</v>
      </c>
      <c r="J42" s="628">
        <v>0.35825330979150199</v>
      </c>
    </row>
    <row r="43" spans="1:10" x14ac:dyDescent="0.2">
      <c r="A43" s="2" t="s">
        <v>49</v>
      </c>
      <c r="B43" s="631">
        <v>92</v>
      </c>
      <c r="C43" s="628">
        <v>5.3707305341959E-2</v>
      </c>
      <c r="D43" s="628">
        <v>0.44933918118476901</v>
      </c>
      <c r="E43" s="628">
        <v>0.31407696008682301</v>
      </c>
      <c r="F43" s="628">
        <v>3.0318813398480401E-2</v>
      </c>
      <c r="G43" s="628">
        <v>1.10713131725788E-2</v>
      </c>
      <c r="H43" s="628">
        <v>0.141486421227455</v>
      </c>
      <c r="I43" s="634">
        <v>2.41259837150574</v>
      </c>
      <c r="J43" s="628">
        <v>0.585950533852021</v>
      </c>
    </row>
    <row r="44" spans="1:10" x14ac:dyDescent="0.2">
      <c r="A44" s="2" t="s">
        <v>50</v>
      </c>
      <c r="B44" s="631">
        <v>96</v>
      </c>
      <c r="C44" s="628">
        <v>5.15767633914948E-2</v>
      </c>
      <c r="D44" s="628">
        <v>0.36259838938713101</v>
      </c>
      <c r="E44" s="628">
        <v>0.29931658506393399</v>
      </c>
      <c r="F44" s="628">
        <v>9.4429254531860393E-2</v>
      </c>
      <c r="G44" s="628">
        <v>3.77660878002644E-2</v>
      </c>
      <c r="H44" s="628">
        <v>0.154312938451767</v>
      </c>
      <c r="I44" s="634">
        <v>2.65023636817932</v>
      </c>
      <c r="J44" s="628">
        <v>0.48974988797638203</v>
      </c>
    </row>
    <row r="45" spans="1:10" x14ac:dyDescent="0.2">
      <c r="A45" s="2" t="s">
        <v>51</v>
      </c>
      <c r="B45" s="631">
        <v>100</v>
      </c>
      <c r="C45" s="628">
        <v>2.33734529465437E-2</v>
      </c>
      <c r="D45" s="628">
        <v>0.194272726774216</v>
      </c>
      <c r="E45" s="628">
        <v>0.34583827853202798</v>
      </c>
      <c r="F45" s="628">
        <v>0.130873948335648</v>
      </c>
      <c r="G45" s="628">
        <v>5.0079327076673501E-2</v>
      </c>
      <c r="H45" s="628">
        <v>0.25556224584579501</v>
      </c>
      <c r="I45" s="634">
        <v>2.9865844249725302</v>
      </c>
      <c r="J45" s="628">
        <v>0.29236317542531898</v>
      </c>
    </row>
    <row r="46" spans="1:10" x14ac:dyDescent="0.2">
      <c r="A46" s="2" t="s">
        <v>52</v>
      </c>
      <c r="B46" s="631">
        <v>107</v>
      </c>
      <c r="C46" s="628">
        <v>5.7862855494022397E-2</v>
      </c>
      <c r="D46" s="628">
        <v>0.169489175081253</v>
      </c>
      <c r="E46" s="628">
        <v>0.40076157450675998</v>
      </c>
      <c r="F46" s="628">
        <v>8.5194885730743394E-2</v>
      </c>
      <c r="G46" s="628">
        <v>3.2606575638055801E-2</v>
      </c>
      <c r="H46" s="628">
        <v>0.25408491492271401</v>
      </c>
      <c r="I46" s="634">
        <v>2.8192732334136998</v>
      </c>
      <c r="J46" s="628">
        <v>0.30479613671975703</v>
      </c>
    </row>
    <row r="47" spans="1:10" x14ac:dyDescent="0.2">
      <c r="A47" s="2" t="s">
        <v>53</v>
      </c>
      <c r="B47" s="631">
        <v>101</v>
      </c>
      <c r="C47" s="628">
        <v>3.52752730250359E-2</v>
      </c>
      <c r="D47" s="628">
        <v>0.25754263997077897</v>
      </c>
      <c r="E47" s="628">
        <v>0.40171027183532698</v>
      </c>
      <c r="F47" s="628">
        <v>0.147283494472504</v>
      </c>
      <c r="G47" s="628">
        <v>4.1330967098474503E-2</v>
      </c>
      <c r="H47" s="628">
        <v>0.11685736477375</v>
      </c>
      <c r="I47" s="634">
        <v>2.88886523246765</v>
      </c>
      <c r="J47" s="628">
        <v>0.33156355226275303</v>
      </c>
    </row>
    <row r="48" spans="1:10" x14ac:dyDescent="0.2">
      <c r="A48" s="2" t="s">
        <v>54</v>
      </c>
      <c r="B48" s="631">
        <v>93</v>
      </c>
      <c r="C48" s="628">
        <v>1.8837472423911102E-2</v>
      </c>
      <c r="D48" s="628">
        <v>0.195886075496674</v>
      </c>
      <c r="E48" s="628">
        <v>0.36457496881485002</v>
      </c>
      <c r="F48" s="628">
        <v>0.24642640352249101</v>
      </c>
      <c r="G48" s="628">
        <v>6.54764324426651E-2</v>
      </c>
      <c r="H48" s="628">
        <v>0.108798637986183</v>
      </c>
      <c r="I48" s="634">
        <v>3.1613757610321001</v>
      </c>
      <c r="J48" s="628">
        <v>0.240937188066324</v>
      </c>
    </row>
    <row r="49" spans="1:10" x14ac:dyDescent="0.2">
      <c r="A49" s="2" t="s">
        <v>55</v>
      </c>
      <c r="B49" s="631">
        <v>88</v>
      </c>
      <c r="C49" s="628">
        <v>5.95315769314766E-2</v>
      </c>
      <c r="D49" s="628">
        <v>0.19680565595626801</v>
      </c>
      <c r="E49" s="628">
        <v>0.373812645673752</v>
      </c>
      <c r="F49" s="628">
        <v>0.122740551829338</v>
      </c>
      <c r="G49" s="628">
        <v>0.113581493496895</v>
      </c>
      <c r="H49" s="628">
        <v>0.13352806866169001</v>
      </c>
      <c r="I49" s="634">
        <v>3.0392796993255602</v>
      </c>
      <c r="J49" s="628">
        <v>0.29584020649809201</v>
      </c>
    </row>
    <row r="50" spans="1:10" x14ac:dyDescent="0.2">
      <c r="A50" s="2" t="s">
        <v>56</v>
      </c>
      <c r="B50" s="631">
        <v>70</v>
      </c>
      <c r="C50" s="628">
        <v>1.08512016013265E-2</v>
      </c>
      <c r="D50" s="628">
        <v>0.19911240041256001</v>
      </c>
      <c r="E50" s="628">
        <v>0.33440089225768999</v>
      </c>
      <c r="F50" s="628">
        <v>9.5173187553882599E-2</v>
      </c>
      <c r="G50" s="628">
        <v>0.15041886270046201</v>
      </c>
      <c r="H50" s="628">
        <v>0.21004344522953</v>
      </c>
      <c r="I50" s="634">
        <v>3.22177934646606</v>
      </c>
      <c r="J50" s="628">
        <v>0.26579133177495501</v>
      </c>
    </row>
    <row r="51" spans="1:10" x14ac:dyDescent="0.2">
      <c r="A51" s="2" t="s">
        <v>57</v>
      </c>
      <c r="B51" s="631">
        <v>106</v>
      </c>
      <c r="C51" s="628">
        <v>7.7304996550083202E-2</v>
      </c>
      <c r="D51" s="628">
        <v>0.22986999154090901</v>
      </c>
      <c r="E51" s="628">
        <v>0.44768846035003701</v>
      </c>
      <c r="F51" s="628">
        <v>8.8256657123565702E-2</v>
      </c>
      <c r="G51" s="628">
        <v>1.7425620928406702E-2</v>
      </c>
      <c r="H51" s="628">
        <v>0.139454260468483</v>
      </c>
      <c r="I51" s="634">
        <v>2.69627165794373</v>
      </c>
      <c r="J51" s="628">
        <v>0.35695370813452099</v>
      </c>
    </row>
    <row r="52" spans="1:10" x14ac:dyDescent="0.2">
      <c r="A52" s="2" t="s">
        <v>58</v>
      </c>
      <c r="B52" s="631">
        <v>82</v>
      </c>
      <c r="C52" s="628">
        <v>2.1364353597164199E-2</v>
      </c>
      <c r="D52" s="628">
        <v>0.157431900501251</v>
      </c>
      <c r="E52" s="628">
        <v>0.45960333943366999</v>
      </c>
      <c r="F52" s="628">
        <v>0.187244102358818</v>
      </c>
      <c r="G52" s="628">
        <v>4.8545319586992298E-2</v>
      </c>
      <c r="H52" s="628">
        <v>0.12581099569797499</v>
      </c>
      <c r="I52" s="634">
        <v>3.0962882041931201</v>
      </c>
      <c r="J52" s="628">
        <v>0.20452814086284599</v>
      </c>
    </row>
    <row r="53" spans="1:10" x14ac:dyDescent="0.2">
      <c r="A53" s="2" t="s">
        <v>59</v>
      </c>
      <c r="B53" s="631">
        <v>102</v>
      </c>
      <c r="C53" s="628">
        <v>0.103702805936337</v>
      </c>
      <c r="D53" s="628">
        <v>0.16856479644775399</v>
      </c>
      <c r="E53" s="628">
        <v>0.378853440284729</v>
      </c>
      <c r="F53" s="628">
        <v>0.117003098130226</v>
      </c>
      <c r="G53" s="628">
        <v>4.1374389082193402E-2</v>
      </c>
      <c r="H53" s="628">
        <v>0.19050148129463201</v>
      </c>
      <c r="I53" s="634">
        <v>2.7823114395141602</v>
      </c>
      <c r="J53" s="628">
        <v>0.33634107084053</v>
      </c>
    </row>
    <row r="54" spans="1:10" x14ac:dyDescent="0.2">
      <c r="A54" s="2" t="s">
        <v>60</v>
      </c>
      <c r="B54" s="631">
        <v>98</v>
      </c>
      <c r="C54" s="628">
        <v>3.1758211553096799E-2</v>
      </c>
      <c r="D54" s="628">
        <v>0.19258999824523901</v>
      </c>
      <c r="E54" s="628">
        <v>0.443608939647675</v>
      </c>
      <c r="F54" s="628">
        <v>0.12946856021881101</v>
      </c>
      <c r="G54" s="628">
        <v>2.07833461463451E-2</v>
      </c>
      <c r="H54" s="628">
        <v>0.18179094791412401</v>
      </c>
      <c r="I54" s="634">
        <v>2.8960275650024401</v>
      </c>
      <c r="J54" s="628">
        <v>0.27419423948555399</v>
      </c>
    </row>
    <row r="55" spans="1:10" x14ac:dyDescent="0.2">
      <c r="A55" s="2" t="s">
        <v>61</v>
      </c>
      <c r="B55" s="631">
        <v>98</v>
      </c>
      <c r="C55" s="628">
        <v>0</v>
      </c>
      <c r="D55" s="628">
        <v>0.25995603203773499</v>
      </c>
      <c r="E55" s="628">
        <v>0.37949883937835699</v>
      </c>
      <c r="F55" s="628">
        <v>0.199268072843552</v>
      </c>
      <c r="G55" s="628">
        <v>3.8508735597133602E-2</v>
      </c>
      <c r="H55" s="628">
        <v>0.122768327593803</v>
      </c>
      <c r="I55" s="634">
        <v>3.01861476898193</v>
      </c>
      <c r="J55" s="628">
        <v>0.29633680361404302</v>
      </c>
    </row>
    <row r="56" spans="1:10" x14ac:dyDescent="0.2">
      <c r="A56" s="2" t="s">
        <v>62</v>
      </c>
      <c r="B56" s="631">
        <v>105</v>
      </c>
      <c r="C56" s="628">
        <v>2.2039406001567799E-2</v>
      </c>
      <c r="D56" s="628">
        <v>0.28617006540298501</v>
      </c>
      <c r="E56" s="628">
        <v>0.311459720134735</v>
      </c>
      <c r="F56" s="628">
        <v>0.104637391865253</v>
      </c>
      <c r="G56" s="628">
        <v>6.4544649794697796E-3</v>
      </c>
      <c r="H56" s="628">
        <v>0.26923894882202098</v>
      </c>
      <c r="I56" s="634">
        <v>2.70893001556396</v>
      </c>
      <c r="J56" s="628">
        <v>0.42176505177187601</v>
      </c>
    </row>
    <row r="57" spans="1:10" x14ac:dyDescent="0.2">
      <c r="A57" s="2" t="s">
        <v>63</v>
      </c>
      <c r="B57" s="631">
        <v>96</v>
      </c>
      <c r="C57" s="628">
        <v>0.111705392599106</v>
      </c>
      <c r="D57" s="628">
        <v>0.27568542957305903</v>
      </c>
      <c r="E57" s="628">
        <v>0.30258390307426503</v>
      </c>
      <c r="F57" s="628">
        <v>9.2934705317020402E-2</v>
      </c>
      <c r="G57" s="628">
        <v>4.2223233729600899E-2</v>
      </c>
      <c r="H57" s="628">
        <v>0.17486734688281999</v>
      </c>
      <c r="I57" s="634">
        <v>2.6101050376892099</v>
      </c>
      <c r="J57" s="628">
        <v>0.46948913663970598</v>
      </c>
    </row>
    <row r="58" spans="1:10" x14ac:dyDescent="0.2">
      <c r="A58" s="2" t="s">
        <v>64</v>
      </c>
      <c r="B58" s="631">
        <v>102</v>
      </c>
      <c r="C58" s="628">
        <v>0</v>
      </c>
      <c r="D58" s="628">
        <v>0.289496630430222</v>
      </c>
      <c r="E58" s="628">
        <v>0.34637388586998002</v>
      </c>
      <c r="F58" s="628">
        <v>0.12921035289764399</v>
      </c>
      <c r="G58" s="628">
        <v>2.00426112860441E-2</v>
      </c>
      <c r="H58" s="628">
        <v>0.21487650275230399</v>
      </c>
      <c r="I58" s="634">
        <v>2.84690165519714</v>
      </c>
      <c r="J58" s="628">
        <v>0.368727515640977</v>
      </c>
    </row>
    <row r="59" spans="1:10" x14ac:dyDescent="0.2">
      <c r="A59" s="2" t="s">
        <v>65</v>
      </c>
      <c r="B59" s="631">
        <v>91</v>
      </c>
      <c r="C59" s="628">
        <v>6.5690062940120697E-2</v>
      </c>
      <c r="D59" s="628">
        <v>0.24746651947498299</v>
      </c>
      <c r="E59" s="628">
        <v>0.37448498606681802</v>
      </c>
      <c r="F59" s="628">
        <v>0.110846534371376</v>
      </c>
      <c r="G59" s="628">
        <v>7.2113208472728701E-2</v>
      </c>
      <c r="H59" s="628">
        <v>0.129398703575134</v>
      </c>
      <c r="I59" s="634">
        <v>2.8578295707702601</v>
      </c>
      <c r="J59" s="628">
        <v>0.35970148257430301</v>
      </c>
    </row>
    <row r="60" spans="1:10" x14ac:dyDescent="0.2">
      <c r="A60" s="2" t="s">
        <v>66</v>
      </c>
      <c r="B60" s="631">
        <v>93</v>
      </c>
      <c r="C60" s="628">
        <v>2.76897195726633E-2</v>
      </c>
      <c r="D60" s="628">
        <v>0.15967255830764801</v>
      </c>
      <c r="E60" s="628">
        <v>0.33727616071701</v>
      </c>
      <c r="F60" s="628">
        <v>0.301634281873703</v>
      </c>
      <c r="G60" s="628">
        <v>6.6118381917476696E-2</v>
      </c>
      <c r="H60" s="628">
        <v>0.107608869671822</v>
      </c>
      <c r="I60" s="634">
        <v>3.2452054023742698</v>
      </c>
      <c r="J60" s="628">
        <v>0.20995534063353199</v>
      </c>
    </row>
    <row r="61" spans="1:10" x14ac:dyDescent="0.2">
      <c r="A61" s="2" t="s">
        <v>67</v>
      </c>
      <c r="B61" s="631">
        <v>89</v>
      </c>
      <c r="C61" s="628">
        <v>5.3712241351604503E-2</v>
      </c>
      <c r="D61" s="628">
        <v>0.23486629128456099</v>
      </c>
      <c r="E61" s="628">
        <v>0.370673388242722</v>
      </c>
      <c r="F61" s="628">
        <v>8.9072205126285595E-2</v>
      </c>
      <c r="G61" s="628">
        <v>9.6315883100032806E-2</v>
      </c>
      <c r="H61" s="628">
        <v>0.15535999834537501</v>
      </c>
      <c r="I61" s="634">
        <v>2.9282691478729199</v>
      </c>
      <c r="J61" s="628">
        <v>0.34165861139099901</v>
      </c>
    </row>
    <row r="62" spans="1:10" x14ac:dyDescent="0.2">
      <c r="A62" s="2" t="s">
        <v>68</v>
      </c>
      <c r="B62" s="631">
        <v>120</v>
      </c>
      <c r="C62" s="628">
        <v>5.97562566399574E-2</v>
      </c>
      <c r="D62" s="628">
        <v>0.314996898174286</v>
      </c>
      <c r="E62" s="628">
        <v>0.29818958044052102</v>
      </c>
      <c r="F62" s="628">
        <v>0.102933801710606</v>
      </c>
      <c r="G62" s="628">
        <v>4.71990667283535E-2</v>
      </c>
      <c r="H62" s="628">
        <v>0.17692440748214699</v>
      </c>
      <c r="I62" s="634">
        <v>2.7118399143218999</v>
      </c>
      <c r="J62" s="628">
        <v>0.45530830112380999</v>
      </c>
    </row>
    <row r="63" spans="1:10" x14ac:dyDescent="0.2">
      <c r="A63" s="2" t="s">
        <v>69</v>
      </c>
      <c r="B63" s="631">
        <v>91</v>
      </c>
      <c r="C63" s="628">
        <v>7.1785166859626798E-2</v>
      </c>
      <c r="D63" s="628">
        <v>0.19724148511886599</v>
      </c>
      <c r="E63" s="628">
        <v>0.35220959782600397</v>
      </c>
      <c r="F63" s="628">
        <v>0.10592948645353301</v>
      </c>
      <c r="G63" s="628">
        <v>3.73277254402637E-2</v>
      </c>
      <c r="H63" s="628">
        <v>0.23550653457641599</v>
      </c>
      <c r="I63" s="634">
        <v>2.7904143333435099</v>
      </c>
      <c r="J63" s="628">
        <v>0.35190183494945798</v>
      </c>
    </row>
    <row r="64" spans="1:10" x14ac:dyDescent="0.2">
      <c r="A64" s="2" t="s">
        <v>70</v>
      </c>
      <c r="B64" s="631">
        <v>101</v>
      </c>
      <c r="C64" s="628">
        <v>3.3656276762485497E-2</v>
      </c>
      <c r="D64" s="628">
        <v>0.265984326601028</v>
      </c>
      <c r="E64" s="628">
        <v>0.36156645417213401</v>
      </c>
      <c r="F64" s="628">
        <v>0.108424223959446</v>
      </c>
      <c r="G64" s="628">
        <v>0.106517367064953</v>
      </c>
      <c r="H64" s="628">
        <v>0.123851351439953</v>
      </c>
      <c r="I64" s="634">
        <v>2.98648881912231</v>
      </c>
      <c r="J64" s="628">
        <v>0.34199744969757601</v>
      </c>
    </row>
    <row r="65" spans="1:10" x14ac:dyDescent="0.2">
      <c r="A65" s="2" t="s">
        <v>71</v>
      </c>
      <c r="B65" s="631">
        <v>83</v>
      </c>
      <c r="C65" s="628">
        <v>3.06516792625189E-2</v>
      </c>
      <c r="D65" s="628">
        <v>0.22906258702278101</v>
      </c>
      <c r="E65" s="628">
        <v>0.27990654110908503</v>
      </c>
      <c r="F65" s="628">
        <v>0.21475753188133201</v>
      </c>
      <c r="G65" s="628">
        <v>6.6047228872776004E-2</v>
      </c>
      <c r="H65" s="628">
        <v>0.179574429988861</v>
      </c>
      <c r="I65" s="634">
        <v>3.0688498020172101</v>
      </c>
      <c r="J65" s="628">
        <v>0.31656042469692097</v>
      </c>
    </row>
    <row r="66" spans="1:10" x14ac:dyDescent="0.2">
      <c r="A66" s="2" t="s">
        <v>72</v>
      </c>
      <c r="B66" s="631">
        <v>96</v>
      </c>
      <c r="C66" s="628">
        <v>4.7946225851774202E-2</v>
      </c>
      <c r="D66" s="628">
        <v>0.26379686594009399</v>
      </c>
      <c r="E66" s="628">
        <v>0.24334406852722201</v>
      </c>
      <c r="F66" s="628">
        <v>0.142018988728523</v>
      </c>
      <c r="G66" s="628">
        <v>1.8152302131056799E-2</v>
      </c>
      <c r="H66" s="628">
        <v>0.284741520881653</v>
      </c>
      <c r="I66" s="634">
        <v>2.7464332580566402</v>
      </c>
      <c r="J66" s="628">
        <v>0.435846778570947</v>
      </c>
    </row>
    <row r="67" spans="1:10" x14ac:dyDescent="0.2">
      <c r="A67" s="2" t="s">
        <v>73</v>
      </c>
      <c r="B67" s="631">
        <v>104</v>
      </c>
      <c r="C67" s="628">
        <v>0</v>
      </c>
      <c r="D67" s="628">
        <v>0.29098433256149298</v>
      </c>
      <c r="E67" s="628">
        <v>0.25999119877815202</v>
      </c>
      <c r="F67" s="628">
        <v>0.13428165018558499</v>
      </c>
      <c r="G67" s="628">
        <v>4.1154481470584897E-2</v>
      </c>
      <c r="H67" s="628">
        <v>0.27358832955360401</v>
      </c>
      <c r="I67" s="634">
        <v>2.8975872993469198</v>
      </c>
      <c r="J67" s="628">
        <v>0.40057772663153002</v>
      </c>
    </row>
    <row r="68" spans="1:10" x14ac:dyDescent="0.2">
      <c r="A68" s="2" t="s">
        <v>74</v>
      </c>
      <c r="B68" s="631">
        <v>90</v>
      </c>
      <c r="C68" s="628">
        <v>3.9276555180549601E-2</v>
      </c>
      <c r="D68" s="628">
        <v>0.243430510163307</v>
      </c>
      <c r="E68" s="628">
        <v>0.36850649118423501</v>
      </c>
      <c r="F68" s="628">
        <v>0.14274479448795299</v>
      </c>
      <c r="G68" s="628">
        <v>2.23417710512877E-2</v>
      </c>
      <c r="H68" s="628">
        <v>0.183699876070023</v>
      </c>
      <c r="I68" s="634">
        <v>2.8351645469665501</v>
      </c>
      <c r="J68" s="628">
        <v>0.34632735889819899</v>
      </c>
    </row>
    <row r="69" spans="1:10" x14ac:dyDescent="0.2">
      <c r="A69" s="2" t="s">
        <v>75</v>
      </c>
      <c r="B69" s="631">
        <v>108</v>
      </c>
      <c r="C69" s="628">
        <v>4.8062752932310097E-2</v>
      </c>
      <c r="D69" s="628">
        <v>0.15162867307663</v>
      </c>
      <c r="E69" s="628">
        <v>0.410518229007721</v>
      </c>
      <c r="F69" s="628">
        <v>0.130710899829865</v>
      </c>
      <c r="G69" s="628">
        <v>6.0252301394939402E-2</v>
      </c>
      <c r="H69" s="628">
        <v>0.19882713258266399</v>
      </c>
      <c r="I69" s="634">
        <v>3.0043203830718999</v>
      </c>
      <c r="J69" s="628">
        <v>0.24924886615074601</v>
      </c>
    </row>
    <row r="70" spans="1:10" x14ac:dyDescent="0.2">
      <c r="A70" s="2" t="s">
        <v>76</v>
      </c>
      <c r="B70" s="631">
        <v>103</v>
      </c>
      <c r="C70" s="628">
        <v>1.9400369375944099E-2</v>
      </c>
      <c r="D70" s="628">
        <v>0.236832946538925</v>
      </c>
      <c r="E70" s="628">
        <v>0.34269776940345797</v>
      </c>
      <c r="F70" s="628">
        <v>0.17571869492530801</v>
      </c>
      <c r="G70" s="628">
        <v>3.9966598153114298E-2</v>
      </c>
      <c r="H70" s="628">
        <v>0.18538360297679901</v>
      </c>
      <c r="I70" s="634">
        <v>2.9754710197448699</v>
      </c>
      <c r="J70" s="628">
        <v>0.31454476328988501</v>
      </c>
    </row>
    <row r="71" spans="1:10" x14ac:dyDescent="0.2">
      <c r="A71" s="3" t="s">
        <v>77</v>
      </c>
      <c r="B71" s="632">
        <v>78</v>
      </c>
      <c r="C71" s="629">
        <v>1.2133022770285599E-2</v>
      </c>
      <c r="D71" s="629">
        <v>0.33877941966056802</v>
      </c>
      <c r="E71" s="629">
        <v>0.39651986956596402</v>
      </c>
      <c r="F71" s="629">
        <v>0.13688908517360701</v>
      </c>
      <c r="G71" s="629">
        <v>2.37576924264431E-2</v>
      </c>
      <c r="H71" s="629">
        <v>9.1920919716358199E-2</v>
      </c>
      <c r="I71" s="635">
        <v>2.8032760620117201</v>
      </c>
      <c r="J71" s="629">
        <v>0.38643378803782202</v>
      </c>
    </row>
    <row r="73" spans="1:10" x14ac:dyDescent="0.2">
      <c r="A73" t="s">
        <v>382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381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376</v>
      </c>
      <c r="D5" s="4" t="s">
        <v>377</v>
      </c>
      <c r="E5" s="4" t="s">
        <v>91</v>
      </c>
      <c r="F5" s="4" t="s">
        <v>378</v>
      </c>
      <c r="G5" s="4" t="s">
        <v>379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39" t="s">
        <v>1</v>
      </c>
      <c r="C6" s="636" t="s">
        <v>1</v>
      </c>
      <c r="D6" s="636" t="s">
        <v>1</v>
      </c>
      <c r="E6" s="636" t="s">
        <v>1</v>
      </c>
      <c r="F6" s="636" t="s">
        <v>1</v>
      </c>
      <c r="G6" s="636" t="s">
        <v>1</v>
      </c>
      <c r="H6" s="636" t="s">
        <v>1</v>
      </c>
      <c r="I6" s="642" t="s">
        <v>1</v>
      </c>
      <c r="J6" s="636" t="s">
        <v>1</v>
      </c>
    </row>
    <row r="7" spans="1:10" x14ac:dyDescent="0.2">
      <c r="A7" s="2" t="s">
        <v>13</v>
      </c>
      <c r="B7" s="640">
        <v>6134</v>
      </c>
      <c r="C7" s="637">
        <v>6.7834772169589996E-2</v>
      </c>
      <c r="D7" s="637">
        <v>0.26794829964637801</v>
      </c>
      <c r="E7" s="637">
        <v>0.321563750505447</v>
      </c>
      <c r="F7" s="637">
        <v>0.11379984766244899</v>
      </c>
      <c r="G7" s="637">
        <v>4.4653553515672698E-2</v>
      </c>
      <c r="H7" s="637">
        <v>0.18419975042343101</v>
      </c>
      <c r="I7" s="643">
        <v>2.7542157173156698</v>
      </c>
      <c r="J7" s="637">
        <v>0.41159963204663003</v>
      </c>
    </row>
    <row r="8" spans="1:10" x14ac:dyDescent="0.2">
      <c r="A8" s="5" t="s">
        <v>14</v>
      </c>
      <c r="B8" s="639" t="s">
        <v>1</v>
      </c>
      <c r="C8" s="636" t="s">
        <v>1</v>
      </c>
      <c r="D8" s="636" t="s">
        <v>1</v>
      </c>
      <c r="E8" s="636" t="s">
        <v>1</v>
      </c>
      <c r="F8" s="636" t="s">
        <v>1</v>
      </c>
      <c r="G8" s="636" t="s">
        <v>1</v>
      </c>
      <c r="H8" s="636" t="s">
        <v>1</v>
      </c>
      <c r="I8" s="642" t="s">
        <v>1</v>
      </c>
      <c r="J8" s="636" t="s">
        <v>1</v>
      </c>
    </row>
    <row r="9" spans="1:10" x14ac:dyDescent="0.2">
      <c r="A9" s="2" t="s">
        <v>15</v>
      </c>
      <c r="B9" s="640">
        <v>104</v>
      </c>
      <c r="C9" s="637">
        <v>6.5577447414398193E-2</v>
      </c>
      <c r="D9" s="637">
        <v>0.33575925230979897</v>
      </c>
      <c r="E9" s="637">
        <v>0.23722732067108199</v>
      </c>
      <c r="F9" s="637">
        <v>0.14399489760398901</v>
      </c>
      <c r="G9" s="637">
        <v>2.6479456573724702E-2</v>
      </c>
      <c r="H9" s="637">
        <v>0.190961629152298</v>
      </c>
      <c r="I9" s="643">
        <v>2.6663196086883501</v>
      </c>
      <c r="J9" s="637">
        <v>0.49606633299195702</v>
      </c>
    </row>
    <row r="10" spans="1:10" x14ac:dyDescent="0.2">
      <c r="A10" s="2" t="s">
        <v>16</v>
      </c>
      <c r="B10" s="640">
        <v>107</v>
      </c>
      <c r="C10" s="637">
        <v>0.12049811333417899</v>
      </c>
      <c r="D10" s="637">
        <v>0.32491666078567499</v>
      </c>
      <c r="E10" s="637">
        <v>0.22117425501346599</v>
      </c>
      <c r="F10" s="637">
        <v>9.1523744165897397E-2</v>
      </c>
      <c r="G10" s="637">
        <v>4.59044426679611E-2</v>
      </c>
      <c r="H10" s="637">
        <v>0.19598278403282199</v>
      </c>
      <c r="I10" s="643">
        <v>2.5241641998290998</v>
      </c>
      <c r="J10" s="637">
        <v>0.55398661281655504</v>
      </c>
    </row>
    <row r="11" spans="1:10" x14ac:dyDescent="0.2">
      <c r="A11" s="2" t="s">
        <v>17</v>
      </c>
      <c r="B11" s="640">
        <v>127</v>
      </c>
      <c r="C11" s="637">
        <v>0.105681717395782</v>
      </c>
      <c r="D11" s="637">
        <v>0.27879968285560602</v>
      </c>
      <c r="E11" s="637">
        <v>0.25081485509872398</v>
      </c>
      <c r="F11" s="637">
        <v>0.106233425438404</v>
      </c>
      <c r="G11" s="637">
        <v>5.0057552754878998E-2</v>
      </c>
      <c r="H11" s="637">
        <v>0.208412766456604</v>
      </c>
      <c r="I11" s="643">
        <v>2.6414613723754901</v>
      </c>
      <c r="J11" s="637">
        <v>0.48570945053058501</v>
      </c>
    </row>
    <row r="12" spans="1:10" x14ac:dyDescent="0.2">
      <c r="A12" s="2" t="s">
        <v>18</v>
      </c>
      <c r="B12" s="640">
        <v>108</v>
      </c>
      <c r="C12" s="637">
        <v>0.10021021962165801</v>
      </c>
      <c r="D12" s="637">
        <v>0.31497791409492498</v>
      </c>
      <c r="E12" s="637">
        <v>0.28555917739868197</v>
      </c>
      <c r="F12" s="637">
        <v>9.5798507332801805E-2</v>
      </c>
      <c r="G12" s="637">
        <v>2.4036331102252E-2</v>
      </c>
      <c r="H12" s="637">
        <v>0.17941784858703599</v>
      </c>
      <c r="I12" s="643">
        <v>2.5472395420074498</v>
      </c>
      <c r="J12" s="637">
        <v>0.50596778633815898</v>
      </c>
    </row>
    <row r="13" spans="1:10" x14ac:dyDescent="0.2">
      <c r="A13" s="2" t="s">
        <v>19</v>
      </c>
      <c r="B13" s="640">
        <v>109</v>
      </c>
      <c r="C13" s="637">
        <v>5.7215131819248199E-2</v>
      </c>
      <c r="D13" s="637">
        <v>0.43648427724838301</v>
      </c>
      <c r="E13" s="637">
        <v>0.28182414174079901</v>
      </c>
      <c r="F13" s="637">
        <v>7.2403736412525205E-2</v>
      </c>
      <c r="G13" s="637">
        <v>2.5972984731197399E-2</v>
      </c>
      <c r="H13" s="637">
        <v>0.12609973549842801</v>
      </c>
      <c r="I13" s="643">
        <v>2.5118837356567401</v>
      </c>
      <c r="J13" s="637">
        <v>0.56493792817432797</v>
      </c>
    </row>
    <row r="14" spans="1:10" x14ac:dyDescent="0.2">
      <c r="A14" s="2" t="s">
        <v>20</v>
      </c>
      <c r="B14" s="640">
        <v>98</v>
      </c>
      <c r="C14" s="637">
        <v>5.6447423994541203E-2</v>
      </c>
      <c r="D14" s="637">
        <v>0.47201246023178101</v>
      </c>
      <c r="E14" s="637">
        <v>0.20848806202411699</v>
      </c>
      <c r="F14" s="637">
        <v>6.7806936800479903E-2</v>
      </c>
      <c r="G14" s="637">
        <v>3.8911789655685397E-2</v>
      </c>
      <c r="H14" s="637">
        <v>0.156333327293396</v>
      </c>
      <c r="I14" s="643">
        <v>2.4793243408203098</v>
      </c>
      <c r="J14" s="637">
        <v>0.62638468641999001</v>
      </c>
    </row>
    <row r="15" spans="1:10" x14ac:dyDescent="0.2">
      <c r="A15" s="2" t="s">
        <v>21</v>
      </c>
      <c r="B15" s="640">
        <v>95</v>
      </c>
      <c r="C15" s="637">
        <v>9.91055592894554E-2</v>
      </c>
      <c r="D15" s="637">
        <v>0.239389672875404</v>
      </c>
      <c r="E15" s="637">
        <v>0.31259196996688798</v>
      </c>
      <c r="F15" s="637">
        <v>0.17581842839717901</v>
      </c>
      <c r="G15" s="637">
        <v>3.4892629832029301E-2</v>
      </c>
      <c r="H15" s="637">
        <v>0.138201743364334</v>
      </c>
      <c r="I15" s="643">
        <v>2.7772133350372301</v>
      </c>
      <c r="J15" s="637">
        <v>0.39277780860579198</v>
      </c>
    </row>
    <row r="16" spans="1:10" x14ac:dyDescent="0.2">
      <c r="A16" s="2" t="s">
        <v>22</v>
      </c>
      <c r="B16" s="640">
        <v>102</v>
      </c>
      <c r="C16" s="637">
        <v>0.12179030478000601</v>
      </c>
      <c r="D16" s="637">
        <v>0.29363480210304299</v>
      </c>
      <c r="E16" s="637">
        <v>0.30512735247612</v>
      </c>
      <c r="F16" s="637">
        <v>0.10529797524213801</v>
      </c>
      <c r="G16" s="637">
        <v>8.7283244356513006E-3</v>
      </c>
      <c r="H16" s="637">
        <v>0.165421232581139</v>
      </c>
      <c r="I16" s="643">
        <v>2.50338935852051</v>
      </c>
      <c r="J16" s="637">
        <v>0.49776621125898102</v>
      </c>
    </row>
    <row r="17" spans="1:10" x14ac:dyDescent="0.2">
      <c r="A17" s="2" t="s">
        <v>23</v>
      </c>
      <c r="B17" s="640">
        <v>78</v>
      </c>
      <c r="C17" s="637">
        <v>6.0250341892242397E-2</v>
      </c>
      <c r="D17" s="637">
        <v>0.20139092206955</v>
      </c>
      <c r="E17" s="637">
        <v>0.40106427669525102</v>
      </c>
      <c r="F17" s="637">
        <v>0.125747621059418</v>
      </c>
      <c r="G17" s="637">
        <v>7.4123732745647403E-2</v>
      </c>
      <c r="H17" s="637">
        <v>0.13742311298847201</v>
      </c>
      <c r="I17" s="643">
        <v>2.9444727897643999</v>
      </c>
      <c r="J17" s="637">
        <v>0.30332514775386799</v>
      </c>
    </row>
    <row r="18" spans="1:10" x14ac:dyDescent="0.2">
      <c r="A18" s="2" t="s">
        <v>24</v>
      </c>
      <c r="B18" s="640">
        <v>77</v>
      </c>
      <c r="C18" s="637">
        <v>6.7190788686275496E-2</v>
      </c>
      <c r="D18" s="637">
        <v>0.26246532797813399</v>
      </c>
      <c r="E18" s="637">
        <v>0.32908409833908098</v>
      </c>
      <c r="F18" s="637">
        <v>0.13540892302990001</v>
      </c>
      <c r="G18" s="637">
        <v>3.88254672288895E-2</v>
      </c>
      <c r="H18" s="637">
        <v>0.167025372385979</v>
      </c>
      <c r="I18" s="643">
        <v>2.7793605327606201</v>
      </c>
      <c r="J18" s="637">
        <v>0.39575770327429199</v>
      </c>
    </row>
    <row r="19" spans="1:10" x14ac:dyDescent="0.2">
      <c r="A19" s="2" t="s">
        <v>25</v>
      </c>
      <c r="B19" s="640">
        <v>97</v>
      </c>
      <c r="C19" s="637">
        <v>5.1898591220378897E-2</v>
      </c>
      <c r="D19" s="637">
        <v>0.19540172815322901</v>
      </c>
      <c r="E19" s="637">
        <v>0.32438135147094699</v>
      </c>
      <c r="F19" s="637">
        <v>0.107802733778954</v>
      </c>
      <c r="G19" s="637">
        <v>0.146908223628998</v>
      </c>
      <c r="H19" s="637">
        <v>0.17360736429691301</v>
      </c>
      <c r="I19" s="643">
        <v>3.1239366531372101</v>
      </c>
      <c r="J19" s="637">
        <v>0.29925281387922098</v>
      </c>
    </row>
    <row r="20" spans="1:10" x14ac:dyDescent="0.2">
      <c r="A20" s="2" t="s">
        <v>26</v>
      </c>
      <c r="B20" s="640">
        <v>100</v>
      </c>
      <c r="C20" s="637">
        <v>2.7587201446294798E-2</v>
      </c>
      <c r="D20" s="637">
        <v>0.24107207357883501</v>
      </c>
      <c r="E20" s="637">
        <v>0.408007472753525</v>
      </c>
      <c r="F20" s="637">
        <v>9.0668179094791398E-2</v>
      </c>
      <c r="G20" s="637">
        <v>7.2737246751785306E-2</v>
      </c>
      <c r="H20" s="637">
        <v>0.15992783010006001</v>
      </c>
      <c r="I20" s="643">
        <v>2.9284539222717298</v>
      </c>
      <c r="J20" s="637">
        <v>0.31980499230888998</v>
      </c>
    </row>
    <row r="21" spans="1:10" x14ac:dyDescent="0.2">
      <c r="A21" s="2" t="s">
        <v>27</v>
      </c>
      <c r="B21" s="640">
        <v>81</v>
      </c>
      <c r="C21" s="637">
        <v>1.21792443096638E-2</v>
      </c>
      <c r="D21" s="637">
        <v>0.17944301664829301</v>
      </c>
      <c r="E21" s="637">
        <v>0.35872510075569197</v>
      </c>
      <c r="F21" s="637">
        <v>0.18091532588005099</v>
      </c>
      <c r="G21" s="637">
        <v>0.11482813954353301</v>
      </c>
      <c r="H21" s="637">
        <v>0.153909146785736</v>
      </c>
      <c r="I21" s="643">
        <v>3.2443828582763699</v>
      </c>
      <c r="J21" s="637">
        <v>0.22647953956233599</v>
      </c>
    </row>
    <row r="22" spans="1:10" x14ac:dyDescent="0.2">
      <c r="A22" s="2" t="s">
        <v>28</v>
      </c>
      <c r="B22" s="640">
        <v>106</v>
      </c>
      <c r="C22" s="637">
        <v>7.5877912342548398E-2</v>
      </c>
      <c r="D22" s="637">
        <v>0.307001411914825</v>
      </c>
      <c r="E22" s="637">
        <v>0.28254368901252702</v>
      </c>
      <c r="F22" s="637">
        <v>7.9212725162506104E-2</v>
      </c>
      <c r="G22" s="637">
        <v>2.6929911226034199E-2</v>
      </c>
      <c r="H22" s="637">
        <v>0.228434354066849</v>
      </c>
      <c r="I22" s="643">
        <v>2.5778911113739</v>
      </c>
      <c r="J22" s="637">
        <v>0.49623687164775598</v>
      </c>
    </row>
    <row r="23" spans="1:10" x14ac:dyDescent="0.2">
      <c r="A23" s="2" t="s">
        <v>29</v>
      </c>
      <c r="B23" s="640">
        <v>103</v>
      </c>
      <c r="C23" s="637">
        <v>2.9776664450764701E-2</v>
      </c>
      <c r="D23" s="637">
        <v>0.37627395987510698</v>
      </c>
      <c r="E23" s="637">
        <v>0.20722357928752899</v>
      </c>
      <c r="F23" s="637">
        <v>0.112249262630939</v>
      </c>
      <c r="G23" s="637">
        <v>2.2236963734030699E-2</v>
      </c>
      <c r="H23" s="637">
        <v>0.25223955512046797</v>
      </c>
      <c r="I23" s="643">
        <v>2.6267466545104998</v>
      </c>
      <c r="J23" s="637">
        <v>0.54302234786296</v>
      </c>
    </row>
    <row r="24" spans="1:10" x14ac:dyDescent="0.2">
      <c r="A24" s="2" t="s">
        <v>30</v>
      </c>
      <c r="B24" s="640">
        <v>101</v>
      </c>
      <c r="C24" s="637">
        <v>9.1585867106914506E-2</v>
      </c>
      <c r="D24" s="637">
        <v>0.28181478381156899</v>
      </c>
      <c r="E24" s="637">
        <v>0.25868666172027599</v>
      </c>
      <c r="F24" s="637">
        <v>0.10660707950591999</v>
      </c>
      <c r="G24" s="637">
        <v>5.3188886493444401E-2</v>
      </c>
      <c r="H24" s="637">
        <v>0.208116710186005</v>
      </c>
      <c r="I24" s="643">
        <v>2.6817691326141402</v>
      </c>
      <c r="J24" s="637">
        <v>0.47153496101174902</v>
      </c>
    </row>
    <row r="25" spans="1:10" x14ac:dyDescent="0.2">
      <c r="A25" s="2" t="s">
        <v>31</v>
      </c>
      <c r="B25" s="640">
        <v>103</v>
      </c>
      <c r="C25" s="637">
        <v>1.7819276079535502E-2</v>
      </c>
      <c r="D25" s="637">
        <v>0.177247554063797</v>
      </c>
      <c r="E25" s="637">
        <v>0.40435424447059598</v>
      </c>
      <c r="F25" s="637">
        <v>0.14499628543853799</v>
      </c>
      <c r="G25" s="637">
        <v>6.5211802721023601E-2</v>
      </c>
      <c r="H25" s="637">
        <v>0.190370842814445</v>
      </c>
      <c r="I25" s="643">
        <v>3.07723760604858</v>
      </c>
      <c r="J25" s="637">
        <v>0.240933552189629</v>
      </c>
    </row>
    <row r="26" spans="1:10" x14ac:dyDescent="0.2">
      <c r="A26" s="2" t="s">
        <v>32</v>
      </c>
      <c r="B26" s="640">
        <v>96</v>
      </c>
      <c r="C26" s="637">
        <v>0.109538808465004</v>
      </c>
      <c r="D26" s="637">
        <v>0.24396772682666801</v>
      </c>
      <c r="E26" s="637">
        <v>0.36037132143974299</v>
      </c>
      <c r="F26" s="637">
        <v>9.3618497252464294E-2</v>
      </c>
      <c r="G26" s="637">
        <v>4.6996008604764897E-2</v>
      </c>
      <c r="H26" s="637">
        <v>0.14550764858722701</v>
      </c>
      <c r="I26" s="643">
        <v>2.67766261100769</v>
      </c>
      <c r="J26" s="637">
        <v>0.41370356338907499</v>
      </c>
    </row>
    <row r="27" spans="1:10" x14ac:dyDescent="0.2">
      <c r="A27" s="2" t="s">
        <v>33</v>
      </c>
      <c r="B27" s="640">
        <v>90</v>
      </c>
      <c r="C27" s="637">
        <v>6.0297515243291903E-2</v>
      </c>
      <c r="D27" s="637">
        <v>0.15005932748317699</v>
      </c>
      <c r="E27" s="637">
        <v>0.44557720422744801</v>
      </c>
      <c r="F27" s="637">
        <v>8.9287005364894895E-2</v>
      </c>
      <c r="G27" s="637">
        <v>4.6152539551258101E-2</v>
      </c>
      <c r="H27" s="637">
        <v>0.20862640440464</v>
      </c>
      <c r="I27" s="643">
        <v>2.8874585628509499</v>
      </c>
      <c r="J27" s="637">
        <v>0.26581231025081498</v>
      </c>
    </row>
    <row r="28" spans="1:10" x14ac:dyDescent="0.2">
      <c r="A28" s="2" t="s">
        <v>34</v>
      </c>
      <c r="B28" s="640">
        <v>105</v>
      </c>
      <c r="C28" s="637">
        <v>3.6953367292880998E-2</v>
      </c>
      <c r="D28" s="637">
        <v>0.21337303519249001</v>
      </c>
      <c r="E28" s="637">
        <v>0.452326029539108</v>
      </c>
      <c r="F28" s="637">
        <v>0.13942831754684401</v>
      </c>
      <c r="G28" s="637">
        <v>5.4706349968910203E-2</v>
      </c>
      <c r="H28" s="637">
        <v>0.103212885558605</v>
      </c>
      <c r="I28" s="643">
        <v>2.9571373462677002</v>
      </c>
      <c r="J28" s="637">
        <v>0.27913693519198501</v>
      </c>
    </row>
    <row r="29" spans="1:10" x14ac:dyDescent="0.2">
      <c r="A29" s="2" t="s">
        <v>35</v>
      </c>
      <c r="B29" s="640">
        <v>100</v>
      </c>
      <c r="C29" s="637">
        <v>5.0006885081529603E-2</v>
      </c>
      <c r="D29" s="637">
        <v>0.22085823118686701</v>
      </c>
      <c r="E29" s="637">
        <v>0.351774841547012</v>
      </c>
      <c r="F29" s="637">
        <v>0.203340023756027</v>
      </c>
      <c r="G29" s="637">
        <v>2.9294187203049701E-2</v>
      </c>
      <c r="H29" s="637">
        <v>0.14472582936286901</v>
      </c>
      <c r="I29" s="643">
        <v>2.9310822486877401</v>
      </c>
      <c r="J29" s="637">
        <v>0.316699750977533</v>
      </c>
    </row>
    <row r="30" spans="1:10" x14ac:dyDescent="0.2">
      <c r="A30" s="2" t="s">
        <v>36</v>
      </c>
      <c r="B30" s="640">
        <v>91</v>
      </c>
      <c r="C30" s="637">
        <v>3.3831018954515499E-2</v>
      </c>
      <c r="D30" s="637">
        <v>0.30700016021728499</v>
      </c>
      <c r="E30" s="637">
        <v>0.34255877137184099</v>
      </c>
      <c r="F30" s="637">
        <v>8.9049778878688798E-2</v>
      </c>
      <c r="G30" s="637">
        <v>3.69792953133583E-2</v>
      </c>
      <c r="H30" s="637">
        <v>0.190580993890762</v>
      </c>
      <c r="I30" s="643">
        <v>2.7385113239288299</v>
      </c>
      <c r="J30" s="637">
        <v>0.42108125551298597</v>
      </c>
    </row>
    <row r="31" spans="1:10" x14ac:dyDescent="0.2">
      <c r="A31" s="2" t="s">
        <v>37</v>
      </c>
      <c r="B31" s="640">
        <v>82</v>
      </c>
      <c r="C31" s="637">
        <v>2.1338038146495798E-2</v>
      </c>
      <c r="D31" s="637">
        <v>0.196424961090088</v>
      </c>
      <c r="E31" s="637">
        <v>0.44112300872802701</v>
      </c>
      <c r="F31" s="637">
        <v>0.14285430312156699</v>
      </c>
      <c r="G31" s="637">
        <v>6.9451607763767201E-2</v>
      </c>
      <c r="H31" s="637">
        <v>0.12880806624889399</v>
      </c>
      <c r="I31" s="643">
        <v>3.0489633083343501</v>
      </c>
      <c r="J31" s="637">
        <v>0.24995984756613801</v>
      </c>
    </row>
    <row r="32" spans="1:10" x14ac:dyDescent="0.2">
      <c r="A32" s="2" t="s">
        <v>38</v>
      </c>
      <c r="B32" s="640">
        <v>105</v>
      </c>
      <c r="C32" s="637">
        <v>7.2169892489910098E-2</v>
      </c>
      <c r="D32" s="637">
        <v>0.37242081761360202</v>
      </c>
      <c r="E32" s="637">
        <v>0.227548062801361</v>
      </c>
      <c r="F32" s="637">
        <v>6.4691916108131395E-2</v>
      </c>
      <c r="G32" s="637">
        <v>1.44263384863734E-2</v>
      </c>
      <c r="H32" s="637">
        <v>0.24874298274517101</v>
      </c>
      <c r="I32" s="643">
        <v>2.43665623664856</v>
      </c>
      <c r="J32" s="637">
        <v>0.59179574210888797</v>
      </c>
    </row>
    <row r="33" spans="1:10" x14ac:dyDescent="0.2">
      <c r="A33" s="2" t="s">
        <v>39</v>
      </c>
      <c r="B33" s="640">
        <v>95</v>
      </c>
      <c r="C33" s="637">
        <v>5.1374699920415899E-2</v>
      </c>
      <c r="D33" s="637">
        <v>0.28468337655067399</v>
      </c>
      <c r="E33" s="637">
        <v>0.23745521903038</v>
      </c>
      <c r="F33" s="637">
        <v>0.14392754435539201</v>
      </c>
      <c r="G33" s="637">
        <v>4.1742511093616499E-2</v>
      </c>
      <c r="H33" s="637">
        <v>0.24081665277481101</v>
      </c>
      <c r="I33" s="643">
        <v>2.7892205715179399</v>
      </c>
      <c r="J33" s="637">
        <v>0.44265733178994698</v>
      </c>
    </row>
    <row r="34" spans="1:10" x14ac:dyDescent="0.2">
      <c r="A34" s="2" t="s">
        <v>40</v>
      </c>
      <c r="B34" s="640">
        <v>97</v>
      </c>
      <c r="C34" s="637">
        <v>7.2448804974555997E-2</v>
      </c>
      <c r="D34" s="637">
        <v>0.24783857166767101</v>
      </c>
      <c r="E34" s="637">
        <v>0.39306434988975503</v>
      </c>
      <c r="F34" s="637">
        <v>0.12573291361331901</v>
      </c>
      <c r="G34" s="637">
        <v>4.4449750334024402E-2</v>
      </c>
      <c r="H34" s="637">
        <v>0.116465590894222</v>
      </c>
      <c r="I34" s="643">
        <v>2.7984189987182599</v>
      </c>
      <c r="J34" s="637">
        <v>0.36250697210378902</v>
      </c>
    </row>
    <row r="35" spans="1:10" x14ac:dyDescent="0.2">
      <c r="A35" s="2" t="s">
        <v>41</v>
      </c>
      <c r="B35" s="640">
        <v>107</v>
      </c>
      <c r="C35" s="637">
        <v>5.1446054130792597E-2</v>
      </c>
      <c r="D35" s="637">
        <v>0.203702867031097</v>
      </c>
      <c r="E35" s="637">
        <v>0.41591209173202498</v>
      </c>
      <c r="F35" s="637">
        <v>0.160200610756874</v>
      </c>
      <c r="G35" s="637">
        <v>8.4397442638874096E-2</v>
      </c>
      <c r="H35" s="637">
        <v>8.4340929985046401E-2</v>
      </c>
      <c r="I35" s="643">
        <v>3.02446389198303</v>
      </c>
      <c r="J35" s="637">
        <v>0.27865057045279701</v>
      </c>
    </row>
    <row r="36" spans="1:10" x14ac:dyDescent="0.2">
      <c r="A36" s="2" t="s">
        <v>42</v>
      </c>
      <c r="B36" s="640">
        <v>86</v>
      </c>
      <c r="C36" s="637">
        <v>5.4601140320301098E-2</v>
      </c>
      <c r="D36" s="637">
        <v>0.20368590950965901</v>
      </c>
      <c r="E36" s="637">
        <v>0.46286749839782698</v>
      </c>
      <c r="F36" s="637">
        <v>0.15374010801315299</v>
      </c>
      <c r="G36" s="637">
        <v>3.0830046162009201E-2</v>
      </c>
      <c r="H36" s="637">
        <v>9.4275318086147294E-2</v>
      </c>
      <c r="I36" s="643">
        <v>2.8923647403717001</v>
      </c>
      <c r="J36" s="637">
        <v>0.28517169637165302</v>
      </c>
    </row>
    <row r="37" spans="1:10" x14ac:dyDescent="0.2">
      <c r="A37" s="2" t="s">
        <v>43</v>
      </c>
      <c r="B37" s="640">
        <v>92</v>
      </c>
      <c r="C37" s="637">
        <v>3.5267069935798603E-2</v>
      </c>
      <c r="D37" s="637">
        <v>0.25458899140357999</v>
      </c>
      <c r="E37" s="637">
        <v>0.34588590264320401</v>
      </c>
      <c r="F37" s="637">
        <v>0.18697188794612901</v>
      </c>
      <c r="G37" s="637">
        <v>7.3604688048362704E-2</v>
      </c>
      <c r="H37" s="637">
        <v>0.103681474924088</v>
      </c>
      <c r="I37" s="643">
        <v>3.0101058483123802</v>
      </c>
      <c r="J37" s="637">
        <v>0.323385100733041</v>
      </c>
    </row>
    <row r="38" spans="1:10" x14ac:dyDescent="0.2">
      <c r="A38" s="2" t="s">
        <v>44</v>
      </c>
      <c r="B38" s="640">
        <v>105</v>
      </c>
      <c r="C38" s="637">
        <v>5.2593957632780103E-2</v>
      </c>
      <c r="D38" s="637">
        <v>0.26807153224945102</v>
      </c>
      <c r="E38" s="637">
        <v>0.33490106463432301</v>
      </c>
      <c r="F38" s="637">
        <v>0.118026435375214</v>
      </c>
      <c r="G38" s="637">
        <v>8.02276004105806E-3</v>
      </c>
      <c r="H38" s="637">
        <v>0.21838423609733601</v>
      </c>
      <c r="I38" s="643">
        <v>2.6939833164215101</v>
      </c>
      <c r="J38" s="637">
        <v>0.41025975987534802</v>
      </c>
    </row>
    <row r="39" spans="1:10" x14ac:dyDescent="0.2">
      <c r="A39" s="2" t="s">
        <v>45</v>
      </c>
      <c r="B39" s="640">
        <v>105</v>
      </c>
      <c r="C39" s="637">
        <v>5.2648887038230903E-2</v>
      </c>
      <c r="D39" s="637">
        <v>0.27819725871086098</v>
      </c>
      <c r="E39" s="637">
        <v>0.35752680897712702</v>
      </c>
      <c r="F39" s="637">
        <v>9.4495482742786394E-2</v>
      </c>
      <c r="G39" s="637">
        <v>2.3799244314432099E-2</v>
      </c>
      <c r="H39" s="637">
        <v>0.193332299590111</v>
      </c>
      <c r="I39" s="643">
        <v>2.7007429599761998</v>
      </c>
      <c r="J39" s="637">
        <v>0.41013933397906099</v>
      </c>
    </row>
    <row r="40" spans="1:10" x14ac:dyDescent="0.2">
      <c r="A40" s="2" t="s">
        <v>46</v>
      </c>
      <c r="B40" s="640">
        <v>103</v>
      </c>
      <c r="C40" s="637">
        <v>8.6224183440208393E-2</v>
      </c>
      <c r="D40" s="637">
        <v>0.252200096845627</v>
      </c>
      <c r="E40" s="637">
        <v>0.37840721011161799</v>
      </c>
      <c r="F40" s="637">
        <v>8.2942269742488903E-2</v>
      </c>
      <c r="G40" s="637">
        <v>2.9162548482418098E-2</v>
      </c>
      <c r="H40" s="637">
        <v>0.17106367647647899</v>
      </c>
      <c r="I40" s="643">
        <v>2.6581389904022199</v>
      </c>
      <c r="J40" s="637">
        <v>0.40826330897276703</v>
      </c>
    </row>
    <row r="41" spans="1:10" x14ac:dyDescent="0.2">
      <c r="A41" s="2" t="s">
        <v>47</v>
      </c>
      <c r="B41" s="640">
        <v>99</v>
      </c>
      <c r="C41" s="637">
        <v>6.60925544798374E-3</v>
      </c>
      <c r="D41" s="637">
        <v>0.36119666695594799</v>
      </c>
      <c r="E41" s="637">
        <v>0.26925542950630199</v>
      </c>
      <c r="F41" s="637">
        <v>0.13690726459026301</v>
      </c>
      <c r="G41" s="637">
        <v>7.2999976575374603E-2</v>
      </c>
      <c r="H41" s="637">
        <v>0.15303139388561199</v>
      </c>
      <c r="I41" s="643">
        <v>2.8919582366943399</v>
      </c>
      <c r="J41" s="637">
        <v>0.43426158350004301</v>
      </c>
    </row>
    <row r="42" spans="1:10" x14ac:dyDescent="0.2">
      <c r="A42" s="2" t="s">
        <v>48</v>
      </c>
      <c r="B42" s="640">
        <v>103</v>
      </c>
      <c r="C42" s="637">
        <v>8.4352955222129794E-2</v>
      </c>
      <c r="D42" s="637">
        <v>0.19122764468193101</v>
      </c>
      <c r="E42" s="637">
        <v>0.41442769765853898</v>
      </c>
      <c r="F42" s="637">
        <v>0.12385056912899001</v>
      </c>
      <c r="G42" s="637">
        <v>2.8957383707165701E-2</v>
      </c>
      <c r="H42" s="637">
        <v>0.15718373656272899</v>
      </c>
      <c r="I42" s="643">
        <v>2.7886037826538099</v>
      </c>
      <c r="J42" s="637">
        <v>0.32697589750278</v>
      </c>
    </row>
    <row r="43" spans="1:10" x14ac:dyDescent="0.2">
      <c r="A43" s="2" t="s">
        <v>49</v>
      </c>
      <c r="B43" s="640">
        <v>92</v>
      </c>
      <c r="C43" s="637">
        <v>8.9745782315730993E-2</v>
      </c>
      <c r="D43" s="637">
        <v>0.40078964829444902</v>
      </c>
      <c r="E43" s="637">
        <v>0.33825924992561301</v>
      </c>
      <c r="F43" s="637">
        <v>3.7983030080795302E-2</v>
      </c>
      <c r="G43" s="637">
        <v>1.10713131725788E-2</v>
      </c>
      <c r="H43" s="637">
        <v>0.12215097993612301</v>
      </c>
      <c r="I43" s="643">
        <v>2.4074659347534202</v>
      </c>
      <c r="J43" s="637">
        <v>0.55879247719934999</v>
      </c>
    </row>
    <row r="44" spans="1:10" x14ac:dyDescent="0.2">
      <c r="A44" s="2" t="s">
        <v>50</v>
      </c>
      <c r="B44" s="640">
        <v>96</v>
      </c>
      <c r="C44" s="637">
        <v>5.15767633914948E-2</v>
      </c>
      <c r="D44" s="637">
        <v>0.43270808458328203</v>
      </c>
      <c r="E44" s="637">
        <v>0.27466133236885099</v>
      </c>
      <c r="F44" s="637">
        <v>8.0088146030902904E-2</v>
      </c>
      <c r="G44" s="637">
        <v>3.77660878002644E-2</v>
      </c>
      <c r="H44" s="637">
        <v>0.123199567198753</v>
      </c>
      <c r="I44" s="643">
        <v>2.5663309097289999</v>
      </c>
      <c r="J44" s="637">
        <v>0.55233191059856401</v>
      </c>
    </row>
    <row r="45" spans="1:10" x14ac:dyDescent="0.2">
      <c r="A45" s="2" t="s">
        <v>51</v>
      </c>
      <c r="B45" s="640">
        <v>100</v>
      </c>
      <c r="C45" s="637">
        <v>3.9722207933664301E-2</v>
      </c>
      <c r="D45" s="637">
        <v>0.20309148728847501</v>
      </c>
      <c r="E45" s="637">
        <v>0.29209405183792098</v>
      </c>
      <c r="F45" s="637">
        <v>0.17311599850654599</v>
      </c>
      <c r="G45" s="637">
        <v>6.4504891633987399E-2</v>
      </c>
      <c r="H45" s="637">
        <v>0.22747135162353499</v>
      </c>
      <c r="I45" s="643">
        <v>3.02535820007324</v>
      </c>
      <c r="J45" s="637">
        <v>0.31431028382588</v>
      </c>
    </row>
    <row r="46" spans="1:10" x14ac:dyDescent="0.2">
      <c r="A46" s="2" t="s">
        <v>52</v>
      </c>
      <c r="B46" s="640">
        <v>107</v>
      </c>
      <c r="C46" s="637">
        <v>4.0427427738905002E-2</v>
      </c>
      <c r="D46" s="637">
        <v>0.21345928311348</v>
      </c>
      <c r="E46" s="637">
        <v>0.41743159294128401</v>
      </c>
      <c r="F46" s="637">
        <v>8.1081680953502697E-2</v>
      </c>
      <c r="G46" s="637">
        <v>2.3124709725379899E-2</v>
      </c>
      <c r="H46" s="637">
        <v>0.22447530925273901</v>
      </c>
      <c r="I46" s="643">
        <v>2.7846837043762198</v>
      </c>
      <c r="J46" s="637">
        <v>0.32737411543685002</v>
      </c>
    </row>
    <row r="47" spans="1:10" x14ac:dyDescent="0.2">
      <c r="A47" s="2" t="s">
        <v>53</v>
      </c>
      <c r="B47" s="640">
        <v>100</v>
      </c>
      <c r="C47" s="637">
        <v>4.80253472924232E-2</v>
      </c>
      <c r="D47" s="637">
        <v>0.25472369790077198</v>
      </c>
      <c r="E47" s="637">
        <v>0.340470731258392</v>
      </c>
      <c r="F47" s="637">
        <v>0.18720135092735299</v>
      </c>
      <c r="G47" s="637">
        <v>1.4211761765181999E-2</v>
      </c>
      <c r="H47" s="637">
        <v>0.155367091298103</v>
      </c>
      <c r="I47" s="643">
        <v>2.8399901390075701</v>
      </c>
      <c r="J47" s="637">
        <v>0.35843861763419499</v>
      </c>
    </row>
    <row r="48" spans="1:10" x14ac:dyDescent="0.2">
      <c r="A48" s="2" t="s">
        <v>54</v>
      </c>
      <c r="B48" s="640">
        <v>93</v>
      </c>
      <c r="C48" s="637">
        <v>2.9990538954734799E-2</v>
      </c>
      <c r="D48" s="637">
        <v>0.27195343375205999</v>
      </c>
      <c r="E48" s="637">
        <v>0.31250792741775502</v>
      </c>
      <c r="F48" s="637">
        <v>0.19329163432121299</v>
      </c>
      <c r="G48" s="637">
        <v>8.3457790315151201E-2</v>
      </c>
      <c r="H48" s="637">
        <v>0.108798637986183</v>
      </c>
      <c r="I48" s="643">
        <v>3.0317242145538299</v>
      </c>
      <c r="J48" s="637">
        <v>0.338805569872552</v>
      </c>
    </row>
    <row r="49" spans="1:10" x14ac:dyDescent="0.2">
      <c r="A49" s="2" t="s">
        <v>55</v>
      </c>
      <c r="B49" s="640">
        <v>88</v>
      </c>
      <c r="C49" s="637">
        <v>8.3867594599723802E-2</v>
      </c>
      <c r="D49" s="637">
        <v>0.15041711926460299</v>
      </c>
      <c r="E49" s="637">
        <v>0.46459144353866599</v>
      </c>
      <c r="F49" s="637">
        <v>0.13221777975559201</v>
      </c>
      <c r="G49" s="637">
        <v>6.8849422037601499E-2</v>
      </c>
      <c r="H49" s="637">
        <v>0.100056640803814</v>
      </c>
      <c r="I49" s="643">
        <v>2.9464013576507599</v>
      </c>
      <c r="J49" s="637">
        <v>0.26033273257728801</v>
      </c>
    </row>
    <row r="50" spans="1:10" x14ac:dyDescent="0.2">
      <c r="A50" s="2" t="s">
        <v>56</v>
      </c>
      <c r="B50" s="640">
        <v>70</v>
      </c>
      <c r="C50" s="637">
        <v>3.5882078111171702E-2</v>
      </c>
      <c r="D50" s="637">
        <v>0.226452827453613</v>
      </c>
      <c r="E50" s="637">
        <v>0.35523805022239702</v>
      </c>
      <c r="F50" s="637">
        <v>8.9156627655029297E-2</v>
      </c>
      <c r="G50" s="637">
        <v>0.12313717603683499</v>
      </c>
      <c r="H50" s="637">
        <v>0.17013324797153501</v>
      </c>
      <c r="I50" s="643">
        <v>3.04484343528748</v>
      </c>
      <c r="J50" s="637">
        <v>0.31611689776497098</v>
      </c>
    </row>
    <row r="51" spans="1:10" x14ac:dyDescent="0.2">
      <c r="A51" s="2" t="s">
        <v>57</v>
      </c>
      <c r="B51" s="640">
        <v>106</v>
      </c>
      <c r="C51" s="637">
        <v>9.0093620121479007E-2</v>
      </c>
      <c r="D51" s="637">
        <v>0.25032821297645602</v>
      </c>
      <c r="E51" s="637">
        <v>0.41894486546516402</v>
      </c>
      <c r="F51" s="637">
        <v>7.9263918101787595E-2</v>
      </c>
      <c r="G51" s="637">
        <v>3.2473746687173802E-2</v>
      </c>
      <c r="H51" s="637">
        <v>0.12889565527439101</v>
      </c>
      <c r="I51" s="643">
        <v>2.6713321208953902</v>
      </c>
      <c r="J51" s="637">
        <v>0.39079339677277197</v>
      </c>
    </row>
    <row r="52" spans="1:10" x14ac:dyDescent="0.2">
      <c r="A52" s="2" t="s">
        <v>58</v>
      </c>
      <c r="B52" s="640">
        <v>83</v>
      </c>
      <c r="C52" s="637">
        <v>2.5782957673072801E-2</v>
      </c>
      <c r="D52" s="637">
        <v>0.16731160879135101</v>
      </c>
      <c r="E52" s="637">
        <v>0.48590207099914601</v>
      </c>
      <c r="F52" s="637">
        <v>0.155145138502121</v>
      </c>
      <c r="G52" s="637">
        <v>2.1787596866488498E-2</v>
      </c>
      <c r="H52" s="637">
        <v>0.144070625305176</v>
      </c>
      <c r="I52" s="643">
        <v>2.9764499664306601</v>
      </c>
      <c r="J52" s="637">
        <v>0.22559637815149999</v>
      </c>
    </row>
    <row r="53" spans="1:10" x14ac:dyDescent="0.2">
      <c r="A53" s="2" t="s">
        <v>59</v>
      </c>
      <c r="B53" s="640">
        <v>101</v>
      </c>
      <c r="C53" s="637">
        <v>9.5091082155704498E-2</v>
      </c>
      <c r="D53" s="637">
        <v>0.192635282874107</v>
      </c>
      <c r="E53" s="637">
        <v>0.378796547651291</v>
      </c>
      <c r="F53" s="637">
        <v>9.3021899461746202E-2</v>
      </c>
      <c r="G53" s="637">
        <v>5.8412004262208897E-2</v>
      </c>
      <c r="H53" s="637">
        <v>0.18204319477081299</v>
      </c>
      <c r="I53" s="643">
        <v>2.7885322570800799</v>
      </c>
      <c r="J53" s="637">
        <v>0.351762292653024</v>
      </c>
    </row>
    <row r="54" spans="1:10" x14ac:dyDescent="0.2">
      <c r="A54" s="2" t="s">
        <v>60</v>
      </c>
      <c r="B54" s="640">
        <v>99</v>
      </c>
      <c r="C54" s="637">
        <v>2.2718580439686799E-2</v>
      </c>
      <c r="D54" s="637">
        <v>0.26883929967880199</v>
      </c>
      <c r="E54" s="637">
        <v>0.37501004338264499</v>
      </c>
      <c r="F54" s="637">
        <v>0.14942149817943601</v>
      </c>
      <c r="G54" s="637">
        <v>2.0668480545282399E-2</v>
      </c>
      <c r="H54" s="637">
        <v>0.16334211826324499</v>
      </c>
      <c r="I54" s="643">
        <v>2.85236740112305</v>
      </c>
      <c r="J54" s="637">
        <v>0.34847920439504099</v>
      </c>
    </row>
    <row r="55" spans="1:10" x14ac:dyDescent="0.2">
      <c r="A55" s="2" t="s">
        <v>61</v>
      </c>
      <c r="B55" s="640">
        <v>98</v>
      </c>
      <c r="C55" s="637">
        <v>0</v>
      </c>
      <c r="D55" s="637">
        <v>0.31524440646171598</v>
      </c>
      <c r="E55" s="637">
        <v>0.33496010303497298</v>
      </c>
      <c r="F55" s="637">
        <v>0.162931278347969</v>
      </c>
      <c r="G55" s="637">
        <v>8.2318216562271104E-2</v>
      </c>
      <c r="H55" s="637">
        <v>0.104545995593071</v>
      </c>
      <c r="I55" s="643">
        <v>3.0137619972228999</v>
      </c>
      <c r="J55" s="637">
        <v>0.35204980368646199</v>
      </c>
    </row>
    <row r="56" spans="1:10" x14ac:dyDescent="0.2">
      <c r="A56" s="2" t="s">
        <v>62</v>
      </c>
      <c r="B56" s="640">
        <v>105</v>
      </c>
      <c r="C56" s="637">
        <v>2.7179222553968398E-2</v>
      </c>
      <c r="D56" s="637">
        <v>0.309817135334015</v>
      </c>
      <c r="E56" s="637">
        <v>0.316306501626968</v>
      </c>
      <c r="F56" s="637">
        <v>0.100167259573936</v>
      </c>
      <c r="G56" s="637">
        <v>2.3584352806210501E-2</v>
      </c>
      <c r="H56" s="637">
        <v>0.222945511341095</v>
      </c>
      <c r="I56" s="643">
        <v>2.72094678878784</v>
      </c>
      <c r="J56" s="637">
        <v>0.43368434270265299</v>
      </c>
    </row>
    <row r="57" spans="1:10" x14ac:dyDescent="0.2">
      <c r="A57" s="2" t="s">
        <v>63</v>
      </c>
      <c r="B57" s="640">
        <v>96</v>
      </c>
      <c r="C57" s="637">
        <v>0.12627439200878099</v>
      </c>
      <c r="D57" s="637">
        <v>0.31383880972862199</v>
      </c>
      <c r="E57" s="637">
        <v>0.268107950687408</v>
      </c>
      <c r="F57" s="637">
        <v>8.6722865700721699E-2</v>
      </c>
      <c r="G57" s="637">
        <v>4.8435073345899603E-2</v>
      </c>
      <c r="H57" s="637">
        <v>0.15662090480327601</v>
      </c>
      <c r="I57" s="643">
        <v>2.5461180210113499</v>
      </c>
      <c r="J57" s="637">
        <v>0.52184504713004398</v>
      </c>
    </row>
    <row r="58" spans="1:10" x14ac:dyDescent="0.2">
      <c r="A58" s="2" t="s">
        <v>64</v>
      </c>
      <c r="B58" s="640">
        <v>101</v>
      </c>
      <c r="C58" s="637">
        <v>1.36228650808334E-2</v>
      </c>
      <c r="D58" s="637">
        <v>0.29126405715942399</v>
      </c>
      <c r="E58" s="637">
        <v>0.337088823318481</v>
      </c>
      <c r="F58" s="637">
        <v>8.3709523081779494E-2</v>
      </c>
      <c r="G58" s="637">
        <v>5.8261867612600299E-2</v>
      </c>
      <c r="H58" s="637">
        <v>0.21605284512042999</v>
      </c>
      <c r="I58" s="643">
        <v>2.8491268157959002</v>
      </c>
      <c r="J58" s="637">
        <v>0.38891260410423401</v>
      </c>
    </row>
    <row r="59" spans="1:10" x14ac:dyDescent="0.2">
      <c r="A59" s="2" t="s">
        <v>65</v>
      </c>
      <c r="B59" s="640">
        <v>90</v>
      </c>
      <c r="C59" s="637">
        <v>6.6270865499973297E-2</v>
      </c>
      <c r="D59" s="637">
        <v>0.23743180930614499</v>
      </c>
      <c r="E59" s="637">
        <v>0.437103271484375</v>
      </c>
      <c r="F59" s="637">
        <v>9.6246547996997805E-2</v>
      </c>
      <c r="G59" s="637">
        <v>5.0638243556022602E-2</v>
      </c>
      <c r="H59" s="637">
        <v>0.112309254705906</v>
      </c>
      <c r="I59" s="643">
        <v>2.8057312965393102</v>
      </c>
      <c r="J59" s="637">
        <v>0.34212666851059997</v>
      </c>
    </row>
    <row r="60" spans="1:10" x14ac:dyDescent="0.2">
      <c r="A60" s="2" t="s">
        <v>66</v>
      </c>
      <c r="B60" s="640">
        <v>93</v>
      </c>
      <c r="C60" s="637">
        <v>2.76897195726633E-2</v>
      </c>
      <c r="D60" s="637">
        <v>0.16764165461063399</v>
      </c>
      <c r="E60" s="637">
        <v>0.41428890824317899</v>
      </c>
      <c r="F60" s="637">
        <v>0.21935223042964899</v>
      </c>
      <c r="G60" s="637">
        <v>7.1378149092197404E-2</v>
      </c>
      <c r="H60" s="637">
        <v>9.9649347364902496E-2</v>
      </c>
      <c r="I60" s="643">
        <v>3.1544814109802202</v>
      </c>
      <c r="J60" s="637">
        <v>0.21695033106390799</v>
      </c>
    </row>
    <row r="61" spans="1:10" x14ac:dyDescent="0.2">
      <c r="A61" s="2" t="s">
        <v>67</v>
      </c>
      <c r="B61" s="640">
        <v>89</v>
      </c>
      <c r="C61" s="637">
        <v>4.2462166398763698E-2</v>
      </c>
      <c r="D61" s="637">
        <v>0.25783294439315801</v>
      </c>
      <c r="E61" s="637">
        <v>0.314360201358795</v>
      </c>
      <c r="F61" s="637">
        <v>0.13675709068775199</v>
      </c>
      <c r="G61" s="637">
        <v>9.4990707933902699E-2</v>
      </c>
      <c r="H61" s="637">
        <v>0.15359689295291901</v>
      </c>
      <c r="I61" s="643">
        <v>2.9810743331909202</v>
      </c>
      <c r="J61" s="637">
        <v>0.35478970595688403</v>
      </c>
    </row>
    <row r="62" spans="1:10" x14ac:dyDescent="0.2">
      <c r="A62" s="2" t="s">
        <v>68</v>
      </c>
      <c r="B62" s="640">
        <v>120</v>
      </c>
      <c r="C62" s="637">
        <v>8.5992962121963501E-2</v>
      </c>
      <c r="D62" s="637">
        <v>0.34683054685592701</v>
      </c>
      <c r="E62" s="637">
        <v>0.25623309612274198</v>
      </c>
      <c r="F62" s="637">
        <v>0.11724504083395</v>
      </c>
      <c r="G62" s="637">
        <v>4.95015345513821E-2</v>
      </c>
      <c r="H62" s="637">
        <v>0.14419682323932601</v>
      </c>
      <c r="I62" s="643">
        <v>2.6464509963989298</v>
      </c>
      <c r="J62" s="637">
        <v>0.50575122744006795</v>
      </c>
    </row>
    <row r="63" spans="1:10" x14ac:dyDescent="0.2">
      <c r="A63" s="2" t="s">
        <v>69</v>
      </c>
      <c r="B63" s="640">
        <v>91</v>
      </c>
      <c r="C63" s="637">
        <v>8.8563047349453E-2</v>
      </c>
      <c r="D63" s="637">
        <v>0.24280872941017201</v>
      </c>
      <c r="E63" s="637">
        <v>0.32446277141571001</v>
      </c>
      <c r="F63" s="637">
        <v>8.9241571724414798E-2</v>
      </c>
      <c r="G63" s="637">
        <v>3.73277254402637E-2</v>
      </c>
      <c r="H63" s="637">
        <v>0.21759615838527699</v>
      </c>
      <c r="I63" s="643">
        <v>2.6727550029754599</v>
      </c>
      <c r="J63" s="637">
        <v>0.42353035294147701</v>
      </c>
    </row>
    <row r="64" spans="1:10" x14ac:dyDescent="0.2">
      <c r="A64" s="2" t="s">
        <v>70</v>
      </c>
      <c r="B64" s="640">
        <v>99</v>
      </c>
      <c r="C64" s="637">
        <v>4.9296543002128601E-2</v>
      </c>
      <c r="D64" s="637">
        <v>0.26416224241256703</v>
      </c>
      <c r="E64" s="637">
        <v>0.352658331394196</v>
      </c>
      <c r="F64" s="637">
        <v>0.12096421420574199</v>
      </c>
      <c r="G64" s="637">
        <v>8.3720579743385301E-2</v>
      </c>
      <c r="H64" s="637">
        <v>0.12919807434082001</v>
      </c>
      <c r="I64" s="643">
        <v>2.9146189689636199</v>
      </c>
      <c r="J64" s="637">
        <v>0.35996566100990202</v>
      </c>
    </row>
    <row r="65" spans="1:10" x14ac:dyDescent="0.2">
      <c r="A65" s="2" t="s">
        <v>71</v>
      </c>
      <c r="B65" s="640">
        <v>83</v>
      </c>
      <c r="C65" s="637">
        <v>3.06516792625189E-2</v>
      </c>
      <c r="D65" s="637">
        <v>0.19412255287170399</v>
      </c>
      <c r="E65" s="637">
        <v>0.34591284394264199</v>
      </c>
      <c r="F65" s="637">
        <v>0.21621461212634999</v>
      </c>
      <c r="G65" s="637">
        <v>4.1437473148107501E-2</v>
      </c>
      <c r="H65" s="637">
        <v>0.17166084051132199</v>
      </c>
      <c r="I65" s="643">
        <v>3.05271220207214</v>
      </c>
      <c r="J65" s="637">
        <v>0.27135531268078</v>
      </c>
    </row>
    <row r="66" spans="1:10" x14ac:dyDescent="0.2">
      <c r="A66" s="2" t="s">
        <v>72</v>
      </c>
      <c r="B66" s="640">
        <v>95</v>
      </c>
      <c r="C66" s="637">
        <v>3.7377148866653401E-2</v>
      </c>
      <c r="D66" s="637">
        <v>0.34105154871940602</v>
      </c>
      <c r="E66" s="637">
        <v>0.237645879387856</v>
      </c>
      <c r="F66" s="637">
        <v>0.100331678986549</v>
      </c>
      <c r="G66" s="637">
        <v>4.6296253800392199E-2</v>
      </c>
      <c r="H66" s="637">
        <v>0.23729749023914301</v>
      </c>
      <c r="I66" s="643">
        <v>2.70777368545532</v>
      </c>
      <c r="J66" s="637">
        <v>0.49616815566099898</v>
      </c>
    </row>
    <row r="67" spans="1:10" x14ac:dyDescent="0.2">
      <c r="A67" s="2" t="s">
        <v>73</v>
      </c>
      <c r="B67" s="640">
        <v>104</v>
      </c>
      <c r="C67" s="637">
        <v>2.07741390913725E-2</v>
      </c>
      <c r="D67" s="637">
        <v>0.27373927831649802</v>
      </c>
      <c r="E67" s="637">
        <v>0.30539280176162698</v>
      </c>
      <c r="F67" s="637">
        <v>0.114940628409386</v>
      </c>
      <c r="G67" s="637">
        <v>5.1938995718956001E-2</v>
      </c>
      <c r="H67" s="637">
        <v>0.23321416974067699</v>
      </c>
      <c r="I67" s="643">
        <v>2.8741905689239502</v>
      </c>
      <c r="J67" s="637">
        <v>0.384088230086785</v>
      </c>
    </row>
    <row r="68" spans="1:10" x14ac:dyDescent="0.2">
      <c r="A68" s="2" t="s">
        <v>74</v>
      </c>
      <c r="B68" s="640">
        <v>90</v>
      </c>
      <c r="C68" s="637">
        <v>3.0977893620729401E-2</v>
      </c>
      <c r="D68" s="637">
        <v>0.24675510823726701</v>
      </c>
      <c r="E68" s="637">
        <v>0.41461834311485302</v>
      </c>
      <c r="F68" s="637">
        <v>0.13402044773101801</v>
      </c>
      <c r="G68" s="637">
        <v>1.1844422668218601E-2</v>
      </c>
      <c r="H68" s="637">
        <v>0.16178378462791401</v>
      </c>
      <c r="I68" s="643">
        <v>2.8198535442352299</v>
      </c>
      <c r="J68" s="637">
        <v>0.33133814016555402</v>
      </c>
    </row>
    <row r="69" spans="1:10" x14ac:dyDescent="0.2">
      <c r="A69" s="2" t="s">
        <v>75</v>
      </c>
      <c r="B69" s="640">
        <v>107</v>
      </c>
      <c r="C69" s="637">
        <v>4.8443727195262902E-2</v>
      </c>
      <c r="D69" s="637">
        <v>0.20882245898246801</v>
      </c>
      <c r="E69" s="637">
        <v>0.38952967524528498</v>
      </c>
      <c r="F69" s="637">
        <v>0.10476128757</v>
      </c>
      <c r="G69" s="637">
        <v>5.38352206349373E-2</v>
      </c>
      <c r="H69" s="637">
        <v>0.19460764527320901</v>
      </c>
      <c r="I69" s="643">
        <v>2.8841829299926798</v>
      </c>
      <c r="J69" s="637">
        <v>0.31942962943214098</v>
      </c>
    </row>
    <row r="70" spans="1:10" x14ac:dyDescent="0.2">
      <c r="A70" s="2" t="s">
        <v>76</v>
      </c>
      <c r="B70" s="640">
        <v>103</v>
      </c>
      <c r="C70" s="637">
        <v>2.8561385348439199E-2</v>
      </c>
      <c r="D70" s="637">
        <v>0.272742420434952</v>
      </c>
      <c r="E70" s="637">
        <v>0.30711188912391701</v>
      </c>
      <c r="F70" s="637">
        <v>0.17609296739101399</v>
      </c>
      <c r="G70" s="637">
        <v>3.9966598153114298E-2</v>
      </c>
      <c r="H70" s="637">
        <v>0.175524741411209</v>
      </c>
      <c r="I70" s="643">
        <v>2.9104411602020299</v>
      </c>
      <c r="J70" s="637">
        <v>0.36544917747854999</v>
      </c>
    </row>
    <row r="71" spans="1:10" x14ac:dyDescent="0.2">
      <c r="A71" s="3" t="s">
        <v>77</v>
      </c>
      <c r="B71" s="641">
        <v>78</v>
      </c>
      <c r="C71" s="638">
        <v>2.3329764604568499E-2</v>
      </c>
      <c r="D71" s="638">
        <v>0.316255122423172</v>
      </c>
      <c r="E71" s="638">
        <v>0.45268088579177901</v>
      </c>
      <c r="F71" s="638">
        <v>9.0754874050617204E-2</v>
      </c>
      <c r="G71" s="638">
        <v>2.3249341174960102E-2</v>
      </c>
      <c r="H71" s="638">
        <v>9.3730017542839106E-2</v>
      </c>
      <c r="I71" s="644">
        <v>2.7510001659393302</v>
      </c>
      <c r="J71" s="638">
        <v>0.37470609366669499</v>
      </c>
    </row>
    <row r="73" spans="1:10" x14ac:dyDescent="0.2">
      <c r="A73" t="s">
        <v>382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383</v>
      </c>
    </row>
    <row r="4" spans="1:10" x14ac:dyDescent="0.2">
      <c r="A4" t="s">
        <v>167</v>
      </c>
    </row>
    <row r="5" spans="1:10" ht="25.5" x14ac:dyDescent="0.2">
      <c r="A5" s="4" t="s">
        <v>4</v>
      </c>
      <c r="B5" s="4" t="s">
        <v>5</v>
      </c>
      <c r="C5" s="4" t="s">
        <v>384</v>
      </c>
      <c r="D5" s="4" t="s">
        <v>385</v>
      </c>
      <c r="E5" s="4" t="s">
        <v>91</v>
      </c>
      <c r="F5" s="4" t="s">
        <v>386</v>
      </c>
      <c r="G5" s="4" t="s">
        <v>349</v>
      </c>
      <c r="H5" s="4" t="s">
        <v>162</v>
      </c>
      <c r="I5" s="4" t="s">
        <v>11</v>
      </c>
      <c r="J5" s="4" t="s">
        <v>12</v>
      </c>
    </row>
    <row r="6" spans="1:10" x14ac:dyDescent="0.2">
      <c r="A6" s="5" t="s">
        <v>13</v>
      </c>
      <c r="B6" s="651" t="s">
        <v>1</v>
      </c>
      <c r="C6" s="648" t="s">
        <v>1</v>
      </c>
      <c r="D6" s="648" t="s">
        <v>1</v>
      </c>
      <c r="E6" s="648" t="s">
        <v>1</v>
      </c>
      <c r="F6" s="648" t="s">
        <v>1</v>
      </c>
      <c r="G6" s="648" t="s">
        <v>1</v>
      </c>
      <c r="H6" s="648" t="s">
        <v>1</v>
      </c>
      <c r="I6" s="654" t="s">
        <v>1</v>
      </c>
      <c r="J6" s="648" t="s">
        <v>1</v>
      </c>
    </row>
    <row r="7" spans="1:10" x14ac:dyDescent="0.2">
      <c r="A7" s="2" t="s">
        <v>13</v>
      </c>
      <c r="B7" s="652">
        <v>6139</v>
      </c>
      <c r="C7" s="649">
        <v>8.2412898540496798E-2</v>
      </c>
      <c r="D7" s="649">
        <v>0.25729870796203602</v>
      </c>
      <c r="E7" s="649">
        <v>0.220506176352501</v>
      </c>
      <c r="F7" s="649">
        <v>0.25110915303230302</v>
      </c>
      <c r="G7" s="649">
        <v>0.142010092735291</v>
      </c>
      <c r="H7" s="649">
        <v>4.6662975102662999E-2</v>
      </c>
      <c r="I7" s="655">
        <v>3.1185359954834002</v>
      </c>
      <c r="J7" s="649">
        <v>0.35633946474663297</v>
      </c>
    </row>
    <row r="8" spans="1:10" x14ac:dyDescent="0.2">
      <c r="A8" s="5" t="s">
        <v>14</v>
      </c>
      <c r="B8" s="651" t="s">
        <v>1</v>
      </c>
      <c r="C8" s="648" t="s">
        <v>1</v>
      </c>
      <c r="D8" s="648" t="s">
        <v>1</v>
      </c>
      <c r="E8" s="648" t="s">
        <v>1</v>
      </c>
      <c r="F8" s="648" t="s">
        <v>1</v>
      </c>
      <c r="G8" s="648" t="s">
        <v>1</v>
      </c>
      <c r="H8" s="648" t="s">
        <v>1</v>
      </c>
      <c r="I8" s="654" t="s">
        <v>1</v>
      </c>
      <c r="J8" s="648" t="s">
        <v>1</v>
      </c>
    </row>
    <row r="9" spans="1:10" x14ac:dyDescent="0.2">
      <c r="A9" s="2" t="s">
        <v>15</v>
      </c>
      <c r="B9" s="652">
        <v>105</v>
      </c>
      <c r="C9" s="649">
        <v>0.213677033782005</v>
      </c>
      <c r="D9" s="649">
        <v>0.18960611522197701</v>
      </c>
      <c r="E9" s="649">
        <v>0.25431510806083701</v>
      </c>
      <c r="F9" s="649">
        <v>0.185774311423302</v>
      </c>
      <c r="G9" s="649">
        <v>9.4124294817447704E-2</v>
      </c>
      <c r="H9" s="649">
        <v>6.2503129243850694E-2</v>
      </c>
      <c r="I9" s="655">
        <v>2.74086594581604</v>
      </c>
      <c r="J9" s="649">
        <v>0.43017013153732098</v>
      </c>
    </row>
    <row r="10" spans="1:10" x14ac:dyDescent="0.2">
      <c r="A10" s="2" t="s">
        <v>16</v>
      </c>
      <c r="B10" s="652">
        <v>105</v>
      </c>
      <c r="C10" s="649">
        <v>0.161616206169128</v>
      </c>
      <c r="D10" s="649">
        <v>0.30699548125267001</v>
      </c>
      <c r="E10" s="649">
        <v>0.26519030332565302</v>
      </c>
      <c r="F10" s="649">
        <v>0.13145387172699</v>
      </c>
      <c r="G10" s="649">
        <v>0.11427016556263001</v>
      </c>
      <c r="H10" s="649">
        <v>2.04739738255739E-2</v>
      </c>
      <c r="I10" s="655">
        <v>2.7241179943084699</v>
      </c>
      <c r="J10" s="649">
        <v>0.47840657012542798</v>
      </c>
    </row>
    <row r="11" spans="1:10" x14ac:dyDescent="0.2">
      <c r="A11" s="2" t="s">
        <v>17</v>
      </c>
      <c r="B11" s="652">
        <v>125</v>
      </c>
      <c r="C11" s="649">
        <v>0.154253959655762</v>
      </c>
      <c r="D11" s="649">
        <v>0.29709377884864802</v>
      </c>
      <c r="E11" s="649">
        <v>0.174338534474373</v>
      </c>
      <c r="F11" s="649">
        <v>0.205762714147568</v>
      </c>
      <c r="G11" s="649">
        <v>8.2899414002895397E-2</v>
      </c>
      <c r="H11" s="649">
        <v>8.5651621222496005E-2</v>
      </c>
      <c r="I11" s="655">
        <v>2.74403619766235</v>
      </c>
      <c r="J11" s="649">
        <v>0.49362774402731302</v>
      </c>
    </row>
    <row r="12" spans="1:10" x14ac:dyDescent="0.2">
      <c r="A12" s="2" t="s">
        <v>18</v>
      </c>
      <c r="B12" s="652">
        <v>110</v>
      </c>
      <c r="C12" s="649">
        <v>0.133721828460693</v>
      </c>
      <c r="D12" s="649">
        <v>0.34858363866806003</v>
      </c>
      <c r="E12" s="649">
        <v>0.15873113274574299</v>
      </c>
      <c r="F12" s="649">
        <v>0.19033917784690901</v>
      </c>
      <c r="G12" s="649">
        <v>0.109215401113033</v>
      </c>
      <c r="H12" s="649">
        <v>5.9408821165561697E-2</v>
      </c>
      <c r="I12" s="655">
        <v>2.77965211868286</v>
      </c>
      <c r="J12" s="649">
        <v>0.51276843540720496</v>
      </c>
    </row>
    <row r="13" spans="1:10" x14ac:dyDescent="0.2">
      <c r="A13" s="2" t="s">
        <v>19</v>
      </c>
      <c r="B13" s="652">
        <v>109</v>
      </c>
      <c r="C13" s="649">
        <v>0.23605401813983901</v>
      </c>
      <c r="D13" s="649">
        <v>0.33342140913009599</v>
      </c>
      <c r="E13" s="649">
        <v>0.153953656554222</v>
      </c>
      <c r="F13" s="649">
        <v>0.16921336948871599</v>
      </c>
      <c r="G13" s="649">
        <v>8.9640505611896501E-2</v>
      </c>
      <c r="H13" s="649">
        <v>1.7717035487294201E-2</v>
      </c>
      <c r="I13" s="655">
        <v>2.5347216129303001</v>
      </c>
      <c r="J13" s="649">
        <v>0.57974682559218604</v>
      </c>
    </row>
    <row r="14" spans="1:10" x14ac:dyDescent="0.2">
      <c r="A14" s="2" t="s">
        <v>20</v>
      </c>
      <c r="B14" s="652">
        <v>97</v>
      </c>
      <c r="C14" s="649">
        <v>0.14638558030128501</v>
      </c>
      <c r="D14" s="649">
        <v>0.321755200624466</v>
      </c>
      <c r="E14" s="649">
        <v>0.19833913445472701</v>
      </c>
      <c r="F14" s="649">
        <v>0.20537105202674899</v>
      </c>
      <c r="G14" s="649">
        <v>8.1894509494304699E-2</v>
      </c>
      <c r="H14" s="649">
        <v>4.6254515647888197E-2</v>
      </c>
      <c r="I14" s="655">
        <v>2.7427339553832999</v>
      </c>
      <c r="J14" s="649">
        <v>0.49084456205927901</v>
      </c>
    </row>
    <row r="15" spans="1:10" x14ac:dyDescent="0.2">
      <c r="A15" s="2" t="s">
        <v>21</v>
      </c>
      <c r="B15" s="652">
        <v>94</v>
      </c>
      <c r="C15" s="649">
        <v>0.12371707707643501</v>
      </c>
      <c r="D15" s="649">
        <v>0.32958889007568398</v>
      </c>
      <c r="E15" s="649">
        <v>0.211803734302521</v>
      </c>
      <c r="F15" s="649">
        <v>0.217719286680222</v>
      </c>
      <c r="G15" s="649">
        <v>0.109415955841541</v>
      </c>
      <c r="H15" s="649">
        <v>7.7550727874040604E-3</v>
      </c>
      <c r="I15" s="655">
        <v>2.8584301471710201</v>
      </c>
      <c r="J15" s="649">
        <v>0.45684885562178201</v>
      </c>
    </row>
    <row r="16" spans="1:10" x14ac:dyDescent="0.2">
      <c r="A16" s="2" t="s">
        <v>22</v>
      </c>
      <c r="B16" s="652">
        <v>103</v>
      </c>
      <c r="C16" s="649">
        <v>0.16070707142353099</v>
      </c>
      <c r="D16" s="649">
        <v>0.19021213054656999</v>
      </c>
      <c r="E16" s="649">
        <v>0.157405540347099</v>
      </c>
      <c r="F16" s="649">
        <v>0.33217728137969998</v>
      </c>
      <c r="G16" s="649">
        <v>0.121101729571819</v>
      </c>
      <c r="H16" s="649">
        <v>3.8396254181861898E-2</v>
      </c>
      <c r="I16" s="655">
        <v>3.0652601718902601</v>
      </c>
      <c r="J16" s="649">
        <v>0.36493118998053298</v>
      </c>
    </row>
    <row r="17" spans="1:10" x14ac:dyDescent="0.2">
      <c r="A17" s="2" t="s">
        <v>23</v>
      </c>
      <c r="B17" s="652">
        <v>77</v>
      </c>
      <c r="C17" s="649">
        <v>3.3792812377214397E-2</v>
      </c>
      <c r="D17" s="649">
        <v>0.19246707856655099</v>
      </c>
      <c r="E17" s="649">
        <v>0.24120360612869299</v>
      </c>
      <c r="F17" s="649">
        <v>0.28202876448631298</v>
      </c>
      <c r="G17" s="649">
        <v>0.18906790018081701</v>
      </c>
      <c r="H17" s="649">
        <v>6.1439849436283098E-2</v>
      </c>
      <c r="I17" s="655">
        <v>3.4263038635253902</v>
      </c>
      <c r="J17" s="649">
        <v>0.241071270832976</v>
      </c>
    </row>
    <row r="18" spans="1:10" x14ac:dyDescent="0.2">
      <c r="A18" s="2" t="s">
        <v>24</v>
      </c>
      <c r="B18" s="652">
        <v>80</v>
      </c>
      <c r="C18" s="649">
        <v>6.66691809892654E-2</v>
      </c>
      <c r="D18" s="649">
        <v>0.23643520474433899</v>
      </c>
      <c r="E18" s="649">
        <v>0.34718024730682401</v>
      </c>
      <c r="F18" s="649">
        <v>0.15134198963642101</v>
      </c>
      <c r="G18" s="649">
        <v>0.134337097406387</v>
      </c>
      <c r="H18" s="649">
        <v>6.4036302268505096E-2</v>
      </c>
      <c r="I18" s="655">
        <v>3.0536801815032999</v>
      </c>
      <c r="J18" s="649">
        <v>0.32384202424710301</v>
      </c>
    </row>
    <row r="19" spans="1:10" x14ac:dyDescent="0.2">
      <c r="A19" s="2" t="s">
        <v>25</v>
      </c>
      <c r="B19" s="652">
        <v>97</v>
      </c>
      <c r="C19" s="649">
        <v>0.12057717889547299</v>
      </c>
      <c r="D19" s="649">
        <v>0.17011429369449599</v>
      </c>
      <c r="E19" s="649">
        <v>0.203285202383995</v>
      </c>
      <c r="F19" s="649">
        <v>0.32889828085899397</v>
      </c>
      <c r="G19" s="649">
        <v>0.14254443347454099</v>
      </c>
      <c r="H19" s="649">
        <v>3.4580621868371998E-2</v>
      </c>
      <c r="I19" s="655">
        <v>3.2099797725677499</v>
      </c>
      <c r="J19" s="649">
        <v>0.30110382680265502</v>
      </c>
    </row>
    <row r="20" spans="1:10" x14ac:dyDescent="0.2">
      <c r="A20" s="2" t="s">
        <v>26</v>
      </c>
      <c r="B20" s="652">
        <v>101</v>
      </c>
      <c r="C20" s="649">
        <v>6.2464695423841497E-2</v>
      </c>
      <c r="D20" s="649">
        <v>0.34825488924980202</v>
      </c>
      <c r="E20" s="649">
        <v>0.19839514791965501</v>
      </c>
      <c r="F20" s="649">
        <v>0.25870198011398299</v>
      </c>
      <c r="G20" s="649">
        <v>9.48975905776024E-2</v>
      </c>
      <c r="H20" s="649">
        <v>3.7285696715116501E-2</v>
      </c>
      <c r="I20" s="655">
        <v>2.9743566513061501</v>
      </c>
      <c r="J20" s="649">
        <v>0.42662665681004702</v>
      </c>
    </row>
    <row r="21" spans="1:10" x14ac:dyDescent="0.2">
      <c r="A21" s="2" t="s">
        <v>27</v>
      </c>
      <c r="B21" s="652">
        <v>82</v>
      </c>
      <c r="C21" s="649">
        <v>0.15242251753807101</v>
      </c>
      <c r="D21" s="649">
        <v>0.28900760412216198</v>
      </c>
      <c r="E21" s="649">
        <v>0.18807949125766801</v>
      </c>
      <c r="F21" s="649">
        <v>0.231144353747368</v>
      </c>
      <c r="G21" s="649">
        <v>0.139346033334732</v>
      </c>
      <c r="H21" s="649">
        <v>0</v>
      </c>
      <c r="I21" s="655">
        <v>2.9159836769103999</v>
      </c>
      <c r="J21" s="649">
        <v>0.44143012166023299</v>
      </c>
    </row>
    <row r="22" spans="1:10" x14ac:dyDescent="0.2">
      <c r="A22" s="2" t="s">
        <v>28</v>
      </c>
      <c r="B22" s="652">
        <v>106</v>
      </c>
      <c r="C22" s="649">
        <v>3.8422573357820497E-2</v>
      </c>
      <c r="D22" s="649">
        <v>0.33179086446762102</v>
      </c>
      <c r="E22" s="649">
        <v>0.18086010217666601</v>
      </c>
      <c r="F22" s="649">
        <v>0.28400447964668302</v>
      </c>
      <c r="G22" s="649">
        <v>0.13786160945892301</v>
      </c>
      <c r="H22" s="649">
        <v>2.7060391381382901E-2</v>
      </c>
      <c r="I22" s="655">
        <v>3.1552939414978001</v>
      </c>
      <c r="J22" s="649">
        <v>0.380510184547592</v>
      </c>
    </row>
    <row r="23" spans="1:10" x14ac:dyDescent="0.2">
      <c r="A23" s="2" t="s">
        <v>29</v>
      </c>
      <c r="B23" s="652">
        <v>103</v>
      </c>
      <c r="C23" s="649">
        <v>8.4903053939342499E-2</v>
      </c>
      <c r="D23" s="649">
        <v>0.26125845313072199</v>
      </c>
      <c r="E23" s="649">
        <v>0.20700033009052299</v>
      </c>
      <c r="F23" s="649">
        <v>0.30266126990318298</v>
      </c>
      <c r="G23" s="649">
        <v>0.11971689760685</v>
      </c>
      <c r="H23" s="649">
        <v>2.4460002779960601E-2</v>
      </c>
      <c r="I23" s="655">
        <v>3.1138143539428702</v>
      </c>
      <c r="J23" s="649">
        <v>0.35484091417341901</v>
      </c>
    </row>
    <row r="24" spans="1:10" x14ac:dyDescent="0.2">
      <c r="A24" s="2" t="s">
        <v>30</v>
      </c>
      <c r="B24" s="652">
        <v>100</v>
      </c>
      <c r="C24" s="649">
        <v>0.117043226957321</v>
      </c>
      <c r="D24" s="649">
        <v>0.24873745441436801</v>
      </c>
      <c r="E24" s="649">
        <v>0.20483852922916401</v>
      </c>
      <c r="F24" s="649">
        <v>0.27606809139251698</v>
      </c>
      <c r="G24" s="649">
        <v>0.116068653762341</v>
      </c>
      <c r="H24" s="649">
        <v>3.7244070321321501E-2</v>
      </c>
      <c r="I24" s="655">
        <v>3.0263633728027299</v>
      </c>
      <c r="J24" s="649">
        <v>0.37993084247873699</v>
      </c>
    </row>
    <row r="25" spans="1:10" x14ac:dyDescent="0.2">
      <c r="A25" s="2" t="s">
        <v>31</v>
      </c>
      <c r="B25" s="652">
        <v>102</v>
      </c>
      <c r="C25" s="649">
        <v>5.5697947740554803E-2</v>
      </c>
      <c r="D25" s="649">
        <v>0.14346189796924599</v>
      </c>
      <c r="E25" s="649">
        <v>0.24485528469085699</v>
      </c>
      <c r="F25" s="649">
        <v>0.33000946044921903</v>
      </c>
      <c r="G25" s="649">
        <v>0.196337580680847</v>
      </c>
      <c r="H25" s="649">
        <v>2.9637824743986099E-2</v>
      </c>
      <c r="I25" s="655">
        <v>3.48211574554443</v>
      </c>
      <c r="J25" s="649">
        <v>0.20524279650723701</v>
      </c>
    </row>
    <row r="26" spans="1:10" x14ac:dyDescent="0.2">
      <c r="A26" s="2" t="s">
        <v>32</v>
      </c>
      <c r="B26" s="652">
        <v>98</v>
      </c>
      <c r="C26" s="649">
        <v>5.50320707261562E-2</v>
      </c>
      <c r="D26" s="649">
        <v>0.24416090548038499</v>
      </c>
      <c r="E26" s="649">
        <v>0.18987578153610199</v>
      </c>
      <c r="F26" s="649">
        <v>0.190243884921074</v>
      </c>
      <c r="G26" s="649">
        <v>0.20943298935890201</v>
      </c>
      <c r="H26" s="649">
        <v>0.11125436425209</v>
      </c>
      <c r="I26" s="655">
        <v>3.2867915630340598</v>
      </c>
      <c r="J26" s="649">
        <v>0.33664635349670702</v>
      </c>
    </row>
    <row r="27" spans="1:10" x14ac:dyDescent="0.2">
      <c r="A27" s="2" t="s">
        <v>33</v>
      </c>
      <c r="B27" s="652">
        <v>95</v>
      </c>
      <c r="C27" s="649">
        <v>8.9941613376140594E-2</v>
      </c>
      <c r="D27" s="649">
        <v>0.24769635498523701</v>
      </c>
      <c r="E27" s="649">
        <v>0.336368829011917</v>
      </c>
      <c r="F27" s="649">
        <v>0.15282516181469</v>
      </c>
      <c r="G27" s="649">
        <v>0.12906537950038899</v>
      </c>
      <c r="H27" s="649">
        <v>4.4102653861045803E-2</v>
      </c>
      <c r="I27" s="655">
        <v>2.9826092720031698</v>
      </c>
      <c r="J27" s="649">
        <v>0.35321572170570598</v>
      </c>
    </row>
    <row r="28" spans="1:10" x14ac:dyDescent="0.2">
      <c r="A28" s="2" t="s">
        <v>34</v>
      </c>
      <c r="B28" s="652">
        <v>105</v>
      </c>
      <c r="C28" s="649">
        <v>0.102613851428032</v>
      </c>
      <c r="D28" s="649">
        <v>0.36469730734825101</v>
      </c>
      <c r="E28" s="649">
        <v>0.19755865633487699</v>
      </c>
      <c r="F28" s="649">
        <v>0.239869505167007</v>
      </c>
      <c r="G28" s="649">
        <v>9.52606871724129E-2</v>
      </c>
      <c r="H28" s="649">
        <v>0</v>
      </c>
      <c r="I28" s="655">
        <v>2.8604657649993901</v>
      </c>
      <c r="J28" s="649">
        <v>0.46731115529454398</v>
      </c>
    </row>
    <row r="29" spans="1:10" x14ac:dyDescent="0.2">
      <c r="A29" s="2" t="s">
        <v>35</v>
      </c>
      <c r="B29" s="652">
        <v>100</v>
      </c>
      <c r="C29" s="649">
        <v>5.1459219306707403E-2</v>
      </c>
      <c r="D29" s="649">
        <v>0.29042762517929099</v>
      </c>
      <c r="E29" s="649">
        <v>0.19843731820583299</v>
      </c>
      <c r="F29" s="649">
        <v>0.301416486501694</v>
      </c>
      <c r="G29" s="649">
        <v>0.14882077276706701</v>
      </c>
      <c r="H29" s="649">
        <v>9.4385817646980303E-3</v>
      </c>
      <c r="I29" s="655">
        <v>3.2076721191406201</v>
      </c>
      <c r="J29" s="649">
        <v>0.34514451795357698</v>
      </c>
    </row>
    <row r="30" spans="1:10" x14ac:dyDescent="0.2">
      <c r="A30" s="2" t="s">
        <v>36</v>
      </c>
      <c r="B30" s="652">
        <v>91</v>
      </c>
      <c r="C30" s="649">
        <v>0.15125034749507901</v>
      </c>
      <c r="D30" s="649">
        <v>0.291928380727768</v>
      </c>
      <c r="E30" s="649">
        <v>0.26142865419387801</v>
      </c>
      <c r="F30" s="649">
        <v>0.16218583285808599</v>
      </c>
      <c r="G30" s="649">
        <v>8.5530921816825894E-2</v>
      </c>
      <c r="H30" s="649">
        <v>4.7675870358943898E-2</v>
      </c>
      <c r="I30" s="655">
        <v>2.7257432937622101</v>
      </c>
      <c r="J30" s="649">
        <v>0.465365426498901</v>
      </c>
    </row>
    <row r="31" spans="1:10" x14ac:dyDescent="0.2">
      <c r="A31" s="2" t="s">
        <v>37</v>
      </c>
      <c r="B31" s="652">
        <v>83</v>
      </c>
      <c r="C31" s="649">
        <v>4.1143674403428997E-2</v>
      </c>
      <c r="D31" s="649">
        <v>0.28040400147437999</v>
      </c>
      <c r="E31" s="649">
        <v>0.27564939856529203</v>
      </c>
      <c r="F31" s="649">
        <v>0.234820857644081</v>
      </c>
      <c r="G31" s="649">
        <v>0.145332396030426</v>
      </c>
      <c r="H31" s="649">
        <v>2.2649668157100698E-2</v>
      </c>
      <c r="I31" s="655">
        <v>3.1665670871734601</v>
      </c>
      <c r="J31" s="649">
        <v>0.32899940443782799</v>
      </c>
    </row>
    <row r="32" spans="1:10" x14ac:dyDescent="0.2">
      <c r="A32" s="2" t="s">
        <v>38</v>
      </c>
      <c r="B32" s="652">
        <v>105</v>
      </c>
      <c r="C32" s="649">
        <v>9.8318509757518796E-2</v>
      </c>
      <c r="D32" s="649">
        <v>0.34043771028518699</v>
      </c>
      <c r="E32" s="649">
        <v>0.109292812645435</v>
      </c>
      <c r="F32" s="649">
        <v>0.141526728868484</v>
      </c>
      <c r="G32" s="649">
        <v>0.24044911563396501</v>
      </c>
      <c r="H32" s="649">
        <v>6.9975122809410095E-2</v>
      </c>
      <c r="I32" s="655">
        <v>3.0917720794677699</v>
      </c>
      <c r="J32" s="649">
        <v>0.471768262122295</v>
      </c>
    </row>
    <row r="33" spans="1:10" x14ac:dyDescent="0.2">
      <c r="A33" s="2" t="s">
        <v>39</v>
      </c>
      <c r="B33" s="652">
        <v>97</v>
      </c>
      <c r="C33" s="649">
        <v>0.13962788879871399</v>
      </c>
      <c r="D33" s="649">
        <v>0.34263387322425798</v>
      </c>
      <c r="E33" s="649">
        <v>0.15480862557888</v>
      </c>
      <c r="F33" s="649">
        <v>0.234852999448776</v>
      </c>
      <c r="G33" s="649">
        <v>9.97761115431786E-2</v>
      </c>
      <c r="H33" s="649">
        <v>2.8300484642386398E-2</v>
      </c>
      <c r="I33" s="655">
        <v>2.8070552349090598</v>
      </c>
      <c r="J33" s="649">
        <v>0.49630751350687802</v>
      </c>
    </row>
    <row r="34" spans="1:10" x14ac:dyDescent="0.2">
      <c r="A34" s="2" t="s">
        <v>40</v>
      </c>
      <c r="B34" s="652">
        <v>99</v>
      </c>
      <c r="C34" s="649">
        <v>0.154321953654289</v>
      </c>
      <c r="D34" s="649">
        <v>0.26828518509864802</v>
      </c>
      <c r="E34" s="649">
        <v>0.17979721724986999</v>
      </c>
      <c r="F34" s="649">
        <v>0.273730278015137</v>
      </c>
      <c r="G34" s="649">
        <v>0.123865373432636</v>
      </c>
      <c r="H34" s="649">
        <v>0</v>
      </c>
      <c r="I34" s="655">
        <v>2.9445319175720202</v>
      </c>
      <c r="J34" s="649">
        <v>0.42260713560426899</v>
      </c>
    </row>
    <row r="35" spans="1:10" x14ac:dyDescent="0.2">
      <c r="A35" s="2" t="s">
        <v>41</v>
      </c>
      <c r="B35" s="652">
        <v>105</v>
      </c>
      <c r="C35" s="649">
        <v>0.124463774263859</v>
      </c>
      <c r="D35" s="649">
        <v>0.254597067832947</v>
      </c>
      <c r="E35" s="649">
        <v>0.19769196212291701</v>
      </c>
      <c r="F35" s="649">
        <v>0.30343738198280301</v>
      </c>
      <c r="G35" s="649">
        <v>9.73362326622009E-2</v>
      </c>
      <c r="H35" s="649">
        <v>2.2473575547337501E-2</v>
      </c>
      <c r="I35" s="655">
        <v>2.9944608211517298</v>
      </c>
      <c r="J35" s="649">
        <v>0.38777554732181702</v>
      </c>
    </row>
    <row r="36" spans="1:10" x14ac:dyDescent="0.2">
      <c r="A36" s="2" t="s">
        <v>42</v>
      </c>
      <c r="B36" s="652">
        <v>88</v>
      </c>
      <c r="C36" s="649">
        <v>7.0923432707786602E-2</v>
      </c>
      <c r="D36" s="649">
        <v>0.292458236217499</v>
      </c>
      <c r="E36" s="649">
        <v>0.25753703713417098</v>
      </c>
      <c r="F36" s="649">
        <v>0.25227126479148898</v>
      </c>
      <c r="G36" s="649">
        <v>0.11067356169223801</v>
      </c>
      <c r="H36" s="649">
        <v>1.6136476770043401E-2</v>
      </c>
      <c r="I36" s="655">
        <v>3.0399580001831099</v>
      </c>
      <c r="J36" s="649">
        <v>0.36934153661126401</v>
      </c>
    </row>
    <row r="37" spans="1:10" x14ac:dyDescent="0.2">
      <c r="A37" s="2" t="s">
        <v>43</v>
      </c>
      <c r="B37" s="652">
        <v>92</v>
      </c>
      <c r="C37" s="649">
        <v>7.5839526951313005E-2</v>
      </c>
      <c r="D37" s="649">
        <v>0.27462679147720298</v>
      </c>
      <c r="E37" s="649">
        <v>0.24015007913112599</v>
      </c>
      <c r="F37" s="649">
        <v>0.21337564289569899</v>
      </c>
      <c r="G37" s="649">
        <v>0.15651804208755499</v>
      </c>
      <c r="H37" s="649">
        <v>3.9489936083555201E-2</v>
      </c>
      <c r="I37" s="655">
        <v>3.1042215824127202</v>
      </c>
      <c r="J37" s="649">
        <v>0.364875210368096</v>
      </c>
    </row>
    <row r="38" spans="1:10" x14ac:dyDescent="0.2">
      <c r="A38" s="2" t="s">
        <v>44</v>
      </c>
      <c r="B38" s="652">
        <v>105</v>
      </c>
      <c r="C38" s="649">
        <v>0.156489953398705</v>
      </c>
      <c r="D38" s="649">
        <v>0.28229251503944403</v>
      </c>
      <c r="E38" s="649">
        <v>0.217748507857323</v>
      </c>
      <c r="F38" s="649">
        <v>0.20996533334255199</v>
      </c>
      <c r="G38" s="649">
        <v>0.12620149552822099</v>
      </c>
      <c r="H38" s="649">
        <v>7.3021929711103396E-3</v>
      </c>
      <c r="I38" s="655">
        <v>2.8661181926727299</v>
      </c>
      <c r="J38" s="649">
        <v>0.44201011239736399</v>
      </c>
    </row>
    <row r="39" spans="1:10" x14ac:dyDescent="0.2">
      <c r="A39" s="2" t="s">
        <v>45</v>
      </c>
      <c r="B39" s="652">
        <v>105</v>
      </c>
      <c r="C39" s="649">
        <v>7.3649436235427898E-2</v>
      </c>
      <c r="D39" s="649">
        <v>0.34003597497940102</v>
      </c>
      <c r="E39" s="649">
        <v>0.181592777371407</v>
      </c>
      <c r="F39" s="649">
        <v>0.27084851264953602</v>
      </c>
      <c r="G39" s="649">
        <v>0.118674993515015</v>
      </c>
      <c r="H39" s="649">
        <v>1.51982884854078E-2</v>
      </c>
      <c r="I39" s="655">
        <v>3.0211856365203902</v>
      </c>
      <c r="J39" s="649">
        <v>0.42006975964792198</v>
      </c>
    </row>
    <row r="40" spans="1:10" x14ac:dyDescent="0.2">
      <c r="A40" s="2" t="s">
        <v>46</v>
      </c>
      <c r="B40" s="652">
        <v>103</v>
      </c>
      <c r="C40" s="649">
        <v>0.14536166191101099</v>
      </c>
      <c r="D40" s="649">
        <v>0.29920896887779203</v>
      </c>
      <c r="E40" s="649">
        <v>0.15169771015644101</v>
      </c>
      <c r="F40" s="649">
        <v>0.16503457725048101</v>
      </c>
      <c r="G40" s="649">
        <v>0.14468073844909701</v>
      </c>
      <c r="H40" s="649">
        <v>9.4016343355178805E-2</v>
      </c>
      <c r="I40" s="655">
        <v>2.8503987789154102</v>
      </c>
      <c r="J40" s="649">
        <v>0.49070491231067698</v>
      </c>
    </row>
    <row r="41" spans="1:10" x14ac:dyDescent="0.2">
      <c r="A41" s="2" t="s">
        <v>47</v>
      </c>
      <c r="B41" s="652">
        <v>99</v>
      </c>
      <c r="C41" s="649">
        <v>9.4774261116981506E-2</v>
      </c>
      <c r="D41" s="649">
        <v>0.177270367741585</v>
      </c>
      <c r="E41" s="649">
        <v>0.21938861906528501</v>
      </c>
      <c r="F41" s="649">
        <v>0.34272593259811401</v>
      </c>
      <c r="G41" s="649">
        <v>0.13395231962203999</v>
      </c>
      <c r="H41" s="649">
        <v>3.1888503581285498E-2</v>
      </c>
      <c r="I41" s="655">
        <v>3.2518424987793</v>
      </c>
      <c r="J41" s="649">
        <v>0.28100547180577901</v>
      </c>
    </row>
    <row r="42" spans="1:10" x14ac:dyDescent="0.2">
      <c r="A42" s="2" t="s">
        <v>48</v>
      </c>
      <c r="B42" s="652">
        <v>103</v>
      </c>
      <c r="C42" s="649">
        <v>0.135895431041718</v>
      </c>
      <c r="D42" s="649">
        <v>0.32822856307029702</v>
      </c>
      <c r="E42" s="649">
        <v>0.165368631482124</v>
      </c>
      <c r="F42" s="649">
        <v>0.25412303209304798</v>
      </c>
      <c r="G42" s="649">
        <v>9.5999144017696394E-2</v>
      </c>
      <c r="H42" s="649">
        <v>2.03852038830519E-2</v>
      </c>
      <c r="I42" s="655">
        <v>2.8428993225097701</v>
      </c>
      <c r="J42" s="649">
        <v>0.473782136921851</v>
      </c>
    </row>
    <row r="43" spans="1:10" x14ac:dyDescent="0.2">
      <c r="A43" s="2" t="s">
        <v>49</v>
      </c>
      <c r="B43" s="652">
        <v>92</v>
      </c>
      <c r="C43" s="649">
        <v>0.15093813836574599</v>
      </c>
      <c r="D43" s="649">
        <v>0.35525315999984702</v>
      </c>
      <c r="E43" s="649">
        <v>0.12907651066780099</v>
      </c>
      <c r="F43" s="649">
        <v>0.23933708667755099</v>
      </c>
      <c r="G43" s="649">
        <v>8.7412074208259596E-2</v>
      </c>
      <c r="H43" s="649">
        <v>3.7983030080795302E-2</v>
      </c>
      <c r="I43" s="655">
        <v>2.7474386692047101</v>
      </c>
      <c r="J43" s="649">
        <v>0.52617709894255404</v>
      </c>
    </row>
    <row r="44" spans="1:10" x14ac:dyDescent="0.2">
      <c r="A44" s="2" t="s">
        <v>50</v>
      </c>
      <c r="B44" s="652">
        <v>97</v>
      </c>
      <c r="C44" s="649">
        <v>0.16279552876949299</v>
      </c>
      <c r="D44" s="649">
        <v>0.331241875886917</v>
      </c>
      <c r="E44" s="649">
        <v>0.13952195644378701</v>
      </c>
      <c r="F44" s="649">
        <v>0.25778549909591703</v>
      </c>
      <c r="G44" s="649">
        <v>8.3970807492733002E-2</v>
      </c>
      <c r="H44" s="649">
        <v>2.4684354662895199E-2</v>
      </c>
      <c r="I44" s="655">
        <v>2.7630450725555402</v>
      </c>
      <c r="J44" s="649">
        <v>0.50654103181496501</v>
      </c>
    </row>
    <row r="45" spans="1:10" x14ac:dyDescent="0.2">
      <c r="A45" s="2" t="s">
        <v>51</v>
      </c>
      <c r="B45" s="652">
        <v>100</v>
      </c>
      <c r="C45" s="649">
        <v>5.2701938897371299E-2</v>
      </c>
      <c r="D45" s="649">
        <v>0.17615494132041901</v>
      </c>
      <c r="E45" s="649">
        <v>0.21262063086032901</v>
      </c>
      <c r="F45" s="649">
        <v>0.34464716911315901</v>
      </c>
      <c r="G45" s="649">
        <v>0.142747461795807</v>
      </c>
      <c r="H45" s="649">
        <v>7.1127839386463207E-2</v>
      </c>
      <c r="I45" s="655">
        <v>3.3752758502960201</v>
      </c>
      <c r="J45" s="649">
        <v>0.24638146615982001</v>
      </c>
    </row>
    <row r="46" spans="1:10" x14ac:dyDescent="0.2">
      <c r="A46" s="2" t="s">
        <v>52</v>
      </c>
      <c r="B46" s="652">
        <v>106</v>
      </c>
      <c r="C46" s="649">
        <v>6.7641980946063995E-2</v>
      </c>
      <c r="D46" s="649">
        <v>0.18102918565273299</v>
      </c>
      <c r="E46" s="649">
        <v>0.23955206573009499</v>
      </c>
      <c r="F46" s="649">
        <v>0.35721343755722001</v>
      </c>
      <c r="G46" s="649">
        <v>0.104224137961864</v>
      </c>
      <c r="H46" s="649">
        <v>5.0339180976152399E-2</v>
      </c>
      <c r="I46" s="655">
        <v>3.2625658512115501</v>
      </c>
      <c r="J46" s="649">
        <v>0.261852615737939</v>
      </c>
    </row>
    <row r="47" spans="1:10" x14ac:dyDescent="0.2">
      <c r="A47" s="2" t="s">
        <v>53</v>
      </c>
      <c r="B47" s="652">
        <v>101</v>
      </c>
      <c r="C47" s="649">
        <v>0.10421356558799701</v>
      </c>
      <c r="D47" s="649">
        <v>0.35566103458404502</v>
      </c>
      <c r="E47" s="649">
        <v>0.17108201980590801</v>
      </c>
      <c r="F47" s="649">
        <v>0.25051817297935502</v>
      </c>
      <c r="G47" s="649">
        <v>0.11852522194385499</v>
      </c>
      <c r="H47" s="649">
        <v>0</v>
      </c>
      <c r="I47" s="655">
        <v>2.9234805107116699</v>
      </c>
      <c r="J47" s="649">
        <v>0.45987459331937702</v>
      </c>
    </row>
    <row r="48" spans="1:10" x14ac:dyDescent="0.2">
      <c r="A48" s="2" t="s">
        <v>54</v>
      </c>
      <c r="B48" s="652">
        <v>91</v>
      </c>
      <c r="C48" s="649">
        <v>0.12640972435474401</v>
      </c>
      <c r="D48" s="649">
        <v>0.32021367549896201</v>
      </c>
      <c r="E48" s="649">
        <v>0.19752793014049499</v>
      </c>
      <c r="F48" s="649">
        <v>0.212880969047546</v>
      </c>
      <c r="G48" s="649">
        <v>0.100759252905846</v>
      </c>
      <c r="H48" s="649">
        <v>4.22084406018257E-2</v>
      </c>
      <c r="I48" s="655">
        <v>2.8343756198883101</v>
      </c>
      <c r="J48" s="649">
        <v>0.46630542830069099</v>
      </c>
    </row>
    <row r="49" spans="1:10" x14ac:dyDescent="0.2">
      <c r="A49" s="2" t="s">
        <v>55</v>
      </c>
      <c r="B49" s="652">
        <v>90</v>
      </c>
      <c r="C49" s="649">
        <v>5.8544885367155103E-2</v>
      </c>
      <c r="D49" s="649">
        <v>0.315143942832947</v>
      </c>
      <c r="E49" s="649">
        <v>0.19255630671978</v>
      </c>
      <c r="F49" s="649">
        <v>0.19827999174594901</v>
      </c>
      <c r="G49" s="649">
        <v>0.16558605432510401</v>
      </c>
      <c r="H49" s="649">
        <v>6.9888830184936496E-2</v>
      </c>
      <c r="I49" s="655">
        <v>3.1045234203338601</v>
      </c>
      <c r="J49" s="649">
        <v>0.40176791316708599</v>
      </c>
    </row>
    <row r="50" spans="1:10" x14ac:dyDescent="0.2">
      <c r="A50" s="2" t="s">
        <v>56</v>
      </c>
      <c r="B50" s="652">
        <v>67</v>
      </c>
      <c r="C50" s="649">
        <v>2.8758557513356198E-2</v>
      </c>
      <c r="D50" s="649">
        <v>0.14914998412132299</v>
      </c>
      <c r="E50" s="649">
        <v>0.26067957282066301</v>
      </c>
      <c r="F50" s="649">
        <v>0.33156821131706199</v>
      </c>
      <c r="G50" s="649">
        <v>0.185823664069176</v>
      </c>
      <c r="H50" s="649">
        <v>4.4020034372806501E-2</v>
      </c>
      <c r="I50" s="655">
        <v>3.5194129943847701</v>
      </c>
      <c r="J50" s="649">
        <v>0.18610069617059699</v>
      </c>
    </row>
    <row r="51" spans="1:10" x14ac:dyDescent="0.2">
      <c r="A51" s="2" t="s">
        <v>57</v>
      </c>
      <c r="B51" s="652">
        <v>104</v>
      </c>
      <c r="C51" s="649">
        <v>3.7126421928405803E-2</v>
      </c>
      <c r="D51" s="649">
        <v>0.259116441011429</v>
      </c>
      <c r="E51" s="649">
        <v>0.32297205924987799</v>
      </c>
      <c r="F51" s="649">
        <v>0.251628428697586</v>
      </c>
      <c r="G51" s="649">
        <v>0.114574186503887</v>
      </c>
      <c r="H51" s="649">
        <v>1.45824663341045E-2</v>
      </c>
      <c r="I51" s="655">
        <v>3.1495888233184801</v>
      </c>
      <c r="J51" s="649">
        <v>0.30062674115189197</v>
      </c>
    </row>
    <row r="52" spans="1:10" x14ac:dyDescent="0.2">
      <c r="A52" s="2" t="s">
        <v>58</v>
      </c>
      <c r="B52" s="652">
        <v>83</v>
      </c>
      <c r="C52" s="649">
        <v>0.13490118086337999</v>
      </c>
      <c r="D52" s="649">
        <v>0.31931987404823298</v>
      </c>
      <c r="E52" s="649">
        <v>0.16966499388217901</v>
      </c>
      <c r="F52" s="649">
        <v>0.290001600980759</v>
      </c>
      <c r="G52" s="649">
        <v>7.0132493972778306E-2</v>
      </c>
      <c r="H52" s="649">
        <v>1.5979867428541201E-2</v>
      </c>
      <c r="I52" s="655">
        <v>2.8385646343231201</v>
      </c>
      <c r="J52" s="649">
        <v>0.46159731363003997</v>
      </c>
    </row>
    <row r="53" spans="1:10" x14ac:dyDescent="0.2">
      <c r="A53" s="2" t="s">
        <v>59</v>
      </c>
      <c r="B53" s="652">
        <v>101</v>
      </c>
      <c r="C53" s="649">
        <v>6.6356025636196095E-2</v>
      </c>
      <c r="D53" s="649">
        <v>0.32057315111160301</v>
      </c>
      <c r="E53" s="649">
        <v>0.20241719484329199</v>
      </c>
      <c r="F53" s="649">
        <v>0.16235230863094299</v>
      </c>
      <c r="G53" s="649">
        <v>0.15754660964012099</v>
      </c>
      <c r="H53" s="649">
        <v>9.07547101378441E-2</v>
      </c>
      <c r="I53" s="655">
        <v>3.02657175064087</v>
      </c>
      <c r="J53" s="649">
        <v>0.425549828040856</v>
      </c>
    </row>
    <row r="54" spans="1:10" x14ac:dyDescent="0.2">
      <c r="A54" s="2" t="s">
        <v>60</v>
      </c>
      <c r="B54" s="652">
        <v>97</v>
      </c>
      <c r="C54" s="649">
        <v>5.1793616265058497E-2</v>
      </c>
      <c r="D54" s="649">
        <v>0.22424213588237801</v>
      </c>
      <c r="E54" s="649">
        <v>0.224992170929909</v>
      </c>
      <c r="F54" s="649">
        <v>0.26364716887474099</v>
      </c>
      <c r="G54" s="649">
        <v>0.16720351576805101</v>
      </c>
      <c r="H54" s="649">
        <v>6.8121381103992504E-2</v>
      </c>
      <c r="I54" s="655">
        <v>3.28997850418091</v>
      </c>
      <c r="J54" s="649">
        <v>0.296214281410284</v>
      </c>
    </row>
    <row r="55" spans="1:10" x14ac:dyDescent="0.2">
      <c r="A55" s="2" t="s">
        <v>61</v>
      </c>
      <c r="B55" s="652">
        <v>97</v>
      </c>
      <c r="C55" s="649">
        <v>7.6465018093585996E-2</v>
      </c>
      <c r="D55" s="649">
        <v>0.25822651386260997</v>
      </c>
      <c r="E55" s="649">
        <v>0.25869446992874101</v>
      </c>
      <c r="F55" s="649">
        <v>0.31051814556121798</v>
      </c>
      <c r="G55" s="649">
        <v>8.6390219628810896E-2</v>
      </c>
      <c r="H55" s="649">
        <v>9.7056208178400993E-3</v>
      </c>
      <c r="I55" s="655">
        <v>3.0728490352630602</v>
      </c>
      <c r="J55" s="649">
        <v>0.337971761815403</v>
      </c>
    </row>
    <row r="56" spans="1:10" x14ac:dyDescent="0.2">
      <c r="A56" s="2" t="s">
        <v>62</v>
      </c>
      <c r="B56" s="652">
        <v>105</v>
      </c>
      <c r="C56" s="649">
        <v>0.12517569959163699</v>
      </c>
      <c r="D56" s="649">
        <v>0.26705533266067499</v>
      </c>
      <c r="E56" s="649">
        <v>0.21830374002456701</v>
      </c>
      <c r="F56" s="649">
        <v>0.262265384197235</v>
      </c>
      <c r="G56" s="649">
        <v>9.3859195709228502E-2</v>
      </c>
      <c r="H56" s="649">
        <v>3.33406627178192E-2</v>
      </c>
      <c r="I56" s="655">
        <v>2.9302515983581499</v>
      </c>
      <c r="J56" s="649">
        <v>0.40575931052278202</v>
      </c>
    </row>
    <row r="57" spans="1:10" x14ac:dyDescent="0.2">
      <c r="A57" s="2" t="s">
        <v>63</v>
      </c>
      <c r="B57" s="652">
        <v>98</v>
      </c>
      <c r="C57" s="649">
        <v>0.12825794517993899</v>
      </c>
      <c r="D57" s="649">
        <v>0.28600418567657498</v>
      </c>
      <c r="E57" s="649">
        <v>0.20071798563003501</v>
      </c>
      <c r="F57" s="649">
        <v>0.17161957919597601</v>
      </c>
      <c r="G57" s="649">
        <v>0.14083001017570501</v>
      </c>
      <c r="H57" s="649">
        <v>7.2570286691188798E-2</v>
      </c>
      <c r="I57" s="655">
        <v>2.9037766456603999</v>
      </c>
      <c r="J57" s="649">
        <v>0.44667766003156201</v>
      </c>
    </row>
    <row r="58" spans="1:10" x14ac:dyDescent="0.2">
      <c r="A58" s="2" t="s">
        <v>64</v>
      </c>
      <c r="B58" s="652">
        <v>101</v>
      </c>
      <c r="C58" s="649">
        <v>5.5872477591037799E-2</v>
      </c>
      <c r="D58" s="649">
        <v>0.31386324763298001</v>
      </c>
      <c r="E58" s="649">
        <v>0.16938757896423301</v>
      </c>
      <c r="F58" s="649">
        <v>0.25865891575813299</v>
      </c>
      <c r="G58" s="649">
        <v>0.13368339836597401</v>
      </c>
      <c r="H58" s="649">
        <v>6.8534381687641102E-2</v>
      </c>
      <c r="I58" s="655">
        <v>3.10780596733093</v>
      </c>
      <c r="J58" s="649">
        <v>0.39693974523065101</v>
      </c>
    </row>
    <row r="59" spans="1:10" x14ac:dyDescent="0.2">
      <c r="A59" s="2" t="s">
        <v>65</v>
      </c>
      <c r="B59" s="652">
        <v>89</v>
      </c>
      <c r="C59" s="649">
        <v>9.8570860922336606E-2</v>
      </c>
      <c r="D59" s="649">
        <v>0.229146808385849</v>
      </c>
      <c r="E59" s="649">
        <v>0.243376240134239</v>
      </c>
      <c r="F59" s="649">
        <v>0.30907016992568997</v>
      </c>
      <c r="G59" s="649">
        <v>0.119835928082466</v>
      </c>
      <c r="H59" s="649">
        <v>0</v>
      </c>
      <c r="I59" s="655">
        <v>3.1224534511566202</v>
      </c>
      <c r="J59" s="649">
        <v>0.327717666866499</v>
      </c>
    </row>
    <row r="60" spans="1:10" x14ac:dyDescent="0.2">
      <c r="A60" s="2" t="s">
        <v>66</v>
      </c>
      <c r="B60" s="652">
        <v>92</v>
      </c>
      <c r="C60" s="649">
        <v>6.6807441413402599E-2</v>
      </c>
      <c r="D60" s="649">
        <v>0.31322294473648099</v>
      </c>
      <c r="E60" s="649">
        <v>0.25014770030975297</v>
      </c>
      <c r="F60" s="649">
        <v>0.23057663440704301</v>
      </c>
      <c r="G60" s="649">
        <v>0.12173163145780599</v>
      </c>
      <c r="H60" s="649">
        <v>1.7513671889901199E-2</v>
      </c>
      <c r="I60" s="655">
        <v>3.0276870727539098</v>
      </c>
      <c r="J60" s="649">
        <v>0.38680474822959199</v>
      </c>
    </row>
    <row r="61" spans="1:10" x14ac:dyDescent="0.2">
      <c r="A61" s="2" t="s">
        <v>67</v>
      </c>
      <c r="B61" s="652">
        <v>87</v>
      </c>
      <c r="C61" s="649">
        <v>5.2731025964021697E-2</v>
      </c>
      <c r="D61" s="649">
        <v>0.33499321341514599</v>
      </c>
      <c r="E61" s="649">
        <v>0.22458750009536699</v>
      </c>
      <c r="F61" s="649">
        <v>0.20547588169574699</v>
      </c>
      <c r="G61" s="649">
        <v>0.150700658559799</v>
      </c>
      <c r="H61" s="649">
        <v>3.1511712819337803E-2</v>
      </c>
      <c r="I61" s="655">
        <v>3.0685830116271999</v>
      </c>
      <c r="J61" s="649">
        <v>0.40033962980659599</v>
      </c>
    </row>
    <row r="62" spans="1:10" x14ac:dyDescent="0.2">
      <c r="A62" s="2" t="s">
        <v>68</v>
      </c>
      <c r="B62" s="652">
        <v>121</v>
      </c>
      <c r="C62" s="649">
        <v>8.4964640438556699E-2</v>
      </c>
      <c r="D62" s="649">
        <v>0.29446774721145602</v>
      </c>
      <c r="E62" s="649">
        <v>0.27232965826988198</v>
      </c>
      <c r="F62" s="649">
        <v>0.204641819000244</v>
      </c>
      <c r="G62" s="649">
        <v>9.3954980373382596E-2</v>
      </c>
      <c r="H62" s="649">
        <v>4.9641158431768397E-2</v>
      </c>
      <c r="I62" s="655">
        <v>2.9244019985199001</v>
      </c>
      <c r="J62" s="649">
        <v>0.39925170321619302</v>
      </c>
    </row>
    <row r="63" spans="1:10" x14ac:dyDescent="0.2">
      <c r="A63" s="2" t="s">
        <v>69</v>
      </c>
      <c r="B63" s="652">
        <v>92</v>
      </c>
      <c r="C63" s="649">
        <v>0.10019218921661401</v>
      </c>
      <c r="D63" s="649">
        <v>0.33024150133132901</v>
      </c>
      <c r="E63" s="649">
        <v>0.16735471785068501</v>
      </c>
      <c r="F63" s="649">
        <v>0.22862035036087</v>
      </c>
      <c r="G63" s="649">
        <v>0.13852235674858099</v>
      </c>
      <c r="H63" s="649">
        <v>3.5068891942501103E-2</v>
      </c>
      <c r="I63" s="655">
        <v>2.97413206100464</v>
      </c>
      <c r="J63" s="649">
        <v>0.44607711745444201</v>
      </c>
    </row>
    <row r="64" spans="1:10" x14ac:dyDescent="0.2">
      <c r="A64" s="2" t="s">
        <v>70</v>
      </c>
      <c r="B64" s="652">
        <v>100</v>
      </c>
      <c r="C64" s="649">
        <v>0.14602777361869801</v>
      </c>
      <c r="D64" s="649">
        <v>0.374015212059021</v>
      </c>
      <c r="E64" s="649">
        <v>0.21479006111621901</v>
      </c>
      <c r="F64" s="649">
        <v>0.17349840700626401</v>
      </c>
      <c r="G64" s="649">
        <v>7.4655547738075298E-2</v>
      </c>
      <c r="H64" s="649">
        <v>1.7012996599078199E-2</v>
      </c>
      <c r="I64" s="655">
        <v>2.6507978439331099</v>
      </c>
      <c r="J64" s="649">
        <v>0.52904360369354198</v>
      </c>
    </row>
    <row r="65" spans="1:10" x14ac:dyDescent="0.2">
      <c r="A65" s="2" t="s">
        <v>71</v>
      </c>
      <c r="B65" s="652">
        <v>81</v>
      </c>
      <c r="C65" s="649">
        <v>9.2357896268367795E-2</v>
      </c>
      <c r="D65" s="649">
        <v>0.214925602078438</v>
      </c>
      <c r="E65" s="649">
        <v>0.284896939992905</v>
      </c>
      <c r="F65" s="649">
        <v>0.27200213074684099</v>
      </c>
      <c r="G65" s="649">
        <v>0.11310281604528399</v>
      </c>
      <c r="H65" s="649">
        <v>2.2714629769325301E-2</v>
      </c>
      <c r="I65" s="655">
        <v>3.1008572578430198</v>
      </c>
      <c r="J65" s="649">
        <v>0.31442555370389902</v>
      </c>
    </row>
    <row r="66" spans="1:10" x14ac:dyDescent="0.2">
      <c r="A66" s="2" t="s">
        <v>72</v>
      </c>
      <c r="B66" s="652">
        <v>95</v>
      </c>
      <c r="C66" s="649">
        <v>6.6850811243057306E-2</v>
      </c>
      <c r="D66" s="649">
        <v>0.40353327989578203</v>
      </c>
      <c r="E66" s="649">
        <v>0.216422274708748</v>
      </c>
      <c r="F66" s="649">
        <v>0.19091401994228399</v>
      </c>
      <c r="G66" s="649">
        <v>0.104396030306816</v>
      </c>
      <c r="H66" s="649">
        <v>1.78835969418287E-2</v>
      </c>
      <c r="I66" s="655">
        <v>2.8599669933319101</v>
      </c>
      <c r="J66" s="649">
        <v>0.47894942333652202</v>
      </c>
    </row>
    <row r="67" spans="1:10" x14ac:dyDescent="0.2">
      <c r="A67" s="2" t="s">
        <v>73</v>
      </c>
      <c r="B67" s="652">
        <v>105</v>
      </c>
      <c r="C67" s="649">
        <v>0.10662962496280699</v>
      </c>
      <c r="D67" s="649">
        <v>0.32702830433845498</v>
      </c>
      <c r="E67" s="649">
        <v>0.20186515152454401</v>
      </c>
      <c r="F67" s="649">
        <v>0.23588365316391</v>
      </c>
      <c r="G67" s="649">
        <v>0.111484751105309</v>
      </c>
      <c r="H67" s="649">
        <v>1.7108509317040398E-2</v>
      </c>
      <c r="I67" s="655">
        <v>2.9171481132507302</v>
      </c>
      <c r="J67" s="649">
        <v>0.44120631410224997</v>
      </c>
    </row>
    <row r="68" spans="1:10" x14ac:dyDescent="0.2">
      <c r="A68" s="2" t="s">
        <v>74</v>
      </c>
      <c r="B68" s="652">
        <v>89</v>
      </c>
      <c r="C68" s="649">
        <v>0.100317150354385</v>
      </c>
      <c r="D68" s="649">
        <v>0.19931145012378701</v>
      </c>
      <c r="E68" s="649">
        <v>0.203249901533127</v>
      </c>
      <c r="F68" s="649">
        <v>0.248394966125488</v>
      </c>
      <c r="G68" s="649">
        <v>0.197961181402206</v>
      </c>
      <c r="H68" s="649">
        <v>5.0765369087457698E-2</v>
      </c>
      <c r="I68" s="655">
        <v>3.2574405670165998</v>
      </c>
      <c r="J68" s="649">
        <v>0.31565282685760598</v>
      </c>
    </row>
    <row r="69" spans="1:10" x14ac:dyDescent="0.2">
      <c r="A69" s="2" t="s">
        <v>75</v>
      </c>
      <c r="B69" s="652">
        <v>108</v>
      </c>
      <c r="C69" s="649">
        <v>9.8830200731754303E-2</v>
      </c>
      <c r="D69" s="649">
        <v>0.291730046272278</v>
      </c>
      <c r="E69" s="649">
        <v>0.20942457020282701</v>
      </c>
      <c r="F69" s="649">
        <v>0.25837948918342601</v>
      </c>
      <c r="G69" s="649">
        <v>0.111666612327099</v>
      </c>
      <c r="H69" s="649">
        <v>2.99690887331963E-2</v>
      </c>
      <c r="I69" s="655">
        <v>2.9920849800109899</v>
      </c>
      <c r="J69" s="649">
        <v>0.40262659619184898</v>
      </c>
    </row>
    <row r="70" spans="1:10" x14ac:dyDescent="0.2">
      <c r="A70" s="2" t="s">
        <v>76</v>
      </c>
      <c r="B70" s="652">
        <v>103</v>
      </c>
      <c r="C70" s="649">
        <v>0.12883453071117401</v>
      </c>
      <c r="D70" s="649">
        <v>0.27359074354171797</v>
      </c>
      <c r="E70" s="649">
        <v>0.23166698217392001</v>
      </c>
      <c r="F70" s="649">
        <v>0.28627899289131198</v>
      </c>
      <c r="G70" s="649">
        <v>5.8323580771684598E-2</v>
      </c>
      <c r="H70" s="649">
        <v>2.1305160596966698E-2</v>
      </c>
      <c r="I70" s="655">
        <v>2.8688726425170898</v>
      </c>
      <c r="J70" s="649">
        <v>0.41118565448635702</v>
      </c>
    </row>
    <row r="71" spans="1:10" x14ac:dyDescent="0.2">
      <c r="A71" s="3" t="s">
        <v>77</v>
      </c>
      <c r="B71" s="653">
        <v>78</v>
      </c>
      <c r="C71" s="650">
        <v>0.115885950624943</v>
      </c>
      <c r="D71" s="650">
        <v>0.25662875175476102</v>
      </c>
      <c r="E71" s="650">
        <v>0.16655971109867099</v>
      </c>
      <c r="F71" s="650">
        <v>0.33410742878913902</v>
      </c>
      <c r="G71" s="650">
        <v>5.6628622114658397E-2</v>
      </c>
      <c r="H71" s="650">
        <v>7.0189543068408994E-2</v>
      </c>
      <c r="I71" s="656">
        <v>2.9558663368225102</v>
      </c>
      <c r="J71" s="650">
        <v>0.400635093548046</v>
      </c>
    </row>
    <row r="73" spans="1:10" x14ac:dyDescent="0.2">
      <c r="A73" t="s">
        <v>387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J75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10" width="12.77734375" bestFit="1" customWidth="1"/>
  </cols>
  <sheetData>
    <row r="1" spans="1:10" x14ac:dyDescent="0.2">
      <c r="A1" s="16" t="str">
        <f>HYPERLINK("#'Inhalt'!A1", "Inhalt")</f>
        <v>Inhalt</v>
      </c>
    </row>
    <row r="3" spans="1:10" x14ac:dyDescent="0.2">
      <c r="A3" s="1" t="s">
        <v>388</v>
      </c>
    </row>
    <row r="4" spans="1:10" x14ac:dyDescent="0.2">
      <c r="A4" t="s">
        <v>3</v>
      </c>
    </row>
    <row r="5" spans="1:10" ht="38.25" x14ac:dyDescent="0.2">
      <c r="A5" s="4" t="s">
        <v>4</v>
      </c>
      <c r="B5" s="4" t="s">
        <v>5</v>
      </c>
      <c r="C5" s="4" t="s">
        <v>389</v>
      </c>
      <c r="D5" s="4" t="s">
        <v>326</v>
      </c>
      <c r="E5" s="4" t="s">
        <v>390</v>
      </c>
      <c r="F5" s="4" t="s">
        <v>391</v>
      </c>
      <c r="G5" s="4" t="s">
        <v>246</v>
      </c>
      <c r="H5" s="4" t="s">
        <v>247</v>
      </c>
      <c r="I5" s="4" t="s">
        <v>162</v>
      </c>
      <c r="J5" s="4" t="s">
        <v>12</v>
      </c>
    </row>
    <row r="6" spans="1:10" x14ac:dyDescent="0.2">
      <c r="A6" s="5" t="s">
        <v>13</v>
      </c>
      <c r="B6" s="660" t="s">
        <v>1</v>
      </c>
      <c r="C6" s="657" t="s">
        <v>1</v>
      </c>
      <c r="D6" s="657" t="s">
        <v>1</v>
      </c>
      <c r="E6" s="657" t="s">
        <v>1</v>
      </c>
      <c r="F6" s="657" t="s">
        <v>1</v>
      </c>
      <c r="G6" s="657" t="s">
        <v>1</v>
      </c>
      <c r="H6" s="657" t="s">
        <v>1</v>
      </c>
      <c r="I6" s="657" t="s">
        <v>1</v>
      </c>
      <c r="J6" s="657" t="s">
        <v>1</v>
      </c>
    </row>
    <row r="7" spans="1:10" x14ac:dyDescent="0.2">
      <c r="A7" s="2" t="s">
        <v>13</v>
      </c>
      <c r="B7" s="661">
        <v>6142</v>
      </c>
      <c r="C7" s="658">
        <v>0.287836343050003</v>
      </c>
      <c r="D7" s="658">
        <v>0.33766359090805098</v>
      </c>
      <c r="E7" s="658">
        <v>0.13923831284046201</v>
      </c>
      <c r="F7" s="658">
        <v>5.2331648766994497E-2</v>
      </c>
      <c r="G7" s="658">
        <v>0.10772689431905701</v>
      </c>
      <c r="H7" s="658">
        <v>2.5142822414636602E-2</v>
      </c>
      <c r="I7" s="658">
        <v>5.00603877007961E-2</v>
      </c>
      <c r="J7" s="658">
        <v>0.65846283896311397</v>
      </c>
    </row>
    <row r="8" spans="1:10" x14ac:dyDescent="0.2">
      <c r="A8" s="5" t="s">
        <v>14</v>
      </c>
      <c r="B8" s="660" t="s">
        <v>1</v>
      </c>
      <c r="C8" s="657" t="s">
        <v>1</v>
      </c>
      <c r="D8" s="657" t="s">
        <v>1</v>
      </c>
      <c r="E8" s="657" t="s">
        <v>1</v>
      </c>
      <c r="F8" s="657" t="s">
        <v>1</v>
      </c>
      <c r="G8" s="657" t="s">
        <v>1</v>
      </c>
      <c r="H8" s="657" t="s">
        <v>1</v>
      </c>
      <c r="I8" s="657" t="s">
        <v>1</v>
      </c>
      <c r="J8" s="657" t="s">
        <v>1</v>
      </c>
    </row>
    <row r="9" spans="1:10" x14ac:dyDescent="0.2">
      <c r="A9" s="2" t="s">
        <v>15</v>
      </c>
      <c r="B9" s="661">
        <v>105</v>
      </c>
      <c r="C9" s="658">
        <v>0.276725083589554</v>
      </c>
      <c r="D9" s="658">
        <v>0.32249653339385997</v>
      </c>
      <c r="E9" s="658">
        <v>0.141193732619286</v>
      </c>
      <c r="F9" s="658">
        <v>7.6743192970752702E-2</v>
      </c>
      <c r="G9" s="658">
        <v>0.12737314403057101</v>
      </c>
      <c r="H9" s="658">
        <v>0</v>
      </c>
      <c r="I9" s="658">
        <v>5.5468317121267298E-2</v>
      </c>
      <c r="J9" s="658">
        <v>0.63441134424813195</v>
      </c>
    </row>
    <row r="10" spans="1:10" x14ac:dyDescent="0.2">
      <c r="A10" s="2" t="s">
        <v>16</v>
      </c>
      <c r="B10" s="661">
        <v>105</v>
      </c>
      <c r="C10" s="658">
        <v>0.25558808445930498</v>
      </c>
      <c r="D10" s="658">
        <v>0.45405074954032898</v>
      </c>
      <c r="E10" s="658">
        <v>0.118070550262928</v>
      </c>
      <c r="F10" s="658">
        <v>5.7492945343255997E-2</v>
      </c>
      <c r="G10" s="658">
        <v>5.19984215497971E-2</v>
      </c>
      <c r="H10" s="658">
        <v>3.2302558422088602E-2</v>
      </c>
      <c r="I10" s="658">
        <v>3.04966699331999E-2</v>
      </c>
      <c r="J10" s="658">
        <v>0.73196122900161997</v>
      </c>
    </row>
    <row r="11" spans="1:10" x14ac:dyDescent="0.2">
      <c r="A11" s="2" t="s">
        <v>17</v>
      </c>
      <c r="B11" s="661">
        <v>127</v>
      </c>
      <c r="C11" s="658">
        <v>0.308782458305359</v>
      </c>
      <c r="D11" s="658">
        <v>0.38874724507331798</v>
      </c>
      <c r="E11" s="658">
        <v>0.121095553040504</v>
      </c>
      <c r="F11" s="658">
        <v>6.9597072899341597E-2</v>
      </c>
      <c r="G11" s="658">
        <v>5.7868704199791003E-2</v>
      </c>
      <c r="H11" s="658">
        <v>1.71022657305002E-2</v>
      </c>
      <c r="I11" s="658">
        <v>3.6806702613830601E-2</v>
      </c>
      <c r="J11" s="658">
        <v>0.724184547299773</v>
      </c>
    </row>
    <row r="12" spans="1:10" x14ac:dyDescent="0.2">
      <c r="A12" s="2" t="s">
        <v>18</v>
      </c>
      <c r="B12" s="661">
        <v>109</v>
      </c>
      <c r="C12" s="658">
        <v>0.30675661563873302</v>
      </c>
      <c r="D12" s="658">
        <v>0.379644125699997</v>
      </c>
      <c r="E12" s="658">
        <v>0.147891029715538</v>
      </c>
      <c r="F12" s="658">
        <v>3.3805899322032901E-2</v>
      </c>
      <c r="G12" s="658">
        <v>8.7114565074443803E-2</v>
      </c>
      <c r="H12" s="658">
        <v>1.6902949661016499E-2</v>
      </c>
      <c r="I12" s="658">
        <v>2.7884809300303501E-2</v>
      </c>
      <c r="J12" s="658">
        <v>0.70608992828336103</v>
      </c>
    </row>
    <row r="13" spans="1:10" x14ac:dyDescent="0.2">
      <c r="A13" s="2" t="s">
        <v>19</v>
      </c>
      <c r="B13" s="661">
        <v>108</v>
      </c>
      <c r="C13" s="658">
        <v>0.23371905088424699</v>
      </c>
      <c r="D13" s="658">
        <v>0.40002781152725198</v>
      </c>
      <c r="E13" s="658">
        <v>0.215784281492233</v>
      </c>
      <c r="F13" s="658">
        <v>3.8159109652042403E-2</v>
      </c>
      <c r="G13" s="658">
        <v>6.5999858081340804E-2</v>
      </c>
      <c r="H13" s="658">
        <v>7.9125445336103405E-3</v>
      </c>
      <c r="I13" s="658">
        <v>3.8397341966629001E-2</v>
      </c>
      <c r="J13" s="658">
        <v>0.65905273695394395</v>
      </c>
    </row>
    <row r="14" spans="1:10" x14ac:dyDescent="0.2">
      <c r="A14" s="2" t="s">
        <v>20</v>
      </c>
      <c r="B14" s="661">
        <v>98</v>
      </c>
      <c r="C14" s="658">
        <v>0.34213387966156</v>
      </c>
      <c r="D14" s="658">
        <v>0.28137984871864302</v>
      </c>
      <c r="E14" s="658">
        <v>0.161309793591499</v>
      </c>
      <c r="F14" s="658">
        <v>9.1250836849212605E-2</v>
      </c>
      <c r="G14" s="658">
        <v>6.9078259170055403E-2</v>
      </c>
      <c r="H14" s="658">
        <v>1.97455789893866E-2</v>
      </c>
      <c r="I14" s="658">
        <v>3.5101775079965598E-2</v>
      </c>
      <c r="J14" s="658">
        <v>0.64619638665662904</v>
      </c>
    </row>
    <row r="15" spans="1:10" x14ac:dyDescent="0.2">
      <c r="A15" s="2" t="s">
        <v>21</v>
      </c>
      <c r="B15" s="661">
        <v>94</v>
      </c>
      <c r="C15" s="658">
        <v>0.315407365560532</v>
      </c>
      <c r="D15" s="658">
        <v>0.368340343236923</v>
      </c>
      <c r="E15" s="658">
        <v>0.18640106916427601</v>
      </c>
      <c r="F15" s="658">
        <v>3.9870653301477398E-2</v>
      </c>
      <c r="G15" s="658">
        <v>3.3081784844398499E-2</v>
      </c>
      <c r="H15" s="658">
        <v>9.3022445216774906E-3</v>
      </c>
      <c r="I15" s="658">
        <v>4.75965552031994E-2</v>
      </c>
      <c r="J15" s="658">
        <v>0.71791812720386405</v>
      </c>
    </row>
    <row r="16" spans="1:10" x14ac:dyDescent="0.2">
      <c r="A16" s="2" t="s">
        <v>22</v>
      </c>
      <c r="B16" s="661">
        <v>104</v>
      </c>
      <c r="C16" s="658">
        <v>0.21731100976467099</v>
      </c>
      <c r="D16" s="658">
        <v>0.47720685601234403</v>
      </c>
      <c r="E16" s="658">
        <v>0.11611694842577</v>
      </c>
      <c r="F16" s="658">
        <v>4.5438870787620503E-2</v>
      </c>
      <c r="G16" s="658">
        <v>0.11484715342521699</v>
      </c>
      <c r="H16" s="658">
        <v>4.8209093511104601E-3</v>
      </c>
      <c r="I16" s="658">
        <v>2.42582391947508E-2</v>
      </c>
      <c r="J16" s="658">
        <v>0.71178451405468801</v>
      </c>
    </row>
    <row r="17" spans="1:10" x14ac:dyDescent="0.2">
      <c r="A17" s="2" t="s">
        <v>23</v>
      </c>
      <c r="B17" s="661">
        <v>78</v>
      </c>
      <c r="C17" s="658">
        <v>0.296601802110672</v>
      </c>
      <c r="D17" s="658">
        <v>0.26560482382774397</v>
      </c>
      <c r="E17" s="658">
        <v>0.18000969290733301</v>
      </c>
      <c r="F17" s="658">
        <v>1.2302341870963599E-2</v>
      </c>
      <c r="G17" s="658">
        <v>0.151065573096275</v>
      </c>
      <c r="H17" s="658">
        <v>1.4253993518650501E-2</v>
      </c>
      <c r="I17" s="658">
        <v>8.0161795020103496E-2</v>
      </c>
      <c r="J17" s="658">
        <v>0.611201632236271</v>
      </c>
    </row>
    <row r="18" spans="1:10" x14ac:dyDescent="0.2">
      <c r="A18" s="2" t="s">
        <v>24</v>
      </c>
      <c r="B18" s="661">
        <v>79</v>
      </c>
      <c r="C18" s="658">
        <v>0.267707198858261</v>
      </c>
      <c r="D18" s="658">
        <v>0.33250263333320601</v>
      </c>
      <c r="E18" s="658">
        <v>0.15779082477092701</v>
      </c>
      <c r="F18" s="658">
        <v>5.7978484779596301E-2</v>
      </c>
      <c r="G18" s="658">
        <v>0.15170307457447099</v>
      </c>
      <c r="H18" s="658">
        <v>1.0634271427989001E-2</v>
      </c>
      <c r="I18" s="658">
        <v>2.1683523431420298E-2</v>
      </c>
      <c r="J18" s="658">
        <v>0.61351294771212095</v>
      </c>
    </row>
    <row r="19" spans="1:10" x14ac:dyDescent="0.2">
      <c r="A19" s="2" t="s">
        <v>25</v>
      </c>
      <c r="B19" s="661">
        <v>97</v>
      </c>
      <c r="C19" s="658">
        <v>0.27242413163185097</v>
      </c>
      <c r="D19" s="658">
        <v>0.34903115034103399</v>
      </c>
      <c r="E19" s="658">
        <v>0.13377076387405401</v>
      </c>
      <c r="F19" s="658">
        <v>3.5423170775175102E-2</v>
      </c>
      <c r="G19" s="658">
        <v>8.9873887598514599E-2</v>
      </c>
      <c r="H19" s="658">
        <v>5.5581223219633102E-2</v>
      </c>
      <c r="I19" s="658">
        <v>6.3895672559738201E-2</v>
      </c>
      <c r="J19" s="658">
        <v>0.66387395481038802</v>
      </c>
    </row>
    <row r="20" spans="1:10" x14ac:dyDescent="0.2">
      <c r="A20" s="2" t="s">
        <v>26</v>
      </c>
      <c r="B20" s="661">
        <v>100</v>
      </c>
      <c r="C20" s="658">
        <v>0.26984241604804998</v>
      </c>
      <c r="D20" s="658">
        <v>0.30637955665588401</v>
      </c>
      <c r="E20" s="658">
        <v>0.118953920900822</v>
      </c>
      <c r="F20" s="658">
        <v>6.8818084895610795E-2</v>
      </c>
      <c r="G20" s="658">
        <v>0.16912992298603099</v>
      </c>
      <c r="H20" s="658">
        <v>2.8839364647865299E-2</v>
      </c>
      <c r="I20" s="658">
        <v>3.8036711513996103E-2</v>
      </c>
      <c r="J20" s="658">
        <v>0.59900621259638598</v>
      </c>
    </row>
    <row r="21" spans="1:10" x14ac:dyDescent="0.2">
      <c r="A21" s="2" t="s">
        <v>27</v>
      </c>
      <c r="B21" s="661">
        <v>82</v>
      </c>
      <c r="C21" s="658">
        <v>0.29400336742401101</v>
      </c>
      <c r="D21" s="658">
        <v>0.37021222710609403</v>
      </c>
      <c r="E21" s="658">
        <v>0.18357406556606301</v>
      </c>
      <c r="F21" s="658">
        <v>5.2241381257772397E-2</v>
      </c>
      <c r="G21" s="658">
        <v>5.6989978998899501E-2</v>
      </c>
      <c r="H21" s="658">
        <v>5.9249973855912703E-3</v>
      </c>
      <c r="I21" s="658">
        <v>3.7053972482681302E-2</v>
      </c>
      <c r="J21" s="658">
        <v>0.68977448610263503</v>
      </c>
    </row>
    <row r="22" spans="1:10" x14ac:dyDescent="0.2">
      <c r="A22" s="2" t="s">
        <v>28</v>
      </c>
      <c r="B22" s="661">
        <v>106</v>
      </c>
      <c r="C22" s="658">
        <v>0.29787752032280002</v>
      </c>
      <c r="D22" s="658">
        <v>0.45723906159400901</v>
      </c>
      <c r="E22" s="658">
        <v>6.5942876040935502E-2</v>
      </c>
      <c r="F22" s="658">
        <v>5.4742448031902299E-2</v>
      </c>
      <c r="G22" s="658">
        <v>4.0422290563583402E-2</v>
      </c>
      <c r="H22" s="658">
        <v>2.85666659474373E-2</v>
      </c>
      <c r="I22" s="658">
        <v>5.52091374993324E-2</v>
      </c>
      <c r="J22" s="658">
        <v>0.79924204592556103</v>
      </c>
    </row>
    <row r="23" spans="1:10" x14ac:dyDescent="0.2">
      <c r="A23" s="2" t="s">
        <v>29</v>
      </c>
      <c r="B23" s="661">
        <v>103</v>
      </c>
      <c r="C23" s="658">
        <v>0.302001953125</v>
      </c>
      <c r="D23" s="658">
        <v>0.33512362837791398</v>
      </c>
      <c r="E23" s="658">
        <v>0.17216819524765001</v>
      </c>
      <c r="F23" s="658">
        <v>4.2238876223564099E-2</v>
      </c>
      <c r="G23" s="658">
        <v>7.2634033858776106E-2</v>
      </c>
      <c r="H23" s="658">
        <v>2.0602865144610401E-2</v>
      </c>
      <c r="I23" s="658">
        <v>5.5230431258678402E-2</v>
      </c>
      <c r="J23" s="658">
        <v>0.67437141699722902</v>
      </c>
    </row>
    <row r="24" spans="1:10" x14ac:dyDescent="0.2">
      <c r="A24" s="2" t="s">
        <v>30</v>
      </c>
      <c r="B24" s="661">
        <v>101</v>
      </c>
      <c r="C24" s="658">
        <v>0.21222659945488001</v>
      </c>
      <c r="D24" s="658">
        <v>0.354203671216965</v>
      </c>
      <c r="E24" s="658">
        <v>0.189735531806946</v>
      </c>
      <c r="F24" s="658">
        <v>8.45656618475914E-2</v>
      </c>
      <c r="G24" s="658">
        <v>8.3758234977722196E-2</v>
      </c>
      <c r="H24" s="658">
        <v>2.69173439592123E-2</v>
      </c>
      <c r="I24" s="658">
        <v>4.8592973500490202E-2</v>
      </c>
      <c r="J24" s="658">
        <v>0.59536060268062996</v>
      </c>
    </row>
    <row r="25" spans="1:10" x14ac:dyDescent="0.2">
      <c r="A25" s="2" t="s">
        <v>31</v>
      </c>
      <c r="B25" s="661">
        <v>103</v>
      </c>
      <c r="C25" s="658">
        <v>0.212212979793549</v>
      </c>
      <c r="D25" s="658">
        <v>0.31092905998230003</v>
      </c>
      <c r="E25" s="658">
        <v>0.19471491873264299</v>
      </c>
      <c r="F25" s="658">
        <v>8.2181312143802601E-2</v>
      </c>
      <c r="G25" s="658">
        <v>7.7356517314910903E-2</v>
      </c>
      <c r="H25" s="658">
        <v>6.5589390695095104E-2</v>
      </c>
      <c r="I25" s="658">
        <v>5.7015825062990202E-2</v>
      </c>
      <c r="J25" s="658">
        <v>0.55477287065194203</v>
      </c>
    </row>
    <row r="26" spans="1:10" x14ac:dyDescent="0.2">
      <c r="A26" s="2" t="s">
        <v>32</v>
      </c>
      <c r="B26" s="661">
        <v>96</v>
      </c>
      <c r="C26" s="658">
        <v>0.30538824200630199</v>
      </c>
      <c r="D26" s="658">
        <v>0.20645223557949099</v>
      </c>
      <c r="E26" s="658">
        <v>0.18191060423850999</v>
      </c>
      <c r="F26" s="658">
        <v>5.9371970593929298E-2</v>
      </c>
      <c r="G26" s="658">
        <v>0.138736411929131</v>
      </c>
      <c r="H26" s="658">
        <v>4.0003813803196002E-2</v>
      </c>
      <c r="I26" s="658">
        <v>6.8136736750602694E-2</v>
      </c>
      <c r="J26" s="658">
        <v>0.549265637553212</v>
      </c>
    </row>
    <row r="27" spans="1:10" x14ac:dyDescent="0.2">
      <c r="A27" s="2" t="s">
        <v>33</v>
      </c>
      <c r="B27" s="661">
        <v>92</v>
      </c>
      <c r="C27" s="658">
        <v>0.233564287424088</v>
      </c>
      <c r="D27" s="658">
        <v>0.30105248093605003</v>
      </c>
      <c r="E27" s="658">
        <v>0.156937286257744</v>
      </c>
      <c r="F27" s="658">
        <v>9.3976981937885298E-2</v>
      </c>
      <c r="G27" s="658">
        <v>0.11588341742754001</v>
      </c>
      <c r="H27" s="658">
        <v>2.6763157919049301E-2</v>
      </c>
      <c r="I27" s="658">
        <v>7.1822382509708405E-2</v>
      </c>
      <c r="J27" s="658">
        <v>0.57598541648123602</v>
      </c>
    </row>
    <row r="28" spans="1:10" x14ac:dyDescent="0.2">
      <c r="A28" s="2" t="s">
        <v>34</v>
      </c>
      <c r="B28" s="661">
        <v>104</v>
      </c>
      <c r="C28" s="658">
        <v>0.44861593842506398</v>
      </c>
      <c r="D28" s="658">
        <v>0.282680153846741</v>
      </c>
      <c r="E28" s="658">
        <v>0.13129179179668399</v>
      </c>
      <c r="F28" s="658">
        <v>1.9817324355244598E-2</v>
      </c>
      <c r="G28" s="658">
        <v>9.9583886563777896E-2</v>
      </c>
      <c r="H28" s="658">
        <v>0</v>
      </c>
      <c r="I28" s="658">
        <v>1.8010897561907799E-2</v>
      </c>
      <c r="J28" s="658">
        <v>0.74470897488032195</v>
      </c>
    </row>
    <row r="29" spans="1:10" x14ac:dyDescent="0.2">
      <c r="A29" s="2" t="s">
        <v>35</v>
      </c>
      <c r="B29" s="661">
        <v>100</v>
      </c>
      <c r="C29" s="658">
        <v>0.25824832916259799</v>
      </c>
      <c r="D29" s="658">
        <v>0.28670033812522899</v>
      </c>
      <c r="E29" s="658">
        <v>0.173019528388977</v>
      </c>
      <c r="F29" s="658">
        <v>0.106353156268597</v>
      </c>
      <c r="G29" s="658">
        <v>9.1128200292587294E-2</v>
      </c>
      <c r="H29" s="658">
        <v>2.6366284117102599E-2</v>
      </c>
      <c r="I29" s="658">
        <v>5.8184180408716202E-2</v>
      </c>
      <c r="J29" s="658">
        <v>0.57861489078037298</v>
      </c>
    </row>
    <row r="30" spans="1:10" x14ac:dyDescent="0.2">
      <c r="A30" s="2" t="s">
        <v>36</v>
      </c>
      <c r="B30" s="661">
        <v>90</v>
      </c>
      <c r="C30" s="658">
        <v>0.28895398974418601</v>
      </c>
      <c r="D30" s="658">
        <v>0.32249987125396701</v>
      </c>
      <c r="E30" s="658">
        <v>0.205963090062141</v>
      </c>
      <c r="F30" s="658">
        <v>4.8882655799388899E-2</v>
      </c>
      <c r="G30" s="658">
        <v>6.3055835664272294E-2</v>
      </c>
      <c r="H30" s="658">
        <v>1.51299834251404E-2</v>
      </c>
      <c r="I30" s="658">
        <v>5.55145554244518E-2</v>
      </c>
      <c r="J30" s="658">
        <v>0.64739364335210803</v>
      </c>
    </row>
    <row r="31" spans="1:10" x14ac:dyDescent="0.2">
      <c r="A31" s="2" t="s">
        <v>37</v>
      </c>
      <c r="B31" s="661">
        <v>82</v>
      </c>
      <c r="C31" s="658">
        <v>0.311350017786026</v>
      </c>
      <c r="D31" s="658">
        <v>0.365884870290756</v>
      </c>
      <c r="E31" s="658">
        <v>0.15203325450420399</v>
      </c>
      <c r="F31" s="658">
        <v>4.1500344872474698E-2</v>
      </c>
      <c r="G31" s="658">
        <v>6.5264165401458699E-2</v>
      </c>
      <c r="H31" s="658">
        <v>8.5752950981259294E-3</v>
      </c>
      <c r="I31" s="658">
        <v>5.5392064154148102E-2</v>
      </c>
      <c r="J31" s="658">
        <v>0.71694811539998404</v>
      </c>
    </row>
    <row r="32" spans="1:10" x14ac:dyDescent="0.2">
      <c r="A32" s="2" t="s">
        <v>38</v>
      </c>
      <c r="B32" s="661">
        <v>105</v>
      </c>
      <c r="C32" s="658">
        <v>0.37394487857818598</v>
      </c>
      <c r="D32" s="658">
        <v>0.266134202480316</v>
      </c>
      <c r="E32" s="658">
        <v>0.160034775733948</v>
      </c>
      <c r="F32" s="658">
        <v>4.7940172255039201E-2</v>
      </c>
      <c r="G32" s="658">
        <v>6.9703109562397003E-2</v>
      </c>
      <c r="H32" s="658">
        <v>9.6345497295260395E-3</v>
      </c>
      <c r="I32" s="658">
        <v>7.2608299553394304E-2</v>
      </c>
      <c r="J32" s="658">
        <v>0.69019281616015804</v>
      </c>
    </row>
    <row r="33" spans="1:10" x14ac:dyDescent="0.2">
      <c r="A33" s="2" t="s">
        <v>39</v>
      </c>
      <c r="B33" s="661">
        <v>95</v>
      </c>
      <c r="C33" s="658">
        <v>0.42618796229362499</v>
      </c>
      <c r="D33" s="658">
        <v>0.27655357122421298</v>
      </c>
      <c r="E33" s="658">
        <v>0.10432792454958</v>
      </c>
      <c r="F33" s="658">
        <v>4.6721223741769798E-2</v>
      </c>
      <c r="G33" s="658">
        <v>9.3391321599483504E-2</v>
      </c>
      <c r="H33" s="658">
        <v>9.1751916334032995E-3</v>
      </c>
      <c r="I33" s="658">
        <v>4.3642789125442498E-2</v>
      </c>
      <c r="J33" s="658">
        <v>0.73481073511129003</v>
      </c>
    </row>
    <row r="34" spans="1:10" x14ac:dyDescent="0.2">
      <c r="A34" s="2" t="s">
        <v>40</v>
      </c>
      <c r="B34" s="661">
        <v>100</v>
      </c>
      <c r="C34" s="658">
        <v>0.22204533219337499</v>
      </c>
      <c r="D34" s="658">
        <v>0.33008551597595198</v>
      </c>
      <c r="E34" s="658">
        <v>0.14187081158161199</v>
      </c>
      <c r="F34" s="658">
        <v>7.0435449481010395E-2</v>
      </c>
      <c r="G34" s="658">
        <v>0.14753042161464699</v>
      </c>
      <c r="H34" s="658">
        <v>9.4585623592138308E-3</v>
      </c>
      <c r="I34" s="658">
        <v>7.8573927283287007E-2</v>
      </c>
      <c r="J34" s="658">
        <v>0.59921338481783504</v>
      </c>
    </row>
    <row r="35" spans="1:10" x14ac:dyDescent="0.2">
      <c r="A35" s="2" t="s">
        <v>41</v>
      </c>
      <c r="B35" s="661">
        <v>106</v>
      </c>
      <c r="C35" s="658">
        <v>0.33586645126342801</v>
      </c>
      <c r="D35" s="658">
        <v>0.35975846648216198</v>
      </c>
      <c r="E35" s="658">
        <v>0.10857342928648001</v>
      </c>
      <c r="F35" s="658">
        <v>5.1138311624526998E-2</v>
      </c>
      <c r="G35" s="658">
        <v>7.9360276460647597E-2</v>
      </c>
      <c r="H35" s="658">
        <v>3.8382101804018E-2</v>
      </c>
      <c r="I35" s="658">
        <v>2.6920961216092099E-2</v>
      </c>
      <c r="J35" s="658">
        <v>0.71486990403830597</v>
      </c>
    </row>
    <row r="36" spans="1:10" x14ac:dyDescent="0.2">
      <c r="A36" s="2" t="s">
        <v>42</v>
      </c>
      <c r="B36" s="661">
        <v>86</v>
      </c>
      <c r="C36" s="658">
        <v>0.30229166150093101</v>
      </c>
      <c r="D36" s="658">
        <v>0.35901412367820701</v>
      </c>
      <c r="E36" s="658">
        <v>0.13348060846328699</v>
      </c>
      <c r="F36" s="658">
        <v>4.0382716804742799E-2</v>
      </c>
      <c r="G36" s="658">
        <v>7.9496800899505601E-2</v>
      </c>
      <c r="H36" s="658">
        <v>3.6137051880359601E-2</v>
      </c>
      <c r="I36" s="658">
        <v>4.9197044223547003E-2</v>
      </c>
      <c r="J36" s="658">
        <v>0.695523479370174</v>
      </c>
    </row>
    <row r="37" spans="1:10" x14ac:dyDescent="0.2">
      <c r="A37" s="2" t="s">
        <v>43</v>
      </c>
      <c r="B37" s="661">
        <v>91</v>
      </c>
      <c r="C37" s="658">
        <v>0.22506630420684801</v>
      </c>
      <c r="D37" s="658">
        <v>0.35320729017257702</v>
      </c>
      <c r="E37" s="658">
        <v>0.105286404490471</v>
      </c>
      <c r="F37" s="658">
        <v>7.8025020658969907E-2</v>
      </c>
      <c r="G37" s="658">
        <v>0.12998983263969399</v>
      </c>
      <c r="H37" s="658">
        <v>5.2902471274137497E-2</v>
      </c>
      <c r="I37" s="658">
        <v>5.5522676557302503E-2</v>
      </c>
      <c r="J37" s="658">
        <v>0.61226837323268901</v>
      </c>
    </row>
    <row r="38" spans="1:10" x14ac:dyDescent="0.2">
      <c r="A38" s="2" t="s">
        <v>44</v>
      </c>
      <c r="B38" s="661">
        <v>105</v>
      </c>
      <c r="C38" s="658">
        <v>0.25283288955688499</v>
      </c>
      <c r="D38" s="658">
        <v>0.46030980348586997</v>
      </c>
      <c r="E38" s="658">
        <v>0.151187658309937</v>
      </c>
      <c r="F38" s="658">
        <v>4.5003406703472103E-2</v>
      </c>
      <c r="G38" s="658">
        <v>7.1840927004814106E-2</v>
      </c>
      <c r="H38" s="658">
        <v>9.5755988731980306E-3</v>
      </c>
      <c r="I38" s="658">
        <v>9.2497076839208603E-3</v>
      </c>
      <c r="J38" s="658">
        <v>0.71980064462957605</v>
      </c>
    </row>
    <row r="39" spans="1:10" x14ac:dyDescent="0.2">
      <c r="A39" s="2" t="s">
        <v>45</v>
      </c>
      <c r="B39" s="661">
        <v>106</v>
      </c>
      <c r="C39" s="658">
        <v>0.39104235172271701</v>
      </c>
      <c r="D39" s="658">
        <v>0.36415013670921298</v>
      </c>
      <c r="E39" s="658">
        <v>0.103155627846718</v>
      </c>
      <c r="F39" s="658">
        <v>4.1839752346277202E-2</v>
      </c>
      <c r="G39" s="658">
        <v>6.3315682113170596E-2</v>
      </c>
      <c r="H39" s="658">
        <v>0</v>
      </c>
      <c r="I39" s="658">
        <v>3.6496452987194103E-2</v>
      </c>
      <c r="J39" s="658">
        <v>0.78379834496033995</v>
      </c>
    </row>
    <row r="40" spans="1:10" x14ac:dyDescent="0.2">
      <c r="A40" s="2" t="s">
        <v>46</v>
      </c>
      <c r="B40" s="661">
        <v>103</v>
      </c>
      <c r="C40" s="658">
        <v>0.295737594366074</v>
      </c>
      <c r="D40" s="658">
        <v>0.34052446484565702</v>
      </c>
      <c r="E40" s="658">
        <v>0.15929725766181899</v>
      </c>
      <c r="F40" s="658">
        <v>8.2573972642421695E-2</v>
      </c>
      <c r="G40" s="658">
        <v>9.2533268034458202E-2</v>
      </c>
      <c r="H40" s="658">
        <v>2.1881448104977601E-2</v>
      </c>
      <c r="I40" s="658">
        <v>7.4519873596727796E-3</v>
      </c>
      <c r="J40" s="658">
        <v>0.64103907880162303</v>
      </c>
    </row>
    <row r="41" spans="1:10" x14ac:dyDescent="0.2">
      <c r="A41" s="2" t="s">
        <v>47</v>
      </c>
      <c r="B41" s="661">
        <v>100</v>
      </c>
      <c r="C41" s="658">
        <v>0.265400171279907</v>
      </c>
      <c r="D41" s="658">
        <v>0.45412728190422103</v>
      </c>
      <c r="E41" s="658">
        <v>0.10194794833660099</v>
      </c>
      <c r="F41" s="658">
        <v>2.4261498823761898E-2</v>
      </c>
      <c r="G41" s="658">
        <v>8.5021533071994795E-2</v>
      </c>
      <c r="H41" s="658">
        <v>3.1103782355785401E-2</v>
      </c>
      <c r="I41" s="658">
        <v>3.8137782365083701E-2</v>
      </c>
      <c r="J41" s="658">
        <v>0.74805667733442005</v>
      </c>
    </row>
    <row r="42" spans="1:10" x14ac:dyDescent="0.2">
      <c r="A42" s="2" t="s">
        <v>48</v>
      </c>
      <c r="B42" s="661">
        <v>102</v>
      </c>
      <c r="C42" s="658">
        <v>0.29382914304733299</v>
      </c>
      <c r="D42" s="658">
        <v>0.30716890096664401</v>
      </c>
      <c r="E42" s="658">
        <v>0.15484906733036</v>
      </c>
      <c r="F42" s="658">
        <v>1.9602347165346101E-2</v>
      </c>
      <c r="G42" s="658">
        <v>9.7685605287551894E-2</v>
      </c>
      <c r="H42" s="658">
        <v>1.7181104049086598E-2</v>
      </c>
      <c r="I42" s="658">
        <v>0.10968381911516201</v>
      </c>
      <c r="J42" s="658">
        <v>0.67503889710078302</v>
      </c>
    </row>
    <row r="43" spans="1:10" x14ac:dyDescent="0.2">
      <c r="A43" s="2" t="s">
        <v>49</v>
      </c>
      <c r="B43" s="661">
        <v>92</v>
      </c>
      <c r="C43" s="658">
        <v>0.40427145361900302</v>
      </c>
      <c r="D43" s="658">
        <v>0.318437069654465</v>
      </c>
      <c r="E43" s="658">
        <v>0.13754153251647899</v>
      </c>
      <c r="F43" s="658">
        <v>2.8056800365448002E-2</v>
      </c>
      <c r="G43" s="658">
        <v>5.4375287145376199E-2</v>
      </c>
      <c r="H43" s="658">
        <v>0</v>
      </c>
      <c r="I43" s="658">
        <v>5.7317864149808898E-2</v>
      </c>
      <c r="J43" s="658">
        <v>0.76665133460885004</v>
      </c>
    </row>
    <row r="44" spans="1:10" x14ac:dyDescent="0.2">
      <c r="A44" s="2" t="s">
        <v>50</v>
      </c>
      <c r="B44" s="661">
        <v>96</v>
      </c>
      <c r="C44" s="658">
        <v>0.39140322804451</v>
      </c>
      <c r="D44" s="658">
        <v>0.40063592791557301</v>
      </c>
      <c r="E44" s="658">
        <v>8.8400602340698201E-2</v>
      </c>
      <c r="F44" s="658">
        <v>2.9545007273554798E-2</v>
      </c>
      <c r="G44" s="658">
        <v>6.1294749379157999E-2</v>
      </c>
      <c r="H44" s="658">
        <v>1.05202468112111E-2</v>
      </c>
      <c r="I44" s="658">
        <v>1.8200233578681901E-2</v>
      </c>
      <c r="J44" s="658">
        <v>0.80672168277618805</v>
      </c>
    </row>
    <row r="45" spans="1:10" x14ac:dyDescent="0.2">
      <c r="A45" s="2" t="s">
        <v>51</v>
      </c>
      <c r="B45" s="661">
        <v>98</v>
      </c>
      <c r="C45" s="658">
        <v>0.26601958274841297</v>
      </c>
      <c r="D45" s="658">
        <v>0.39920932054519698</v>
      </c>
      <c r="E45" s="658">
        <v>6.55542463064194E-2</v>
      </c>
      <c r="F45" s="658">
        <v>3.20106185972691E-2</v>
      </c>
      <c r="G45" s="658">
        <v>0.149191498756409</v>
      </c>
      <c r="H45" s="658">
        <v>1.5503655187785599E-2</v>
      </c>
      <c r="I45" s="658">
        <v>7.2511084377765697E-2</v>
      </c>
      <c r="J45" s="658">
        <v>0.71723649459624095</v>
      </c>
    </row>
    <row r="46" spans="1:10" x14ac:dyDescent="0.2">
      <c r="A46" s="2" t="s">
        <v>52</v>
      </c>
      <c r="B46" s="661">
        <v>107</v>
      </c>
      <c r="C46" s="658">
        <v>0.217965483665466</v>
      </c>
      <c r="D46" s="658">
        <v>0.36982902884483299</v>
      </c>
      <c r="E46" s="658">
        <v>0.12938636541366599</v>
      </c>
      <c r="F46" s="658">
        <v>8.7703347206115695E-2</v>
      </c>
      <c r="G46" s="658">
        <v>0.11922997236251801</v>
      </c>
      <c r="H46" s="658">
        <v>2.60439347475767E-2</v>
      </c>
      <c r="I46" s="658">
        <v>4.98418696224689E-2</v>
      </c>
      <c r="J46" s="658">
        <v>0.61862809206764702</v>
      </c>
    </row>
    <row r="47" spans="1:10" x14ac:dyDescent="0.2">
      <c r="A47" s="2" t="s">
        <v>53</v>
      </c>
      <c r="B47" s="661">
        <v>102</v>
      </c>
      <c r="C47" s="658">
        <v>0.229419305920601</v>
      </c>
      <c r="D47" s="658">
        <v>0.42382845282554599</v>
      </c>
      <c r="E47" s="658">
        <v>0.12784887850284599</v>
      </c>
      <c r="F47" s="658">
        <v>6.7151390016078893E-2</v>
      </c>
      <c r="G47" s="658">
        <v>8.7560430169105502E-2</v>
      </c>
      <c r="H47" s="658">
        <v>6.23027887195349E-3</v>
      </c>
      <c r="I47" s="658">
        <v>5.7961247861385297E-2</v>
      </c>
      <c r="J47" s="658">
        <v>0.69344044312617703</v>
      </c>
    </row>
    <row r="48" spans="1:10" x14ac:dyDescent="0.2">
      <c r="A48" s="2" t="s">
        <v>54</v>
      </c>
      <c r="B48" s="661">
        <v>93</v>
      </c>
      <c r="C48" s="658">
        <v>0.36997956037521401</v>
      </c>
      <c r="D48" s="658">
        <v>0.33013308048248302</v>
      </c>
      <c r="E48" s="658">
        <v>0.110393807291985</v>
      </c>
      <c r="F48" s="658">
        <v>4.6940524131059598E-2</v>
      </c>
      <c r="G48" s="658">
        <v>8.2734286785125705E-2</v>
      </c>
      <c r="H48" s="658">
        <v>1.2166414409875899E-2</v>
      </c>
      <c r="I48" s="658">
        <v>4.7652311623096501E-2</v>
      </c>
      <c r="J48" s="658">
        <v>0.73514396092608203</v>
      </c>
    </row>
    <row r="49" spans="1:10" x14ac:dyDescent="0.2">
      <c r="A49" s="2" t="s">
        <v>55</v>
      </c>
      <c r="B49" s="661">
        <v>91</v>
      </c>
      <c r="C49" s="658">
        <v>0.16856957972049699</v>
      </c>
      <c r="D49" s="658">
        <v>0.30171257257461498</v>
      </c>
      <c r="E49" s="658">
        <v>0.16995885968208299</v>
      </c>
      <c r="F49" s="658">
        <v>4.1993420571088798E-2</v>
      </c>
      <c r="G49" s="658">
        <v>0.18705646693706501</v>
      </c>
      <c r="H49" s="658">
        <v>3.1970772892236703E-2</v>
      </c>
      <c r="I49" s="658">
        <v>9.8738349974155398E-2</v>
      </c>
      <c r="J49" s="658">
        <v>0.52180422923619696</v>
      </c>
    </row>
    <row r="50" spans="1:10" x14ac:dyDescent="0.2">
      <c r="A50" s="2" t="s">
        <v>56</v>
      </c>
      <c r="B50" s="661">
        <v>69</v>
      </c>
      <c r="C50" s="658">
        <v>0.363558679819107</v>
      </c>
      <c r="D50" s="658">
        <v>0.194867998361588</v>
      </c>
      <c r="E50" s="658">
        <v>0.160886690020561</v>
      </c>
      <c r="F50" s="658">
        <v>2.2050667554140101E-2</v>
      </c>
      <c r="G50" s="658">
        <v>0.16360983252525299</v>
      </c>
      <c r="H50" s="658">
        <v>2.1399488672614101E-2</v>
      </c>
      <c r="I50" s="658">
        <v>7.3626644909381894E-2</v>
      </c>
      <c r="J50" s="658">
        <v>0.60280951949794503</v>
      </c>
    </row>
    <row r="51" spans="1:10" x14ac:dyDescent="0.2">
      <c r="A51" s="2" t="s">
        <v>57</v>
      </c>
      <c r="B51" s="661">
        <v>107</v>
      </c>
      <c r="C51" s="658">
        <v>0.32114270329475397</v>
      </c>
      <c r="D51" s="658">
        <v>0.32729977369308499</v>
      </c>
      <c r="E51" s="658">
        <v>0.12701040506362901</v>
      </c>
      <c r="F51" s="658">
        <v>3.6429874598979901E-2</v>
      </c>
      <c r="G51" s="658">
        <v>0.11020465195178999</v>
      </c>
      <c r="H51" s="658">
        <v>3.6928512156009702E-2</v>
      </c>
      <c r="I51" s="658">
        <v>4.0984056890010799E-2</v>
      </c>
      <c r="J51" s="658">
        <v>0.67615402721901297</v>
      </c>
    </row>
    <row r="52" spans="1:10" x14ac:dyDescent="0.2">
      <c r="A52" s="2" t="s">
        <v>58</v>
      </c>
      <c r="B52" s="661">
        <v>79</v>
      </c>
      <c r="C52" s="658">
        <v>0.26750668883323703</v>
      </c>
      <c r="D52" s="658">
        <v>0.28674066066741899</v>
      </c>
      <c r="E52" s="658">
        <v>0.109566442668438</v>
      </c>
      <c r="F52" s="658">
        <v>8.3885647356510204E-2</v>
      </c>
      <c r="G52" s="658">
        <v>0.16199377179145799</v>
      </c>
      <c r="H52" s="658">
        <v>2.59596388787031E-2</v>
      </c>
      <c r="I52" s="658">
        <v>6.4347147941589397E-2</v>
      </c>
      <c r="J52" s="658">
        <v>0.59236430411630903</v>
      </c>
    </row>
    <row r="53" spans="1:10" x14ac:dyDescent="0.2">
      <c r="A53" s="2" t="s">
        <v>59</v>
      </c>
      <c r="B53" s="661">
        <v>102</v>
      </c>
      <c r="C53" s="658">
        <v>0.19934034347534199</v>
      </c>
      <c r="D53" s="658">
        <v>0.30927503108978299</v>
      </c>
      <c r="E53" s="658">
        <v>0.19959150254726399</v>
      </c>
      <c r="F53" s="658">
        <v>4.0266737341880798E-2</v>
      </c>
      <c r="G53" s="658">
        <v>0.15340685844421401</v>
      </c>
      <c r="H53" s="658">
        <v>3.0858363956213001E-2</v>
      </c>
      <c r="I53" s="658">
        <v>6.7261137068271595E-2</v>
      </c>
      <c r="J53" s="658">
        <v>0.54529237388703</v>
      </c>
    </row>
    <row r="54" spans="1:10" x14ac:dyDescent="0.2">
      <c r="A54" s="2" t="s">
        <v>60</v>
      </c>
      <c r="B54" s="661">
        <v>96</v>
      </c>
      <c r="C54" s="658">
        <v>0.25639033317565901</v>
      </c>
      <c r="D54" s="658">
        <v>0.446241796016693</v>
      </c>
      <c r="E54" s="658">
        <v>5.6207109242677702E-2</v>
      </c>
      <c r="F54" s="658">
        <v>2.4281479418277699E-2</v>
      </c>
      <c r="G54" s="658">
        <v>0.120183654129505</v>
      </c>
      <c r="H54" s="658">
        <v>5.7441066950559602E-2</v>
      </c>
      <c r="I54" s="658">
        <v>3.9254553616046899E-2</v>
      </c>
      <c r="J54" s="658">
        <v>0.73134058275875902</v>
      </c>
    </row>
    <row r="55" spans="1:10" x14ac:dyDescent="0.2">
      <c r="A55" s="2" t="s">
        <v>61</v>
      </c>
      <c r="B55" s="661">
        <v>95</v>
      </c>
      <c r="C55" s="658">
        <v>0.27237010002136203</v>
      </c>
      <c r="D55" s="658">
        <v>0.30464702844619801</v>
      </c>
      <c r="E55" s="658">
        <v>0.13933457434177399</v>
      </c>
      <c r="F55" s="658">
        <v>6.9199271500110598E-2</v>
      </c>
      <c r="G55" s="658">
        <v>0.125509038567543</v>
      </c>
      <c r="H55" s="658">
        <v>5.2280317991971997E-2</v>
      </c>
      <c r="I55" s="658">
        <v>3.6659657955169699E-2</v>
      </c>
      <c r="J55" s="658">
        <v>0.59897536724853495</v>
      </c>
    </row>
    <row r="56" spans="1:10" x14ac:dyDescent="0.2">
      <c r="A56" s="2" t="s">
        <v>62</v>
      </c>
      <c r="B56" s="661">
        <v>105</v>
      </c>
      <c r="C56" s="658">
        <v>0.376668810844421</v>
      </c>
      <c r="D56" s="658">
        <v>0.41990289092063898</v>
      </c>
      <c r="E56" s="658">
        <v>8.75585973262787E-2</v>
      </c>
      <c r="F56" s="658">
        <v>1.3979063369333701E-2</v>
      </c>
      <c r="G56" s="658">
        <v>4.3412826955318499E-2</v>
      </c>
      <c r="H56" s="658">
        <v>1.42278987914324E-2</v>
      </c>
      <c r="I56" s="658">
        <v>4.42499034106731E-2</v>
      </c>
      <c r="J56" s="658">
        <v>0.83345187365777396</v>
      </c>
    </row>
    <row r="57" spans="1:10" x14ac:dyDescent="0.2">
      <c r="A57" s="2" t="s">
        <v>63</v>
      </c>
      <c r="B57" s="661">
        <v>97</v>
      </c>
      <c r="C57" s="658">
        <v>0.244534596800804</v>
      </c>
      <c r="D57" s="658">
        <v>0.307579725980759</v>
      </c>
      <c r="E57" s="658">
        <v>0.20356863737106301</v>
      </c>
      <c r="F57" s="658">
        <v>6.0569301247596699E-2</v>
      </c>
      <c r="G57" s="658">
        <v>9.3481346964836107E-2</v>
      </c>
      <c r="H57" s="658">
        <v>2.3556480184197402E-2</v>
      </c>
      <c r="I57" s="658">
        <v>6.6709928214550004E-2</v>
      </c>
      <c r="J57" s="658">
        <v>0.59157847014082399</v>
      </c>
    </row>
    <row r="58" spans="1:10" x14ac:dyDescent="0.2">
      <c r="A58" s="2" t="s">
        <v>64</v>
      </c>
      <c r="B58" s="661">
        <v>101</v>
      </c>
      <c r="C58" s="658">
        <v>0.31290012598037698</v>
      </c>
      <c r="D58" s="658">
        <v>0.342803865671158</v>
      </c>
      <c r="E58" s="658">
        <v>7.6057679951190907E-2</v>
      </c>
      <c r="F58" s="658">
        <v>4.96546067297459E-2</v>
      </c>
      <c r="G58" s="658">
        <v>0.139339759945869</v>
      </c>
      <c r="H58" s="658">
        <v>1.65305342525244E-2</v>
      </c>
      <c r="I58" s="658">
        <v>6.2713406980037703E-2</v>
      </c>
      <c r="J58" s="658">
        <v>0.69957685394019897</v>
      </c>
    </row>
    <row r="59" spans="1:10" x14ac:dyDescent="0.2">
      <c r="A59" s="2" t="s">
        <v>65</v>
      </c>
      <c r="B59" s="661">
        <v>92</v>
      </c>
      <c r="C59" s="658">
        <v>0.37847179174423201</v>
      </c>
      <c r="D59" s="658">
        <v>0.35776832699775701</v>
      </c>
      <c r="E59" s="658">
        <v>0.10461350530386</v>
      </c>
      <c r="F59" s="658">
        <v>4.7096088528633097E-2</v>
      </c>
      <c r="G59" s="658">
        <v>7.0400603115558597E-2</v>
      </c>
      <c r="H59" s="658">
        <v>1.7731314525008202E-2</v>
      </c>
      <c r="I59" s="658">
        <v>2.3918360471725499E-2</v>
      </c>
      <c r="J59" s="658">
        <v>0.75428129774328601</v>
      </c>
    </row>
    <row r="60" spans="1:10" x14ac:dyDescent="0.2">
      <c r="A60" s="2" t="s">
        <v>66</v>
      </c>
      <c r="B60" s="661">
        <v>93</v>
      </c>
      <c r="C60" s="658">
        <v>0.20248639583587599</v>
      </c>
      <c r="D60" s="658">
        <v>0.228690445423126</v>
      </c>
      <c r="E60" s="658">
        <v>0.16828665137290999</v>
      </c>
      <c r="F60" s="658">
        <v>9.4791702926158905E-2</v>
      </c>
      <c r="G60" s="658">
        <v>0.166528195142746</v>
      </c>
      <c r="H60" s="658">
        <v>6.3325143419206099E-3</v>
      </c>
      <c r="I60" s="658">
        <v>0.13288408517837499</v>
      </c>
      <c r="J60" s="658">
        <v>0.49725398732912302</v>
      </c>
    </row>
    <row r="61" spans="1:10" x14ac:dyDescent="0.2">
      <c r="A61" s="2" t="s">
        <v>67</v>
      </c>
      <c r="B61" s="661">
        <v>89</v>
      </c>
      <c r="C61" s="658">
        <v>0.36982294917106601</v>
      </c>
      <c r="D61" s="658">
        <v>0.38017383217811601</v>
      </c>
      <c r="E61" s="658">
        <v>8.2964345812797505E-2</v>
      </c>
      <c r="F61" s="658">
        <v>1.06967343017459E-2</v>
      </c>
      <c r="G61" s="658">
        <v>8.2543529570102706E-2</v>
      </c>
      <c r="H61" s="658">
        <v>5.2090607583522797E-2</v>
      </c>
      <c r="I61" s="658">
        <v>2.1708017215132699E-2</v>
      </c>
      <c r="J61" s="658">
        <v>0.76663898141779196</v>
      </c>
    </row>
    <row r="62" spans="1:10" x14ac:dyDescent="0.2">
      <c r="A62" s="2" t="s">
        <v>68</v>
      </c>
      <c r="B62" s="661">
        <v>122</v>
      </c>
      <c r="C62" s="658">
        <v>0.21505723893642401</v>
      </c>
      <c r="D62" s="658">
        <v>0.447038143873215</v>
      </c>
      <c r="E62" s="658">
        <v>0.11347323656082201</v>
      </c>
      <c r="F62" s="658">
        <v>5.2985474467277499E-2</v>
      </c>
      <c r="G62" s="658">
        <v>9.6167154610156999E-2</v>
      </c>
      <c r="H62" s="658">
        <v>0</v>
      </c>
      <c r="I62" s="658">
        <v>7.5278759002685505E-2</v>
      </c>
      <c r="J62" s="658">
        <v>0.71599455935606304</v>
      </c>
    </row>
    <row r="63" spans="1:10" x14ac:dyDescent="0.2">
      <c r="A63" s="2" t="s">
        <v>69</v>
      </c>
      <c r="B63" s="661">
        <v>91</v>
      </c>
      <c r="C63" s="658">
        <v>0.207726806402206</v>
      </c>
      <c r="D63" s="658">
        <v>0.45700034499168402</v>
      </c>
      <c r="E63" s="658">
        <v>0.165852725505829</v>
      </c>
      <c r="F63" s="658">
        <v>4.5531645417213398E-2</v>
      </c>
      <c r="G63" s="658">
        <v>6.1991605907678597E-2</v>
      </c>
      <c r="H63" s="658">
        <v>2.6590259745717E-2</v>
      </c>
      <c r="I63" s="658">
        <v>3.5306613892316797E-2</v>
      </c>
      <c r="J63" s="658">
        <v>0.68905536171699699</v>
      </c>
    </row>
    <row r="64" spans="1:10" x14ac:dyDescent="0.2">
      <c r="A64" s="2" t="s">
        <v>70</v>
      </c>
      <c r="B64" s="661">
        <v>101</v>
      </c>
      <c r="C64" s="658">
        <v>0.23306462168693501</v>
      </c>
      <c r="D64" s="658">
        <v>0.37471455335617099</v>
      </c>
      <c r="E64" s="658">
        <v>8.8662967085838304E-2</v>
      </c>
      <c r="F64" s="658">
        <v>8.5594072937965393E-2</v>
      </c>
      <c r="G64" s="658">
        <v>0.128427565097809</v>
      </c>
      <c r="H64" s="658">
        <v>3.3664174377918202E-2</v>
      </c>
      <c r="I64" s="658">
        <v>5.5872034281492199E-2</v>
      </c>
      <c r="J64" s="658">
        <v>0.64374661519002696</v>
      </c>
    </row>
    <row r="65" spans="1:10" x14ac:dyDescent="0.2">
      <c r="A65" s="2" t="s">
        <v>71</v>
      </c>
      <c r="B65" s="661">
        <v>82</v>
      </c>
      <c r="C65" s="658">
        <v>0.28222396969795199</v>
      </c>
      <c r="D65" s="658">
        <v>0.36657410860061601</v>
      </c>
      <c r="E65" s="658">
        <v>0.13858525454998</v>
      </c>
      <c r="F65" s="658">
        <v>9.4591546803712793E-3</v>
      </c>
      <c r="G65" s="658">
        <v>0.13292570412158999</v>
      </c>
      <c r="H65" s="658">
        <v>1.26707330346107E-2</v>
      </c>
      <c r="I65" s="658">
        <v>5.7561092078685802E-2</v>
      </c>
      <c r="J65" s="658">
        <v>0.68842453479448495</v>
      </c>
    </row>
    <row r="66" spans="1:10" x14ac:dyDescent="0.2">
      <c r="A66" s="2" t="s">
        <v>72</v>
      </c>
      <c r="B66" s="661">
        <v>94</v>
      </c>
      <c r="C66" s="658">
        <v>0.28857776522636402</v>
      </c>
      <c r="D66" s="658">
        <v>0.27616778016090399</v>
      </c>
      <c r="E66" s="658">
        <v>0.204250082373619</v>
      </c>
      <c r="F66" s="658">
        <v>7.0700556039810195E-2</v>
      </c>
      <c r="G66" s="658">
        <v>0.12924586236476901</v>
      </c>
      <c r="H66" s="658">
        <v>0</v>
      </c>
      <c r="I66" s="658">
        <v>3.1057927757501599E-2</v>
      </c>
      <c r="J66" s="658">
        <v>0.58284759921629703</v>
      </c>
    </row>
    <row r="67" spans="1:10" x14ac:dyDescent="0.2">
      <c r="A67" s="2" t="s">
        <v>73</v>
      </c>
      <c r="B67" s="661">
        <v>105</v>
      </c>
      <c r="C67" s="658">
        <v>0.29643154144287098</v>
      </c>
      <c r="D67" s="658">
        <v>0.345567226409912</v>
      </c>
      <c r="E67" s="658">
        <v>0.130537658929825</v>
      </c>
      <c r="F67" s="658">
        <v>5.2943743765354198E-2</v>
      </c>
      <c r="G67" s="658">
        <v>0.119115918874741</v>
      </c>
      <c r="H67" s="658">
        <v>2.7566282078623799E-2</v>
      </c>
      <c r="I67" s="658">
        <v>2.78376191854477E-2</v>
      </c>
      <c r="J67" s="658">
        <v>0.66038224341200702</v>
      </c>
    </row>
    <row r="68" spans="1:10" x14ac:dyDescent="0.2">
      <c r="A68" s="2" t="s">
        <v>74</v>
      </c>
      <c r="B68" s="661">
        <v>92</v>
      </c>
      <c r="C68" s="658">
        <v>0.17125995457172399</v>
      </c>
      <c r="D68" s="658">
        <v>0.43838980793952897</v>
      </c>
      <c r="E68" s="658">
        <v>7.4456334114074693E-2</v>
      </c>
      <c r="F68" s="658">
        <v>7.5260102748870794E-2</v>
      </c>
      <c r="G68" s="658">
        <v>0.16147439181804699</v>
      </c>
      <c r="H68" s="658">
        <v>1.72954443842173E-2</v>
      </c>
      <c r="I68" s="658">
        <v>6.1863973736763E-2</v>
      </c>
      <c r="J68" s="658">
        <v>0.649852195621755</v>
      </c>
    </row>
    <row r="69" spans="1:10" x14ac:dyDescent="0.2">
      <c r="A69" s="2" t="s">
        <v>75</v>
      </c>
      <c r="B69" s="661">
        <v>108</v>
      </c>
      <c r="C69" s="658">
        <v>0.26499885320663502</v>
      </c>
      <c r="D69" s="658">
        <v>0.34698781371116599</v>
      </c>
      <c r="E69" s="658">
        <v>0.17138439416885401</v>
      </c>
      <c r="F69" s="658">
        <v>3.9297468960285201E-2</v>
      </c>
      <c r="G69" s="658">
        <v>0.120403759181499</v>
      </c>
      <c r="H69" s="658">
        <v>1.4837970025837401E-2</v>
      </c>
      <c r="I69" s="658">
        <v>4.2089741677045801E-2</v>
      </c>
      <c r="J69" s="658">
        <v>0.63887682693181103</v>
      </c>
    </row>
    <row r="70" spans="1:10" x14ac:dyDescent="0.2">
      <c r="A70" s="2" t="s">
        <v>76</v>
      </c>
      <c r="B70" s="661">
        <v>102</v>
      </c>
      <c r="C70" s="658">
        <v>0.28256675601005599</v>
      </c>
      <c r="D70" s="658">
        <v>0.38236269354820301</v>
      </c>
      <c r="E70" s="658">
        <v>0.17729920148849501</v>
      </c>
      <c r="F70" s="658">
        <v>2.9215371236205101E-2</v>
      </c>
      <c r="G70" s="658">
        <v>9.8528467118740096E-2</v>
      </c>
      <c r="H70" s="658">
        <v>8.5977418348193203E-3</v>
      </c>
      <c r="I70" s="658">
        <v>2.14297492057085E-2</v>
      </c>
      <c r="J70" s="658">
        <v>0.67949077984730399</v>
      </c>
    </row>
    <row r="71" spans="1:10" x14ac:dyDescent="0.2">
      <c r="A71" s="3" t="s">
        <v>77</v>
      </c>
      <c r="B71" s="662">
        <v>79</v>
      </c>
      <c r="C71" s="659">
        <v>0.28469729423522899</v>
      </c>
      <c r="D71" s="659">
        <v>0.38233220577240001</v>
      </c>
      <c r="E71" s="659">
        <v>0.189251944422722</v>
      </c>
      <c r="F71" s="659">
        <v>2.2630050778389001E-2</v>
      </c>
      <c r="G71" s="659">
        <v>0.100537352263927</v>
      </c>
      <c r="H71" s="659">
        <v>0</v>
      </c>
      <c r="I71" s="659">
        <v>2.0551135763526001E-2</v>
      </c>
      <c r="J71" s="659">
        <v>0.68102535597321601</v>
      </c>
    </row>
    <row r="73" spans="1:10" x14ac:dyDescent="0.2">
      <c r="A73" t="s">
        <v>392</v>
      </c>
    </row>
    <row r="75" spans="1:10" x14ac:dyDescent="0.2">
      <c r="A75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393</v>
      </c>
    </row>
    <row r="4" spans="1:6" x14ac:dyDescent="0.2">
      <c r="A4" t="s">
        <v>394</v>
      </c>
    </row>
    <row r="5" spans="1:6" ht="25.5" x14ac:dyDescent="0.2">
      <c r="A5" s="4" t="s">
        <v>4</v>
      </c>
      <c r="B5" s="4" t="s">
        <v>5</v>
      </c>
      <c r="C5" s="4" t="s">
        <v>133</v>
      </c>
      <c r="D5" s="4" t="s">
        <v>395</v>
      </c>
      <c r="E5" s="4" t="s">
        <v>396</v>
      </c>
      <c r="F5" s="4" t="s">
        <v>11</v>
      </c>
    </row>
    <row r="6" spans="1:6" x14ac:dyDescent="0.2">
      <c r="A6" s="5" t="s">
        <v>13</v>
      </c>
      <c r="B6" s="666" t="s">
        <v>1</v>
      </c>
      <c r="C6" s="663" t="s">
        <v>1</v>
      </c>
      <c r="D6" s="663" t="s">
        <v>1</v>
      </c>
      <c r="E6" s="663" t="s">
        <v>1</v>
      </c>
      <c r="F6" s="669" t="s">
        <v>1</v>
      </c>
    </row>
    <row r="7" spans="1:6" x14ac:dyDescent="0.2">
      <c r="A7" s="2" t="s">
        <v>13</v>
      </c>
      <c r="B7" s="667">
        <v>6117</v>
      </c>
      <c r="C7" s="664">
        <v>0.19900946319103199</v>
      </c>
      <c r="D7" s="664">
        <v>0.33716773986816401</v>
      </c>
      <c r="E7" s="664">
        <v>0.463822811841965</v>
      </c>
      <c r="F7" s="670">
        <v>0.37116360664367698</v>
      </c>
    </row>
    <row r="8" spans="1:6" x14ac:dyDescent="0.2">
      <c r="A8" s="5" t="s">
        <v>14</v>
      </c>
      <c r="B8" s="666" t="s">
        <v>1</v>
      </c>
      <c r="C8" s="663" t="s">
        <v>1</v>
      </c>
      <c r="D8" s="663" t="s">
        <v>1</v>
      </c>
      <c r="E8" s="663" t="s">
        <v>1</v>
      </c>
      <c r="F8" s="669" t="s">
        <v>1</v>
      </c>
    </row>
    <row r="9" spans="1:6" x14ac:dyDescent="0.2">
      <c r="A9" s="2" t="s">
        <v>15</v>
      </c>
      <c r="B9" s="667">
        <v>104</v>
      </c>
      <c r="C9" s="664">
        <v>0.25462847948074302</v>
      </c>
      <c r="D9" s="664">
        <v>0.38911062479019198</v>
      </c>
      <c r="E9" s="664">
        <v>0.356260925531387</v>
      </c>
      <c r="F9" s="670">
        <v>0.39554607868194602</v>
      </c>
    </row>
    <row r="10" spans="1:6" x14ac:dyDescent="0.2">
      <c r="A10" s="2" t="s">
        <v>16</v>
      </c>
      <c r="B10" s="667">
        <v>106</v>
      </c>
      <c r="C10" s="664">
        <v>0.16420555114746099</v>
      </c>
      <c r="D10" s="664">
        <v>0.35430413484573398</v>
      </c>
      <c r="E10" s="664">
        <v>0.48149031400680498</v>
      </c>
      <c r="F10" s="670">
        <v>0.31668755412101701</v>
      </c>
    </row>
    <row r="11" spans="1:6" x14ac:dyDescent="0.2">
      <c r="A11" s="2" t="s">
        <v>17</v>
      </c>
      <c r="B11" s="667">
        <v>126</v>
      </c>
      <c r="C11" s="664">
        <v>0.28268000483512901</v>
      </c>
      <c r="D11" s="664">
        <v>0.35483166575431802</v>
      </c>
      <c r="E11" s="664">
        <v>0.36248832941055298</v>
      </c>
      <c r="F11" s="670">
        <v>0.44341149926185602</v>
      </c>
    </row>
    <row r="12" spans="1:6" x14ac:dyDescent="0.2">
      <c r="A12" s="2" t="s">
        <v>18</v>
      </c>
      <c r="B12" s="667">
        <v>109</v>
      </c>
      <c r="C12" s="664">
        <v>0.241397514939308</v>
      </c>
      <c r="D12" s="664">
        <v>0.37718126177787797</v>
      </c>
      <c r="E12" s="664">
        <v>0.381421238183975</v>
      </c>
      <c r="F12" s="670">
        <v>0.39024540781974798</v>
      </c>
    </row>
    <row r="13" spans="1:6" x14ac:dyDescent="0.2">
      <c r="A13" s="2" t="s">
        <v>19</v>
      </c>
      <c r="B13" s="667">
        <v>107</v>
      </c>
      <c r="C13" s="664">
        <v>0.33092692494392401</v>
      </c>
      <c r="D13" s="664">
        <v>0.37737411260604897</v>
      </c>
      <c r="E13" s="664">
        <v>0.29169896245002702</v>
      </c>
      <c r="F13" s="670">
        <v>0.46721225976943997</v>
      </c>
    </row>
    <row r="14" spans="1:6" x14ac:dyDescent="0.2">
      <c r="A14" s="2" t="s">
        <v>20</v>
      </c>
      <c r="B14" s="667">
        <v>97</v>
      </c>
      <c r="C14" s="664">
        <v>0.22877541184425401</v>
      </c>
      <c r="D14" s="664">
        <v>0.44386306405067399</v>
      </c>
      <c r="E14" s="664">
        <v>0.32736152410507202</v>
      </c>
      <c r="F14" s="670">
        <v>0.34011647105217002</v>
      </c>
    </row>
    <row r="15" spans="1:6" x14ac:dyDescent="0.2">
      <c r="A15" s="2" t="s">
        <v>21</v>
      </c>
      <c r="B15" s="667">
        <v>93</v>
      </c>
      <c r="C15" s="664">
        <v>0.19329588115215299</v>
      </c>
      <c r="D15" s="664">
        <v>0.23988744616508501</v>
      </c>
      <c r="E15" s="664">
        <v>0.56681668758392301</v>
      </c>
      <c r="F15" s="670">
        <v>0.44622188806533802</v>
      </c>
    </row>
    <row r="16" spans="1:6" x14ac:dyDescent="0.2">
      <c r="A16" s="2" t="s">
        <v>22</v>
      </c>
      <c r="B16" s="667">
        <v>104</v>
      </c>
      <c r="C16" s="664">
        <v>0.26511883735656699</v>
      </c>
      <c r="D16" s="664">
        <v>0.32221069931983898</v>
      </c>
      <c r="E16" s="664">
        <v>0.41267049312591603</v>
      </c>
      <c r="F16" s="670">
        <v>0.45139706134796098</v>
      </c>
    </row>
    <row r="17" spans="1:6" x14ac:dyDescent="0.2">
      <c r="A17" s="2" t="s">
        <v>23</v>
      </c>
      <c r="B17" s="667">
        <v>78</v>
      </c>
      <c r="C17" s="664">
        <v>0.146288827061653</v>
      </c>
      <c r="D17" s="664">
        <v>0.29425120353698703</v>
      </c>
      <c r="E17" s="664">
        <v>0.55945998430252097</v>
      </c>
      <c r="F17" s="670">
        <v>0.33206707239151001</v>
      </c>
    </row>
    <row r="18" spans="1:6" x14ac:dyDescent="0.2">
      <c r="A18" s="2" t="s">
        <v>24</v>
      </c>
      <c r="B18" s="667">
        <v>77</v>
      </c>
      <c r="C18" s="664">
        <v>9.8517499864101396E-2</v>
      </c>
      <c r="D18" s="664">
        <v>0.39852663874626199</v>
      </c>
      <c r="E18" s="664">
        <v>0.50295585393905595</v>
      </c>
      <c r="F18" s="670">
        <v>0.198206752538681</v>
      </c>
    </row>
    <row r="19" spans="1:6" x14ac:dyDescent="0.2">
      <c r="A19" s="2" t="s">
        <v>25</v>
      </c>
      <c r="B19" s="667">
        <v>99</v>
      </c>
      <c r="C19" s="664">
        <v>0.16122408211231201</v>
      </c>
      <c r="D19" s="664">
        <v>0.17671461403369901</v>
      </c>
      <c r="E19" s="664">
        <v>0.66206127405166604</v>
      </c>
      <c r="F19" s="670">
        <v>0.47708085179328902</v>
      </c>
    </row>
    <row r="20" spans="1:6" x14ac:dyDescent="0.2">
      <c r="A20" s="2" t="s">
        <v>26</v>
      </c>
      <c r="B20" s="667">
        <v>98</v>
      </c>
      <c r="C20" s="664">
        <v>0.159232288599014</v>
      </c>
      <c r="D20" s="664">
        <v>0.24336083233356501</v>
      </c>
      <c r="E20" s="664">
        <v>0.59740686416625999</v>
      </c>
      <c r="F20" s="670">
        <v>0.39551669359207198</v>
      </c>
    </row>
    <row r="21" spans="1:6" x14ac:dyDescent="0.2">
      <c r="A21" s="2" t="s">
        <v>27</v>
      </c>
      <c r="B21" s="667">
        <v>77</v>
      </c>
      <c r="C21" s="664">
        <v>0.23021821677684801</v>
      </c>
      <c r="D21" s="664">
        <v>0.246471837162971</v>
      </c>
      <c r="E21" s="664">
        <v>0.523309946060181</v>
      </c>
      <c r="F21" s="670">
        <v>0.48295158147811901</v>
      </c>
    </row>
    <row r="22" spans="1:6" x14ac:dyDescent="0.2">
      <c r="A22" s="2" t="s">
        <v>28</v>
      </c>
      <c r="B22" s="667">
        <v>106</v>
      </c>
      <c r="C22" s="664">
        <v>0.23292738199234</v>
      </c>
      <c r="D22" s="664">
        <v>0.43860813975334201</v>
      </c>
      <c r="E22" s="664">
        <v>0.32846444845199602</v>
      </c>
      <c r="F22" s="670">
        <v>0.34685787558555597</v>
      </c>
    </row>
    <row r="23" spans="1:6" x14ac:dyDescent="0.2">
      <c r="A23" s="2" t="s">
        <v>29</v>
      </c>
      <c r="B23" s="667">
        <v>103</v>
      </c>
      <c r="C23" s="664">
        <v>0.338119447231293</v>
      </c>
      <c r="D23" s="664">
        <v>0.26693820953369102</v>
      </c>
      <c r="E23" s="664">
        <v>0.39494234323501598</v>
      </c>
      <c r="F23" s="670">
        <v>0.55882185697555498</v>
      </c>
    </row>
    <row r="24" spans="1:6" x14ac:dyDescent="0.2">
      <c r="A24" s="2" t="s">
        <v>30</v>
      </c>
      <c r="B24" s="667">
        <v>101</v>
      </c>
      <c r="C24" s="664">
        <v>0.204240888357162</v>
      </c>
      <c r="D24" s="664">
        <v>0.47033759951591497</v>
      </c>
      <c r="E24" s="664">
        <v>0.325421512126923</v>
      </c>
      <c r="F24" s="670">
        <v>0.30276817083358798</v>
      </c>
    </row>
    <row r="25" spans="1:6" x14ac:dyDescent="0.2">
      <c r="A25" s="2" t="s">
        <v>31</v>
      </c>
      <c r="B25" s="667">
        <v>103</v>
      </c>
      <c r="C25" s="664">
        <v>0.20407214760780301</v>
      </c>
      <c r="D25" s="664">
        <v>0.31788942217826799</v>
      </c>
      <c r="E25" s="664">
        <v>0.478038430213928</v>
      </c>
      <c r="F25" s="670">
        <v>0.39097160100936901</v>
      </c>
    </row>
    <row r="26" spans="1:6" x14ac:dyDescent="0.2">
      <c r="A26" s="2" t="s">
        <v>32</v>
      </c>
      <c r="B26" s="667">
        <v>97</v>
      </c>
      <c r="C26" s="664">
        <v>0.139416694641113</v>
      </c>
      <c r="D26" s="664">
        <v>0.32175481319427501</v>
      </c>
      <c r="E26" s="664">
        <v>0.53882849216461204</v>
      </c>
      <c r="F26" s="670">
        <v>0.30230987071991</v>
      </c>
    </row>
    <row r="27" spans="1:6" x14ac:dyDescent="0.2">
      <c r="A27" s="2" t="s">
        <v>33</v>
      </c>
      <c r="B27" s="667">
        <v>92</v>
      </c>
      <c r="C27" s="664">
        <v>0.173921659588814</v>
      </c>
      <c r="D27" s="664">
        <v>0.186861172318459</v>
      </c>
      <c r="E27" s="664">
        <v>0.63921713829040505</v>
      </c>
      <c r="F27" s="670">
        <v>0.48206746578216603</v>
      </c>
    </row>
    <row r="28" spans="1:6" x14ac:dyDescent="0.2">
      <c r="A28" s="2" t="s">
        <v>34</v>
      </c>
      <c r="B28" s="667">
        <v>104</v>
      </c>
      <c r="C28" s="664">
        <v>0.236566632986069</v>
      </c>
      <c r="D28" s="664">
        <v>0.333172917366028</v>
      </c>
      <c r="E28" s="664">
        <v>0.430260449647903</v>
      </c>
      <c r="F28" s="670">
        <v>0.41521891951561002</v>
      </c>
    </row>
    <row r="29" spans="1:6" x14ac:dyDescent="0.2">
      <c r="A29" s="2" t="s">
        <v>35</v>
      </c>
      <c r="B29" s="667">
        <v>98</v>
      </c>
      <c r="C29" s="664">
        <v>0.187386184930801</v>
      </c>
      <c r="D29" s="664">
        <v>0.35375094413757302</v>
      </c>
      <c r="E29" s="664">
        <v>0.45886287093162498</v>
      </c>
      <c r="F29" s="670">
        <v>0.34628224372863797</v>
      </c>
    </row>
    <row r="30" spans="1:6" x14ac:dyDescent="0.2">
      <c r="A30" s="2" t="s">
        <v>36</v>
      </c>
      <c r="B30" s="667">
        <v>90</v>
      </c>
      <c r="C30" s="664">
        <v>0.29767450690269498</v>
      </c>
      <c r="D30" s="664">
        <v>0.24108724296093001</v>
      </c>
      <c r="E30" s="664">
        <v>0.46123823523521401</v>
      </c>
      <c r="F30" s="670">
        <v>0.55251604318618797</v>
      </c>
    </row>
    <row r="31" spans="1:6" x14ac:dyDescent="0.2">
      <c r="A31" s="2" t="s">
        <v>37</v>
      </c>
      <c r="B31" s="667">
        <v>81</v>
      </c>
      <c r="C31" s="664">
        <v>0.14919041097164201</v>
      </c>
      <c r="D31" s="664">
        <v>0.25188711285591098</v>
      </c>
      <c r="E31" s="664">
        <v>0.59892249107360795</v>
      </c>
      <c r="F31" s="670">
        <v>0.37197399139404302</v>
      </c>
    </row>
    <row r="32" spans="1:6" x14ac:dyDescent="0.2">
      <c r="A32" s="2" t="s">
        <v>38</v>
      </c>
      <c r="B32" s="667">
        <v>106</v>
      </c>
      <c r="C32" s="664">
        <v>0.26241457462310802</v>
      </c>
      <c r="D32" s="664">
        <v>0.46400669217109702</v>
      </c>
      <c r="E32" s="664">
        <v>0.27357873320579501</v>
      </c>
      <c r="F32" s="670">
        <v>0.36124297976493802</v>
      </c>
    </row>
    <row r="33" spans="1:6" x14ac:dyDescent="0.2">
      <c r="A33" s="2" t="s">
        <v>39</v>
      </c>
      <c r="B33" s="667">
        <v>96</v>
      </c>
      <c r="C33" s="664">
        <v>0.29540276527404802</v>
      </c>
      <c r="D33" s="664">
        <v>0.401153564453125</v>
      </c>
      <c r="E33" s="664">
        <v>0.30344367027282698</v>
      </c>
      <c r="F33" s="670">
        <v>0.424090296030045</v>
      </c>
    </row>
    <row r="34" spans="1:6" x14ac:dyDescent="0.2">
      <c r="A34" s="2" t="s">
        <v>40</v>
      </c>
      <c r="B34" s="667">
        <v>97</v>
      </c>
      <c r="C34" s="664">
        <v>0.237448930740356</v>
      </c>
      <c r="D34" s="664">
        <v>0.25881963968277</v>
      </c>
      <c r="E34" s="664">
        <v>0.503731429576874</v>
      </c>
      <c r="F34" s="670">
        <v>0.47846859693527199</v>
      </c>
    </row>
    <row r="35" spans="1:6" x14ac:dyDescent="0.2">
      <c r="A35" s="2" t="s">
        <v>41</v>
      </c>
      <c r="B35" s="667">
        <v>108</v>
      </c>
      <c r="C35" s="664">
        <v>0.17558741569519001</v>
      </c>
      <c r="D35" s="664">
        <v>0.264570832252502</v>
      </c>
      <c r="E35" s="664">
        <v>0.55984175205230702</v>
      </c>
      <c r="F35" s="670">
        <v>0.398918837308884</v>
      </c>
    </row>
    <row r="36" spans="1:6" x14ac:dyDescent="0.2">
      <c r="A36" s="2" t="s">
        <v>42</v>
      </c>
      <c r="B36" s="667">
        <v>87</v>
      </c>
      <c r="C36" s="664">
        <v>0.217948257923126</v>
      </c>
      <c r="D36" s="664">
        <v>0.33067145943641701</v>
      </c>
      <c r="E36" s="664">
        <v>0.45138028264045699</v>
      </c>
      <c r="F36" s="670">
        <v>0.39726653695106501</v>
      </c>
    </row>
    <row r="37" spans="1:6" x14ac:dyDescent="0.2">
      <c r="A37" s="2" t="s">
        <v>43</v>
      </c>
      <c r="B37" s="667">
        <v>90</v>
      </c>
      <c r="C37" s="664">
        <v>0.10325430333614299</v>
      </c>
      <c r="D37" s="664">
        <v>0.35339081287384</v>
      </c>
      <c r="E37" s="664">
        <v>0.54335486888885498</v>
      </c>
      <c r="F37" s="670">
        <v>0.22611497342586501</v>
      </c>
    </row>
    <row r="38" spans="1:6" x14ac:dyDescent="0.2">
      <c r="A38" s="2" t="s">
        <v>44</v>
      </c>
      <c r="B38" s="667">
        <v>105</v>
      </c>
      <c r="C38" s="664">
        <v>0.29507222771644598</v>
      </c>
      <c r="D38" s="664">
        <v>0.387470722198486</v>
      </c>
      <c r="E38" s="664">
        <v>0.31745707988739003</v>
      </c>
      <c r="F38" s="670">
        <v>0.43231305480003401</v>
      </c>
    </row>
    <row r="39" spans="1:6" x14ac:dyDescent="0.2">
      <c r="A39" s="2" t="s">
        <v>45</v>
      </c>
      <c r="B39" s="667">
        <v>106</v>
      </c>
      <c r="C39" s="664">
        <v>0.34212404489517201</v>
      </c>
      <c r="D39" s="664">
        <v>0.36123555898666398</v>
      </c>
      <c r="E39" s="664">
        <v>0.29664039611816401</v>
      </c>
      <c r="F39" s="670">
        <v>0.486414134502411</v>
      </c>
    </row>
    <row r="40" spans="1:6" x14ac:dyDescent="0.2">
      <c r="A40" s="2" t="s">
        <v>46</v>
      </c>
      <c r="B40" s="667">
        <v>103</v>
      </c>
      <c r="C40" s="664">
        <v>0.24446824193000799</v>
      </c>
      <c r="D40" s="664">
        <v>0.32591274380683899</v>
      </c>
      <c r="E40" s="664">
        <v>0.42961901426315302</v>
      </c>
      <c r="F40" s="670">
        <v>0.42860516905784601</v>
      </c>
    </row>
    <row r="41" spans="1:6" x14ac:dyDescent="0.2">
      <c r="A41" s="2" t="s">
        <v>47</v>
      </c>
      <c r="B41" s="667">
        <v>100</v>
      </c>
      <c r="C41" s="664">
        <v>0.14851275086402899</v>
      </c>
      <c r="D41" s="664">
        <v>0.315039783716202</v>
      </c>
      <c r="E41" s="664">
        <v>0.53644746541976895</v>
      </c>
      <c r="F41" s="670">
        <v>0.32037955522537198</v>
      </c>
    </row>
    <row r="42" spans="1:6" x14ac:dyDescent="0.2">
      <c r="A42" s="2" t="s">
        <v>48</v>
      </c>
      <c r="B42" s="667">
        <v>103</v>
      </c>
      <c r="C42" s="664">
        <v>0.22325184941291801</v>
      </c>
      <c r="D42" s="664">
        <v>0.36616867780685403</v>
      </c>
      <c r="E42" s="664">
        <v>0.41057947278022799</v>
      </c>
      <c r="F42" s="670">
        <v>0.37876495718955999</v>
      </c>
    </row>
    <row r="43" spans="1:6" x14ac:dyDescent="0.2">
      <c r="A43" s="2" t="s">
        <v>49</v>
      </c>
      <c r="B43" s="667">
        <v>92</v>
      </c>
      <c r="C43" s="664">
        <v>0.289273351430893</v>
      </c>
      <c r="D43" s="664">
        <v>0.50078135728836104</v>
      </c>
      <c r="E43" s="664">
        <v>0.20994527637958499</v>
      </c>
      <c r="F43" s="670">
        <v>0.36614343523979198</v>
      </c>
    </row>
    <row r="44" spans="1:6" x14ac:dyDescent="0.2">
      <c r="A44" s="2" t="s">
        <v>50</v>
      </c>
      <c r="B44" s="667">
        <v>96</v>
      </c>
      <c r="C44" s="664">
        <v>0.31437185406684898</v>
      </c>
      <c r="D44" s="664">
        <v>0.39761558175086997</v>
      </c>
      <c r="E44" s="664">
        <v>0.28801256418228099</v>
      </c>
      <c r="F44" s="670">
        <v>0.44154131412506098</v>
      </c>
    </row>
    <row r="45" spans="1:6" x14ac:dyDescent="0.2">
      <c r="A45" s="2" t="s">
        <v>51</v>
      </c>
      <c r="B45" s="667">
        <v>100</v>
      </c>
      <c r="C45" s="664">
        <v>0.25578930974006697</v>
      </c>
      <c r="D45" s="664">
        <v>0.31069171428680398</v>
      </c>
      <c r="E45" s="664">
        <v>0.43351897597312899</v>
      </c>
      <c r="F45" s="670">
        <v>0.451540797948837</v>
      </c>
    </row>
    <row r="46" spans="1:6" x14ac:dyDescent="0.2">
      <c r="A46" s="2" t="s">
        <v>52</v>
      </c>
      <c r="B46" s="667">
        <v>103</v>
      </c>
      <c r="C46" s="664">
        <v>0.21230980753898601</v>
      </c>
      <c r="D46" s="664">
        <v>0.356918215751648</v>
      </c>
      <c r="E46" s="664">
        <v>0.43077197670936601</v>
      </c>
      <c r="F46" s="670">
        <v>0.37297850847244302</v>
      </c>
    </row>
    <row r="47" spans="1:6" x14ac:dyDescent="0.2">
      <c r="A47" s="2" t="s">
        <v>53</v>
      </c>
      <c r="B47" s="667">
        <v>103</v>
      </c>
      <c r="C47" s="664">
        <v>0.25975313782692</v>
      </c>
      <c r="D47" s="664">
        <v>0.31373533606529203</v>
      </c>
      <c r="E47" s="664">
        <v>0.42651152610778797</v>
      </c>
      <c r="F47" s="670">
        <v>0.45293521881103499</v>
      </c>
    </row>
    <row r="48" spans="1:6" x14ac:dyDescent="0.2">
      <c r="A48" s="2" t="s">
        <v>54</v>
      </c>
      <c r="B48" s="667">
        <v>93</v>
      </c>
      <c r="C48" s="664">
        <v>0.22126992046832999</v>
      </c>
      <c r="D48" s="664">
        <v>0.201106801629066</v>
      </c>
      <c r="E48" s="664">
        <v>0.57762324810028098</v>
      </c>
      <c r="F48" s="670">
        <v>0.52386862039565996</v>
      </c>
    </row>
    <row r="49" spans="1:6" x14ac:dyDescent="0.2">
      <c r="A49" s="2" t="s">
        <v>55</v>
      </c>
      <c r="B49" s="667">
        <v>88</v>
      </c>
      <c r="C49" s="664">
        <v>0.173280835151672</v>
      </c>
      <c r="D49" s="664">
        <v>0.23278854787349701</v>
      </c>
      <c r="E49" s="664">
        <v>0.59393060207366899</v>
      </c>
      <c r="F49" s="670">
        <v>0.42672714591026301</v>
      </c>
    </row>
    <row r="50" spans="1:6" x14ac:dyDescent="0.2">
      <c r="A50" s="2" t="s">
        <v>56</v>
      </c>
      <c r="B50" s="667">
        <v>68</v>
      </c>
      <c r="C50" s="664">
        <v>0.18296082317829099</v>
      </c>
      <c r="D50" s="664">
        <v>0.27603316307067899</v>
      </c>
      <c r="E50" s="664">
        <v>0.54100602865219105</v>
      </c>
      <c r="F50" s="670" t="s">
        <v>1</v>
      </c>
    </row>
    <row r="51" spans="1:6" x14ac:dyDescent="0.2">
      <c r="A51" s="2" t="s">
        <v>57</v>
      </c>
      <c r="B51" s="667">
        <v>107</v>
      </c>
      <c r="C51" s="664">
        <v>0.13404682278633101</v>
      </c>
      <c r="D51" s="664">
        <v>0.28484988212585399</v>
      </c>
      <c r="E51" s="664">
        <v>0.58110332489013705</v>
      </c>
      <c r="F51" s="670">
        <v>0.31999972462654103</v>
      </c>
    </row>
    <row r="52" spans="1:6" x14ac:dyDescent="0.2">
      <c r="A52" s="2" t="s">
        <v>58</v>
      </c>
      <c r="B52" s="667">
        <v>82</v>
      </c>
      <c r="C52" s="664">
        <v>0.15485833585262301</v>
      </c>
      <c r="D52" s="664">
        <v>0.233691036701202</v>
      </c>
      <c r="E52" s="664">
        <v>0.61145061254501298</v>
      </c>
      <c r="F52" s="670">
        <v>0.39855509996414201</v>
      </c>
    </row>
    <row r="53" spans="1:6" x14ac:dyDescent="0.2">
      <c r="A53" s="2" t="s">
        <v>59</v>
      </c>
      <c r="B53" s="667">
        <v>101</v>
      </c>
      <c r="C53" s="664">
        <v>0.17961305379867601</v>
      </c>
      <c r="D53" s="664">
        <v>0.216189339756966</v>
      </c>
      <c r="E53" s="664">
        <v>0.60419762134552002</v>
      </c>
      <c r="F53" s="670">
        <v>0.45379474759101901</v>
      </c>
    </row>
    <row r="54" spans="1:6" x14ac:dyDescent="0.2">
      <c r="A54" s="2" t="s">
        <v>60</v>
      </c>
      <c r="B54" s="667">
        <v>95</v>
      </c>
      <c r="C54" s="664">
        <v>0.180440649390221</v>
      </c>
      <c r="D54" s="664">
        <v>0.27031457424163802</v>
      </c>
      <c r="E54" s="664">
        <v>0.54924476146697998</v>
      </c>
      <c r="F54" s="670">
        <v>0.400307387113571</v>
      </c>
    </row>
    <row r="55" spans="1:6" x14ac:dyDescent="0.2">
      <c r="A55" s="2" t="s">
        <v>61</v>
      </c>
      <c r="B55" s="667">
        <v>97</v>
      </c>
      <c r="C55" s="664">
        <v>0.17940352857112901</v>
      </c>
      <c r="D55" s="664">
        <v>0.284644335508347</v>
      </c>
      <c r="E55" s="664">
        <v>0.53595215082168601</v>
      </c>
      <c r="F55" s="670">
        <v>0.38660565018653897</v>
      </c>
    </row>
    <row r="56" spans="1:6" x14ac:dyDescent="0.2">
      <c r="A56" s="2" t="s">
        <v>62</v>
      </c>
      <c r="B56" s="667">
        <v>106</v>
      </c>
      <c r="C56" s="664">
        <v>0.258201032876968</v>
      </c>
      <c r="D56" s="664">
        <v>0.366830945014954</v>
      </c>
      <c r="E56" s="664">
        <v>0.374967992305756</v>
      </c>
      <c r="F56" s="670">
        <v>0.41310051083564803</v>
      </c>
    </row>
    <row r="57" spans="1:6" x14ac:dyDescent="0.2">
      <c r="A57" s="2" t="s">
        <v>63</v>
      </c>
      <c r="B57" s="667">
        <v>98</v>
      </c>
      <c r="C57" s="664">
        <v>0.15661799907684301</v>
      </c>
      <c r="D57" s="664">
        <v>0.46670728921890298</v>
      </c>
      <c r="E57" s="664">
        <v>0.37667474150657698</v>
      </c>
      <c r="F57" s="670">
        <v>0.25126206874847401</v>
      </c>
    </row>
    <row r="58" spans="1:6" x14ac:dyDescent="0.2">
      <c r="A58" s="2" t="s">
        <v>64</v>
      </c>
      <c r="B58" s="667">
        <v>102</v>
      </c>
      <c r="C58" s="664">
        <v>0.229102492332458</v>
      </c>
      <c r="D58" s="664">
        <v>0.33699265122413602</v>
      </c>
      <c r="E58" s="664">
        <v>0.43390485644340498</v>
      </c>
      <c r="F58" s="670">
        <v>0.40470668673515298</v>
      </c>
    </row>
    <row r="59" spans="1:6" x14ac:dyDescent="0.2">
      <c r="A59" s="2" t="s">
        <v>65</v>
      </c>
      <c r="B59" s="667">
        <v>91</v>
      </c>
      <c r="C59" s="664">
        <v>0.25669980049133301</v>
      </c>
      <c r="D59" s="664">
        <v>0.35644516348838801</v>
      </c>
      <c r="E59" s="664">
        <v>0.38685503602027899</v>
      </c>
      <c r="F59" s="670">
        <v>0.418660849332809</v>
      </c>
    </row>
    <row r="60" spans="1:6" x14ac:dyDescent="0.2">
      <c r="A60" s="2" t="s">
        <v>66</v>
      </c>
      <c r="B60" s="667">
        <v>89</v>
      </c>
      <c r="C60" s="664">
        <v>0.13085345923900599</v>
      </c>
      <c r="D60" s="664">
        <v>0.32595452666282698</v>
      </c>
      <c r="E60" s="664">
        <v>0.54319202899932895</v>
      </c>
      <c r="F60" s="670">
        <v>0.286451786756516</v>
      </c>
    </row>
    <row r="61" spans="1:6" x14ac:dyDescent="0.2">
      <c r="A61" s="2" t="s">
        <v>67</v>
      </c>
      <c r="B61" s="667">
        <v>87</v>
      </c>
      <c r="C61" s="664">
        <v>0.248964443802834</v>
      </c>
      <c r="D61" s="664">
        <v>0.22296528518199901</v>
      </c>
      <c r="E61" s="664">
        <v>0.52807027101516701</v>
      </c>
      <c r="F61" s="670">
        <v>0.52754557132720903</v>
      </c>
    </row>
    <row r="62" spans="1:6" x14ac:dyDescent="0.2">
      <c r="A62" s="2" t="s">
        <v>68</v>
      </c>
      <c r="B62" s="667">
        <v>120</v>
      </c>
      <c r="C62" s="664">
        <v>0.14010430872440299</v>
      </c>
      <c r="D62" s="664">
        <v>0.34254226088523898</v>
      </c>
      <c r="E62" s="664">
        <v>0.517353415489197</v>
      </c>
      <c r="F62" s="670">
        <v>0.29028344154357899</v>
      </c>
    </row>
    <row r="63" spans="1:6" x14ac:dyDescent="0.2">
      <c r="A63" s="2" t="s">
        <v>69</v>
      </c>
      <c r="B63" s="667">
        <v>90</v>
      </c>
      <c r="C63" s="664">
        <v>0.154495969414711</v>
      </c>
      <c r="D63" s="664">
        <v>0.36297374963760398</v>
      </c>
      <c r="E63" s="664">
        <v>0.48253029584884599</v>
      </c>
      <c r="F63" s="670">
        <v>0.298560410737991</v>
      </c>
    </row>
    <row r="64" spans="1:6" x14ac:dyDescent="0.2">
      <c r="A64" s="2" t="s">
        <v>70</v>
      </c>
      <c r="B64" s="667">
        <v>100</v>
      </c>
      <c r="C64" s="664">
        <v>0.24812282621860501</v>
      </c>
      <c r="D64" s="664">
        <v>0.31117027997970598</v>
      </c>
      <c r="E64" s="664">
        <v>0.44070687890052801</v>
      </c>
      <c r="F64" s="670">
        <v>0.44363647699356101</v>
      </c>
    </row>
    <row r="65" spans="1:6" x14ac:dyDescent="0.2">
      <c r="A65" s="2" t="s">
        <v>71</v>
      </c>
      <c r="B65" s="667">
        <v>81</v>
      </c>
      <c r="C65" s="664">
        <v>0.166535183787346</v>
      </c>
      <c r="D65" s="664">
        <v>0.28767001628875699</v>
      </c>
      <c r="E65" s="664">
        <v>0.54579478502273604</v>
      </c>
      <c r="F65" s="670">
        <v>0.36665186285972601</v>
      </c>
    </row>
    <row r="66" spans="1:6" x14ac:dyDescent="0.2">
      <c r="A66" s="2" t="s">
        <v>72</v>
      </c>
      <c r="B66" s="667">
        <v>95</v>
      </c>
      <c r="C66" s="664">
        <v>0.20601817965507499</v>
      </c>
      <c r="D66" s="664">
        <v>0.33789950609207198</v>
      </c>
      <c r="E66" s="664">
        <v>0.456082314252853</v>
      </c>
      <c r="F66" s="670">
        <v>0.37876719236373901</v>
      </c>
    </row>
    <row r="67" spans="1:6" x14ac:dyDescent="0.2">
      <c r="A67" s="2" t="s">
        <v>73</v>
      </c>
      <c r="B67" s="667">
        <v>105</v>
      </c>
      <c r="C67" s="664">
        <v>0.18031686544418299</v>
      </c>
      <c r="D67" s="664">
        <v>0.317861348390579</v>
      </c>
      <c r="E67" s="664">
        <v>0.50182175636291504</v>
      </c>
      <c r="F67" s="670">
        <v>0.36195251345634499</v>
      </c>
    </row>
    <row r="68" spans="1:6" x14ac:dyDescent="0.2">
      <c r="A68" s="2" t="s">
        <v>74</v>
      </c>
      <c r="B68" s="667">
        <v>90</v>
      </c>
      <c r="C68" s="664">
        <v>8.79085138440132E-2</v>
      </c>
      <c r="D68" s="664">
        <v>0.317868411540985</v>
      </c>
      <c r="E68" s="664">
        <v>0.59422308206558205</v>
      </c>
      <c r="F68" s="670">
        <v>0.21664246916770899</v>
      </c>
    </row>
    <row r="69" spans="1:6" x14ac:dyDescent="0.2">
      <c r="A69" s="2" t="s">
        <v>75</v>
      </c>
      <c r="B69" s="667">
        <v>108</v>
      </c>
      <c r="C69" s="664">
        <v>0.243897825479507</v>
      </c>
      <c r="D69" s="664">
        <v>0.19402284920215601</v>
      </c>
      <c r="E69" s="664">
        <v>0.56207931041717496</v>
      </c>
      <c r="F69" s="670">
        <v>0.55694520473480202</v>
      </c>
    </row>
    <row r="70" spans="1:6" x14ac:dyDescent="0.2">
      <c r="A70" s="2" t="s">
        <v>76</v>
      </c>
      <c r="B70" s="667">
        <v>101</v>
      </c>
      <c r="C70" s="664">
        <v>0.226113051176071</v>
      </c>
      <c r="D70" s="664">
        <v>0.260556429624557</v>
      </c>
      <c r="E70" s="664">
        <v>0.513330519199371</v>
      </c>
      <c r="F70" s="670">
        <v>0.46461316943168601</v>
      </c>
    </row>
    <row r="71" spans="1:6" x14ac:dyDescent="0.2">
      <c r="A71" s="3" t="s">
        <v>77</v>
      </c>
      <c r="B71" s="668">
        <v>78</v>
      </c>
      <c r="C71" s="665">
        <v>0.163420155644417</v>
      </c>
      <c r="D71" s="665">
        <v>0.38071218132972701</v>
      </c>
      <c r="E71" s="665">
        <v>0.45586767792701699</v>
      </c>
      <c r="F71" s="671">
        <v>0.30033165216445901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397</v>
      </c>
    </row>
    <row r="4" spans="1:6" x14ac:dyDescent="0.2">
      <c r="A4" t="s">
        <v>167</v>
      </c>
    </row>
    <row r="5" spans="1:6" x14ac:dyDescent="0.2">
      <c r="A5" s="4" t="s">
        <v>4</v>
      </c>
      <c r="B5" s="4" t="s">
        <v>5</v>
      </c>
      <c r="C5" s="4" t="s">
        <v>133</v>
      </c>
      <c r="D5" s="4" t="s">
        <v>134</v>
      </c>
      <c r="E5" s="4" t="s">
        <v>162</v>
      </c>
      <c r="F5" s="4" t="s">
        <v>11</v>
      </c>
    </row>
    <row r="6" spans="1:6" x14ac:dyDescent="0.2">
      <c r="A6" s="5" t="s">
        <v>13</v>
      </c>
      <c r="B6" s="675" t="s">
        <v>1</v>
      </c>
      <c r="C6" s="672" t="s">
        <v>1</v>
      </c>
      <c r="D6" s="672" t="s">
        <v>1</v>
      </c>
      <c r="E6" s="672" t="s">
        <v>1</v>
      </c>
      <c r="F6" s="678" t="s">
        <v>1</v>
      </c>
    </row>
    <row r="7" spans="1:6" x14ac:dyDescent="0.2">
      <c r="A7" s="2" t="s">
        <v>13</v>
      </c>
      <c r="B7" s="676">
        <v>6163</v>
      </c>
      <c r="C7" s="673">
        <v>0.50244379043579102</v>
      </c>
      <c r="D7" s="673">
        <v>0.444592475891113</v>
      </c>
      <c r="E7" s="673">
        <v>5.2963700145483003E-2</v>
      </c>
      <c r="F7" s="679">
        <v>0.53054332733154297</v>
      </c>
    </row>
    <row r="8" spans="1:6" x14ac:dyDescent="0.2">
      <c r="A8" s="5" t="s">
        <v>14</v>
      </c>
      <c r="B8" s="675" t="s">
        <v>1</v>
      </c>
      <c r="C8" s="672" t="s">
        <v>1</v>
      </c>
      <c r="D8" s="672" t="s">
        <v>1</v>
      </c>
      <c r="E8" s="672" t="s">
        <v>1</v>
      </c>
      <c r="F8" s="678" t="s">
        <v>1</v>
      </c>
    </row>
    <row r="9" spans="1:6" x14ac:dyDescent="0.2">
      <c r="A9" s="2" t="s">
        <v>15</v>
      </c>
      <c r="B9" s="676">
        <v>105</v>
      </c>
      <c r="C9" s="673">
        <v>0.53202259540557895</v>
      </c>
      <c r="D9" s="673">
        <v>0.42816913127899198</v>
      </c>
      <c r="E9" s="673">
        <v>3.9808295667171499E-2</v>
      </c>
      <c r="F9" s="679">
        <v>0.55407953262329102</v>
      </c>
    </row>
    <row r="10" spans="1:6" x14ac:dyDescent="0.2">
      <c r="A10" s="2" t="s">
        <v>16</v>
      </c>
      <c r="B10" s="676">
        <v>106</v>
      </c>
      <c r="C10" s="673">
        <v>0.63066577911376998</v>
      </c>
      <c r="D10" s="673">
        <v>0.33725139498710599</v>
      </c>
      <c r="E10" s="673">
        <v>3.2082848250865902E-2</v>
      </c>
      <c r="F10" s="679">
        <v>0.65156996250152599</v>
      </c>
    </row>
    <row r="11" spans="1:6" x14ac:dyDescent="0.2">
      <c r="A11" s="2" t="s">
        <v>17</v>
      </c>
      <c r="B11" s="676">
        <v>128</v>
      </c>
      <c r="C11" s="673">
        <v>0.561787009239197</v>
      </c>
      <c r="D11" s="673">
        <v>0.38133209943771401</v>
      </c>
      <c r="E11" s="673">
        <v>5.6880865246057503E-2</v>
      </c>
      <c r="F11" s="679">
        <v>0.59566920995712302</v>
      </c>
    </row>
    <row r="12" spans="1:6" x14ac:dyDescent="0.2">
      <c r="A12" s="2" t="s">
        <v>18</v>
      </c>
      <c r="B12" s="676">
        <v>110</v>
      </c>
      <c r="C12" s="673">
        <v>0.67255526781082198</v>
      </c>
      <c r="D12" s="673">
        <v>0.30843102931976302</v>
      </c>
      <c r="E12" s="673">
        <v>1.9013699144124999E-2</v>
      </c>
      <c r="F12" s="679">
        <v>0.68559086322784402</v>
      </c>
    </row>
    <row r="13" spans="1:6" x14ac:dyDescent="0.2">
      <c r="A13" s="2" t="s">
        <v>19</v>
      </c>
      <c r="B13" s="676">
        <v>108</v>
      </c>
      <c r="C13" s="673">
        <v>0.63286840915679898</v>
      </c>
      <c r="D13" s="673">
        <v>0.32875868678093001</v>
      </c>
      <c r="E13" s="673">
        <v>3.8372918963432298E-2</v>
      </c>
      <c r="F13" s="679">
        <v>0.65812247991561901</v>
      </c>
    </row>
    <row r="14" spans="1:6" x14ac:dyDescent="0.2">
      <c r="A14" s="2" t="s">
        <v>20</v>
      </c>
      <c r="B14" s="676">
        <v>98</v>
      </c>
      <c r="C14" s="673">
        <v>0.69964110851287797</v>
      </c>
      <c r="D14" s="673">
        <v>0.28122320771217302</v>
      </c>
      <c r="E14" s="673">
        <v>1.9135696813464199E-2</v>
      </c>
      <c r="F14" s="679">
        <v>0.71329039335250899</v>
      </c>
    </row>
    <row r="15" spans="1:6" x14ac:dyDescent="0.2">
      <c r="A15" s="2" t="s">
        <v>21</v>
      </c>
      <c r="B15" s="676">
        <v>93</v>
      </c>
      <c r="C15" s="673">
        <v>0.48763719201088002</v>
      </c>
      <c r="D15" s="673">
        <v>0.445184797048569</v>
      </c>
      <c r="E15" s="673">
        <v>6.7178003489971203E-2</v>
      </c>
      <c r="F15" s="679">
        <v>0.52275484800338701</v>
      </c>
    </row>
    <row r="16" spans="1:6" x14ac:dyDescent="0.2">
      <c r="A16" s="2" t="s">
        <v>22</v>
      </c>
      <c r="B16" s="676">
        <v>104</v>
      </c>
      <c r="C16" s="673">
        <v>0.53486150503158603</v>
      </c>
      <c r="D16" s="673">
        <v>0.390312969684601</v>
      </c>
      <c r="E16" s="673">
        <v>7.4825510382652297E-2</v>
      </c>
      <c r="F16" s="679">
        <v>0.57811963558196999</v>
      </c>
    </row>
    <row r="17" spans="1:6" x14ac:dyDescent="0.2">
      <c r="A17" s="2" t="s">
        <v>23</v>
      </c>
      <c r="B17" s="676">
        <v>79</v>
      </c>
      <c r="C17" s="673">
        <v>0.47437015175819403</v>
      </c>
      <c r="D17" s="673">
        <v>0.46049696207046498</v>
      </c>
      <c r="E17" s="673">
        <v>6.5132878720760304E-2</v>
      </c>
      <c r="F17" s="679">
        <v>0.50741988420486495</v>
      </c>
    </row>
    <row r="18" spans="1:6" x14ac:dyDescent="0.2">
      <c r="A18" s="2" t="s">
        <v>24</v>
      </c>
      <c r="B18" s="676">
        <v>80</v>
      </c>
      <c r="C18" s="673">
        <v>0.425618946552277</v>
      </c>
      <c r="D18" s="673">
        <v>0.51849710941314697</v>
      </c>
      <c r="E18" s="673">
        <v>5.5883925408124903E-2</v>
      </c>
      <c r="F18" s="679">
        <v>0.45081210136413602</v>
      </c>
    </row>
    <row r="19" spans="1:6" x14ac:dyDescent="0.2">
      <c r="A19" s="2" t="s">
        <v>25</v>
      </c>
      <c r="B19" s="676">
        <v>98</v>
      </c>
      <c r="C19" s="673">
        <v>0.42729440331459001</v>
      </c>
      <c r="D19" s="673">
        <v>0.54228049516677901</v>
      </c>
      <c r="E19" s="673">
        <v>3.0425103381276099E-2</v>
      </c>
      <c r="F19" s="679">
        <v>0.440702855587006</v>
      </c>
    </row>
    <row r="20" spans="1:6" x14ac:dyDescent="0.2">
      <c r="A20" s="2" t="s">
        <v>26</v>
      </c>
      <c r="B20" s="676">
        <v>101</v>
      </c>
      <c r="C20" s="673">
        <v>0.45905584096908603</v>
      </c>
      <c r="D20" s="673">
        <v>0.508500635623932</v>
      </c>
      <c r="E20" s="673">
        <v>3.24435420334339E-2</v>
      </c>
      <c r="F20" s="679">
        <v>0.47444862127304099</v>
      </c>
    </row>
    <row r="21" spans="1:6" x14ac:dyDescent="0.2">
      <c r="A21" s="2" t="s">
        <v>27</v>
      </c>
      <c r="B21" s="676">
        <v>81</v>
      </c>
      <c r="C21" s="673">
        <v>0.58547860383987405</v>
      </c>
      <c r="D21" s="673">
        <v>0.39270123839378401</v>
      </c>
      <c r="E21" s="673">
        <v>2.1820139139890699E-2</v>
      </c>
      <c r="F21" s="679">
        <v>0.59853881597518899</v>
      </c>
    </row>
    <row r="22" spans="1:6" x14ac:dyDescent="0.2">
      <c r="A22" s="2" t="s">
        <v>28</v>
      </c>
      <c r="B22" s="676">
        <v>106</v>
      </c>
      <c r="C22" s="673">
        <v>0.535358905792236</v>
      </c>
      <c r="D22" s="673">
        <v>0.43021124601364102</v>
      </c>
      <c r="E22" s="673">
        <v>3.4429859369993203E-2</v>
      </c>
      <c r="F22" s="679">
        <v>0.55444848537445102</v>
      </c>
    </row>
    <row r="23" spans="1:6" x14ac:dyDescent="0.2">
      <c r="A23" s="2" t="s">
        <v>29</v>
      </c>
      <c r="B23" s="676">
        <v>103</v>
      </c>
      <c r="C23" s="673">
        <v>0.58128666877746604</v>
      </c>
      <c r="D23" s="673">
        <v>0.37435707449913003</v>
      </c>
      <c r="E23" s="673">
        <v>4.4356271624565097E-2</v>
      </c>
      <c r="F23" s="679">
        <v>0.60826712846756004</v>
      </c>
    </row>
    <row r="24" spans="1:6" x14ac:dyDescent="0.2">
      <c r="A24" s="2" t="s">
        <v>30</v>
      </c>
      <c r="B24" s="676">
        <v>101</v>
      </c>
      <c r="C24" s="673">
        <v>0.55782610177993797</v>
      </c>
      <c r="D24" s="673">
        <v>0.38795205950737</v>
      </c>
      <c r="E24" s="673">
        <v>5.4221846163272899E-2</v>
      </c>
      <c r="F24" s="679">
        <v>0.58980649709701505</v>
      </c>
    </row>
    <row r="25" spans="1:6" x14ac:dyDescent="0.2">
      <c r="A25" s="2" t="s">
        <v>31</v>
      </c>
      <c r="B25" s="676">
        <v>103</v>
      </c>
      <c r="C25" s="673">
        <v>0.52334368228912398</v>
      </c>
      <c r="D25" s="673">
        <v>0.45126599073410001</v>
      </c>
      <c r="E25" s="673">
        <v>2.5390313938260099E-2</v>
      </c>
      <c r="F25" s="679">
        <v>0.53697776794433605</v>
      </c>
    </row>
    <row r="26" spans="1:6" x14ac:dyDescent="0.2">
      <c r="A26" s="2" t="s">
        <v>32</v>
      </c>
      <c r="B26" s="676">
        <v>97</v>
      </c>
      <c r="C26" s="673">
        <v>0.32348734140396102</v>
      </c>
      <c r="D26" s="673">
        <v>0.58907961845397905</v>
      </c>
      <c r="E26" s="673">
        <v>8.7433055043220506E-2</v>
      </c>
      <c r="F26" s="679">
        <v>0.35448068380355802</v>
      </c>
    </row>
    <row r="27" spans="1:6" x14ac:dyDescent="0.2">
      <c r="A27" s="2" t="s">
        <v>33</v>
      </c>
      <c r="B27" s="676">
        <v>94</v>
      </c>
      <c r="C27" s="673">
        <v>0.37875190377235401</v>
      </c>
      <c r="D27" s="673">
        <v>0.56788671016693104</v>
      </c>
      <c r="E27" s="673">
        <v>5.33614046871662E-2</v>
      </c>
      <c r="F27" s="679">
        <v>0.40010190010070801</v>
      </c>
    </row>
    <row r="28" spans="1:6" x14ac:dyDescent="0.2">
      <c r="A28" s="2" t="s">
        <v>34</v>
      </c>
      <c r="B28" s="676">
        <v>106</v>
      </c>
      <c r="C28" s="673">
        <v>0.62108087539672896</v>
      </c>
      <c r="D28" s="673">
        <v>0.30506423115730302</v>
      </c>
      <c r="E28" s="673">
        <v>7.3854885995388003E-2</v>
      </c>
      <c r="F28" s="679">
        <v>0.67060858011245705</v>
      </c>
    </row>
    <row r="29" spans="1:6" x14ac:dyDescent="0.2">
      <c r="A29" s="2" t="s">
        <v>35</v>
      </c>
      <c r="B29" s="676">
        <v>100</v>
      </c>
      <c r="C29" s="673">
        <v>0.563579142093658</v>
      </c>
      <c r="D29" s="673">
        <v>0.38599678874015803</v>
      </c>
      <c r="E29" s="673">
        <v>5.0424031913280501E-2</v>
      </c>
      <c r="F29" s="679">
        <v>0.59350615739822399</v>
      </c>
    </row>
    <row r="30" spans="1:6" x14ac:dyDescent="0.2">
      <c r="A30" s="2" t="s">
        <v>36</v>
      </c>
      <c r="B30" s="676">
        <v>92</v>
      </c>
      <c r="C30" s="673">
        <v>0.68517398834228505</v>
      </c>
      <c r="D30" s="673">
        <v>0.241588234901428</v>
      </c>
      <c r="E30" s="673">
        <v>7.3237769305705996E-2</v>
      </c>
      <c r="F30" s="679">
        <v>0.73932015895843495</v>
      </c>
    </row>
    <row r="31" spans="1:6" x14ac:dyDescent="0.2">
      <c r="A31" s="2" t="s">
        <v>37</v>
      </c>
      <c r="B31" s="676">
        <v>82</v>
      </c>
      <c r="C31" s="673">
        <v>0.51579648256301902</v>
      </c>
      <c r="D31" s="673">
        <v>0.40783238410949701</v>
      </c>
      <c r="E31" s="673">
        <v>7.6371110975742298E-2</v>
      </c>
      <c r="F31" s="679">
        <v>0.55844563245773304</v>
      </c>
    </row>
    <row r="32" spans="1:6" x14ac:dyDescent="0.2">
      <c r="A32" s="2" t="s">
        <v>38</v>
      </c>
      <c r="B32" s="676">
        <v>106</v>
      </c>
      <c r="C32" s="673">
        <v>0.555358827114105</v>
      </c>
      <c r="D32" s="673">
        <v>0.39537951350212103</v>
      </c>
      <c r="E32" s="673">
        <v>4.92616854608059E-2</v>
      </c>
      <c r="F32" s="679">
        <v>0.584134221076965</v>
      </c>
    </row>
    <row r="33" spans="1:6" x14ac:dyDescent="0.2">
      <c r="A33" s="2" t="s">
        <v>39</v>
      </c>
      <c r="B33" s="676">
        <v>96</v>
      </c>
      <c r="C33" s="673">
        <v>0.70871603488922097</v>
      </c>
      <c r="D33" s="673">
        <v>0.25893896818161</v>
      </c>
      <c r="E33" s="673">
        <v>3.2344974577426903E-2</v>
      </c>
      <c r="F33" s="679">
        <v>0.73240566253662098</v>
      </c>
    </row>
    <row r="34" spans="1:6" x14ac:dyDescent="0.2">
      <c r="A34" s="2" t="s">
        <v>40</v>
      </c>
      <c r="B34" s="676">
        <v>99</v>
      </c>
      <c r="C34" s="673">
        <v>0.65403628349304199</v>
      </c>
      <c r="D34" s="673">
        <v>0.29750156402587902</v>
      </c>
      <c r="E34" s="673">
        <v>4.8462163656949997E-2</v>
      </c>
      <c r="F34" s="679">
        <v>0.68734657764434803</v>
      </c>
    </row>
    <row r="35" spans="1:6" x14ac:dyDescent="0.2">
      <c r="A35" s="2" t="s">
        <v>41</v>
      </c>
      <c r="B35" s="676">
        <v>108</v>
      </c>
      <c r="C35" s="673">
        <v>0.57095485925674405</v>
      </c>
      <c r="D35" s="673">
        <v>0.384373158216476</v>
      </c>
      <c r="E35" s="673">
        <v>4.4671993702650098E-2</v>
      </c>
      <c r="F35" s="679">
        <v>0.59765321016311601</v>
      </c>
    </row>
    <row r="36" spans="1:6" x14ac:dyDescent="0.2">
      <c r="A36" s="2" t="s">
        <v>42</v>
      </c>
      <c r="B36" s="676">
        <v>87</v>
      </c>
      <c r="C36" s="673">
        <v>0.51679039001464799</v>
      </c>
      <c r="D36" s="673">
        <v>0.43298542499542197</v>
      </c>
      <c r="E36" s="673">
        <v>5.0224192440509803E-2</v>
      </c>
      <c r="F36" s="679">
        <v>0.54411828517913796</v>
      </c>
    </row>
    <row r="37" spans="1:6" x14ac:dyDescent="0.2">
      <c r="A37" s="2" t="s">
        <v>43</v>
      </c>
      <c r="B37" s="676">
        <v>89</v>
      </c>
      <c r="C37" s="673">
        <v>0.55194008350372303</v>
      </c>
      <c r="D37" s="673">
        <v>0.39110240340232799</v>
      </c>
      <c r="E37" s="673">
        <v>5.6957546621561099E-2</v>
      </c>
      <c r="F37" s="679">
        <v>0.58527594804763805</v>
      </c>
    </row>
    <row r="38" spans="1:6" x14ac:dyDescent="0.2">
      <c r="A38" s="2" t="s">
        <v>44</v>
      </c>
      <c r="B38" s="676">
        <v>104</v>
      </c>
      <c r="C38" s="673">
        <v>0.704181909561157</v>
      </c>
      <c r="D38" s="673">
        <v>0.28842124342918402</v>
      </c>
      <c r="E38" s="673">
        <v>7.3968805372714996E-3</v>
      </c>
      <c r="F38" s="679">
        <v>0.70942944288253795</v>
      </c>
    </row>
    <row r="39" spans="1:6" x14ac:dyDescent="0.2">
      <c r="A39" s="2" t="s">
        <v>45</v>
      </c>
      <c r="B39" s="676">
        <v>106</v>
      </c>
      <c r="C39" s="673">
        <v>0.70650511980056796</v>
      </c>
      <c r="D39" s="673">
        <v>0.27652433514594998</v>
      </c>
      <c r="E39" s="673">
        <v>1.6970532014966001E-2</v>
      </c>
      <c r="F39" s="679">
        <v>0.71870189905166604</v>
      </c>
    </row>
    <row r="40" spans="1:6" x14ac:dyDescent="0.2">
      <c r="A40" s="2" t="s">
        <v>46</v>
      </c>
      <c r="B40" s="676">
        <v>103</v>
      </c>
      <c r="C40" s="673">
        <v>0.612587571144104</v>
      </c>
      <c r="D40" s="673">
        <v>0.34565976262092601</v>
      </c>
      <c r="E40" s="673">
        <v>4.1752625256776803E-2</v>
      </c>
      <c r="F40" s="679">
        <v>0.63927918672561601</v>
      </c>
    </row>
    <row r="41" spans="1:6" x14ac:dyDescent="0.2">
      <c r="A41" s="2" t="s">
        <v>47</v>
      </c>
      <c r="B41" s="676">
        <v>100</v>
      </c>
      <c r="C41" s="673">
        <v>0.51106661558151201</v>
      </c>
      <c r="D41" s="673">
        <v>0.431145310401917</v>
      </c>
      <c r="E41" s="673">
        <v>5.7788074016571003E-2</v>
      </c>
      <c r="F41" s="679">
        <v>0.54241150617599498</v>
      </c>
    </row>
    <row r="42" spans="1:6" x14ac:dyDescent="0.2">
      <c r="A42" s="2" t="s">
        <v>48</v>
      </c>
      <c r="B42" s="676">
        <v>103</v>
      </c>
      <c r="C42" s="673">
        <v>0.63352841138839699</v>
      </c>
      <c r="D42" s="673">
        <v>0.33763334155082703</v>
      </c>
      <c r="E42" s="673">
        <v>2.8838278725743301E-2</v>
      </c>
      <c r="F42" s="679">
        <v>0.65234076976776101</v>
      </c>
    </row>
    <row r="43" spans="1:6" x14ac:dyDescent="0.2">
      <c r="A43" s="2" t="s">
        <v>49</v>
      </c>
      <c r="B43" s="676">
        <v>92</v>
      </c>
      <c r="C43" s="673">
        <v>0.65178573131561302</v>
      </c>
      <c r="D43" s="673">
        <v>0.31015282869339</v>
      </c>
      <c r="E43" s="673">
        <v>3.8061410188674899E-2</v>
      </c>
      <c r="F43" s="679">
        <v>0.67757523059845004</v>
      </c>
    </row>
    <row r="44" spans="1:6" x14ac:dyDescent="0.2">
      <c r="A44" s="2" t="s">
        <v>50</v>
      </c>
      <c r="B44" s="676">
        <v>97</v>
      </c>
      <c r="C44" s="673">
        <v>0.67324978113174405</v>
      </c>
      <c r="D44" s="673">
        <v>0.29811728000640902</v>
      </c>
      <c r="E44" s="673">
        <v>2.86329723894596E-2</v>
      </c>
      <c r="F44" s="679">
        <v>0.69309514760971103</v>
      </c>
    </row>
    <row r="45" spans="1:6" x14ac:dyDescent="0.2">
      <c r="A45" s="2" t="s">
        <v>51</v>
      </c>
      <c r="B45" s="676">
        <v>100</v>
      </c>
      <c r="C45" s="673">
        <v>0.55925893783569303</v>
      </c>
      <c r="D45" s="673">
        <v>0.368907541036606</v>
      </c>
      <c r="E45" s="673">
        <v>7.1833528578281403E-2</v>
      </c>
      <c r="F45" s="679">
        <v>0.60254162549972501</v>
      </c>
    </row>
    <row r="46" spans="1:6" x14ac:dyDescent="0.2">
      <c r="A46" s="2" t="s">
        <v>52</v>
      </c>
      <c r="B46" s="676">
        <v>107</v>
      </c>
      <c r="C46" s="673">
        <v>0.50398486852645896</v>
      </c>
      <c r="D46" s="673">
        <v>0.43915826082229598</v>
      </c>
      <c r="E46" s="673">
        <v>5.6856881827115999E-2</v>
      </c>
      <c r="F46" s="679">
        <v>0.53436732292175304</v>
      </c>
    </row>
    <row r="47" spans="1:6" x14ac:dyDescent="0.2">
      <c r="A47" s="2" t="s">
        <v>53</v>
      </c>
      <c r="B47" s="676">
        <v>103</v>
      </c>
      <c r="C47" s="673">
        <v>0.576191425323486</v>
      </c>
      <c r="D47" s="673">
        <v>0.38205435872077897</v>
      </c>
      <c r="E47" s="673">
        <v>4.1754249483346897E-2</v>
      </c>
      <c r="F47" s="679">
        <v>0.60129815340042103</v>
      </c>
    </row>
    <row r="48" spans="1:6" x14ac:dyDescent="0.2">
      <c r="A48" s="2" t="s">
        <v>54</v>
      </c>
      <c r="B48" s="676">
        <v>91</v>
      </c>
      <c r="C48" s="673">
        <v>0.54016232490539595</v>
      </c>
      <c r="D48" s="673">
        <v>0.41880458593368503</v>
      </c>
      <c r="E48" s="673">
        <v>4.1033081710338599E-2</v>
      </c>
      <c r="F48" s="679">
        <v>0.56327521800994895</v>
      </c>
    </row>
    <row r="49" spans="1:6" x14ac:dyDescent="0.2">
      <c r="A49" s="2" t="s">
        <v>55</v>
      </c>
      <c r="B49" s="676">
        <v>89</v>
      </c>
      <c r="C49" s="673">
        <v>0.53274416923522905</v>
      </c>
      <c r="D49" s="673">
        <v>0.45003241300582902</v>
      </c>
      <c r="E49" s="673">
        <v>1.72234009951353E-2</v>
      </c>
      <c r="F49" s="679">
        <v>0.54208064079284701</v>
      </c>
    </row>
    <row r="50" spans="1:6" x14ac:dyDescent="0.2">
      <c r="A50" s="2" t="s">
        <v>56</v>
      </c>
      <c r="B50" s="676">
        <v>68</v>
      </c>
      <c r="C50" s="673">
        <v>0.436762034893036</v>
      </c>
      <c r="D50" s="673">
        <v>0.53045117855071999</v>
      </c>
      <c r="E50" s="673">
        <v>3.2786756753921502E-2</v>
      </c>
      <c r="F50" s="679">
        <v>0.45156747102737399</v>
      </c>
    </row>
    <row r="51" spans="1:6" x14ac:dyDescent="0.2">
      <c r="A51" s="2" t="s">
        <v>57</v>
      </c>
      <c r="B51" s="676">
        <v>107</v>
      </c>
      <c r="C51" s="673">
        <v>0.37175807356834401</v>
      </c>
      <c r="D51" s="673">
        <v>0.497282475233078</v>
      </c>
      <c r="E51" s="673">
        <v>0.13095943629741699</v>
      </c>
      <c r="F51" s="679">
        <v>0.42777988314628601</v>
      </c>
    </row>
    <row r="52" spans="1:6" x14ac:dyDescent="0.2">
      <c r="A52" s="2" t="s">
        <v>58</v>
      </c>
      <c r="B52" s="676">
        <v>83</v>
      </c>
      <c r="C52" s="673">
        <v>0.57079333066940297</v>
      </c>
      <c r="D52" s="673">
        <v>0.41318482160568198</v>
      </c>
      <c r="E52" s="673">
        <v>1.60218290984631E-2</v>
      </c>
      <c r="F52" s="679">
        <v>0.58008742332458496</v>
      </c>
    </row>
    <row r="53" spans="1:6" x14ac:dyDescent="0.2">
      <c r="A53" s="2" t="s">
        <v>59</v>
      </c>
      <c r="B53" s="676">
        <v>101</v>
      </c>
      <c r="C53" s="673">
        <v>0.49225440621375999</v>
      </c>
      <c r="D53" s="673">
        <v>0.36582237482070901</v>
      </c>
      <c r="E53" s="673">
        <v>0.14192323386669201</v>
      </c>
      <c r="F53" s="679">
        <v>0.57367175817489602</v>
      </c>
    </row>
    <row r="54" spans="1:6" x14ac:dyDescent="0.2">
      <c r="A54" s="2" t="s">
        <v>60</v>
      </c>
      <c r="B54" s="676">
        <v>98</v>
      </c>
      <c r="C54" s="673">
        <v>0.34064996242523199</v>
      </c>
      <c r="D54" s="673">
        <v>0.64781355857849099</v>
      </c>
      <c r="E54" s="673">
        <v>1.1536497622728299E-2</v>
      </c>
      <c r="F54" s="679">
        <v>0.34462574124336198</v>
      </c>
    </row>
    <row r="55" spans="1:6" x14ac:dyDescent="0.2">
      <c r="A55" s="2" t="s">
        <v>61</v>
      </c>
      <c r="B55" s="676">
        <v>98</v>
      </c>
      <c r="C55" s="673">
        <v>0.49144729971885698</v>
      </c>
      <c r="D55" s="673">
        <v>0.48282641172409102</v>
      </c>
      <c r="E55" s="673">
        <v>2.5726294144988102E-2</v>
      </c>
      <c r="F55" s="679">
        <v>0.50442427396774303</v>
      </c>
    </row>
    <row r="56" spans="1:6" x14ac:dyDescent="0.2">
      <c r="A56" s="2" t="s">
        <v>62</v>
      </c>
      <c r="B56" s="676">
        <v>106</v>
      </c>
      <c r="C56" s="673">
        <v>0.589091897010803</v>
      </c>
      <c r="D56" s="673">
        <v>0.39258298277854897</v>
      </c>
      <c r="E56" s="673">
        <v>1.8325095996260601E-2</v>
      </c>
      <c r="F56" s="679">
        <v>0.60008859634399403</v>
      </c>
    </row>
    <row r="57" spans="1:6" x14ac:dyDescent="0.2">
      <c r="A57" s="2" t="s">
        <v>63</v>
      </c>
      <c r="B57" s="676">
        <v>98</v>
      </c>
      <c r="C57" s="673">
        <v>0.60867226123809803</v>
      </c>
      <c r="D57" s="673">
        <v>0.36444324254989602</v>
      </c>
      <c r="E57" s="673">
        <v>2.6884498074650799E-2</v>
      </c>
      <c r="F57" s="679">
        <v>0.625488221645355</v>
      </c>
    </row>
    <row r="58" spans="1:6" x14ac:dyDescent="0.2">
      <c r="A58" s="2" t="s">
        <v>64</v>
      </c>
      <c r="B58" s="676">
        <v>101</v>
      </c>
      <c r="C58" s="673">
        <v>0.42839011549949602</v>
      </c>
      <c r="D58" s="673">
        <v>0.52236348390579201</v>
      </c>
      <c r="E58" s="673">
        <v>4.9246408045291901E-2</v>
      </c>
      <c r="F58" s="679">
        <v>0.450579553842545</v>
      </c>
    </row>
    <row r="59" spans="1:6" x14ac:dyDescent="0.2">
      <c r="A59" s="2" t="s">
        <v>65</v>
      </c>
      <c r="B59" s="676">
        <v>91</v>
      </c>
      <c r="C59" s="673">
        <v>0.58694070577621504</v>
      </c>
      <c r="D59" s="673">
        <v>0.39087134599685702</v>
      </c>
      <c r="E59" s="673">
        <v>2.2187931463122399E-2</v>
      </c>
      <c r="F59" s="679">
        <v>0.60025924444198597</v>
      </c>
    </row>
    <row r="60" spans="1:6" x14ac:dyDescent="0.2">
      <c r="A60" s="2" t="s">
        <v>66</v>
      </c>
      <c r="B60" s="676">
        <v>93</v>
      </c>
      <c r="C60" s="673">
        <v>0.49167221784591703</v>
      </c>
      <c r="D60" s="673">
        <v>0.44367614388465898</v>
      </c>
      <c r="E60" s="673">
        <v>6.4651638269424397E-2</v>
      </c>
      <c r="F60" s="679">
        <v>0.52565681934356701</v>
      </c>
    </row>
    <row r="61" spans="1:6" x14ac:dyDescent="0.2">
      <c r="A61" s="2" t="s">
        <v>67</v>
      </c>
      <c r="B61" s="676">
        <v>88</v>
      </c>
      <c r="C61" s="673">
        <v>0.62690562009811401</v>
      </c>
      <c r="D61" s="673">
        <v>0.37309437990188599</v>
      </c>
      <c r="E61" s="673">
        <v>0</v>
      </c>
      <c r="F61" s="679">
        <v>0.62690562009811401</v>
      </c>
    </row>
    <row r="62" spans="1:6" x14ac:dyDescent="0.2">
      <c r="A62" s="2" t="s">
        <v>68</v>
      </c>
      <c r="B62" s="676">
        <v>118</v>
      </c>
      <c r="C62" s="673">
        <v>0.50221216678619396</v>
      </c>
      <c r="D62" s="673">
        <v>0.43033885955810502</v>
      </c>
      <c r="E62" s="673">
        <v>6.7448988556861905E-2</v>
      </c>
      <c r="F62" s="679">
        <v>0.53853583335876498</v>
      </c>
    </row>
    <row r="63" spans="1:6" x14ac:dyDescent="0.2">
      <c r="A63" s="2" t="s">
        <v>69</v>
      </c>
      <c r="B63" s="676">
        <v>90</v>
      </c>
      <c r="C63" s="673">
        <v>0.54328918457031194</v>
      </c>
      <c r="D63" s="673">
        <v>0.415606379508972</v>
      </c>
      <c r="E63" s="673">
        <v>4.1104421019554097E-2</v>
      </c>
      <c r="F63" s="679">
        <v>0.56657809019088701</v>
      </c>
    </row>
    <row r="64" spans="1:6" x14ac:dyDescent="0.2">
      <c r="A64" s="2" t="s">
        <v>70</v>
      </c>
      <c r="B64" s="676">
        <v>100</v>
      </c>
      <c r="C64" s="673">
        <v>0.63238161802291903</v>
      </c>
      <c r="D64" s="673">
        <v>0.31659173965454102</v>
      </c>
      <c r="E64" s="673">
        <v>5.1026653498411199E-2</v>
      </c>
      <c r="F64" s="679">
        <v>0.66638499498367298</v>
      </c>
    </row>
    <row r="65" spans="1:6" x14ac:dyDescent="0.2">
      <c r="A65" s="2" t="s">
        <v>71</v>
      </c>
      <c r="B65" s="676">
        <v>84</v>
      </c>
      <c r="C65" s="673">
        <v>0.61956453323364302</v>
      </c>
      <c r="D65" s="673">
        <v>0.38043549656867998</v>
      </c>
      <c r="E65" s="673">
        <v>0</v>
      </c>
      <c r="F65" s="679">
        <v>0.61956453323364302</v>
      </c>
    </row>
    <row r="66" spans="1:6" x14ac:dyDescent="0.2">
      <c r="A66" s="2" t="s">
        <v>72</v>
      </c>
      <c r="B66" s="676">
        <v>96</v>
      </c>
      <c r="C66" s="673">
        <v>0.52879792451858498</v>
      </c>
      <c r="D66" s="673">
        <v>0.42779868841171298</v>
      </c>
      <c r="E66" s="673">
        <v>4.3403375893831302E-2</v>
      </c>
      <c r="F66" s="679">
        <v>0.55279093980789196</v>
      </c>
    </row>
    <row r="67" spans="1:6" x14ac:dyDescent="0.2">
      <c r="A67" s="2" t="s">
        <v>73</v>
      </c>
      <c r="B67" s="676">
        <v>105</v>
      </c>
      <c r="C67" s="673">
        <v>0.49279689788818398</v>
      </c>
      <c r="D67" s="673">
        <v>0.418762266635895</v>
      </c>
      <c r="E67" s="673">
        <v>8.84408429265022E-2</v>
      </c>
      <c r="F67" s="679">
        <v>0.54060876369476296</v>
      </c>
    </row>
    <row r="68" spans="1:6" x14ac:dyDescent="0.2">
      <c r="A68" s="2" t="s">
        <v>74</v>
      </c>
      <c r="B68" s="676">
        <v>92</v>
      </c>
      <c r="C68" s="673">
        <v>0.40127381682395902</v>
      </c>
      <c r="D68" s="673">
        <v>0.54444164037704501</v>
      </c>
      <c r="E68" s="673">
        <v>5.4284565150737797E-2</v>
      </c>
      <c r="F68" s="679">
        <v>0.42430713772773698</v>
      </c>
    </row>
    <row r="69" spans="1:6" x14ac:dyDescent="0.2">
      <c r="A69" s="2" t="s">
        <v>75</v>
      </c>
      <c r="B69" s="676">
        <v>110</v>
      </c>
      <c r="C69" s="673">
        <v>0.54345083236694303</v>
      </c>
      <c r="D69" s="673">
        <v>0.418935596942902</v>
      </c>
      <c r="E69" s="673">
        <v>3.7613578140735598E-2</v>
      </c>
      <c r="F69" s="679">
        <v>0.56469088792800903</v>
      </c>
    </row>
    <row r="70" spans="1:6" x14ac:dyDescent="0.2">
      <c r="A70" s="2" t="s">
        <v>76</v>
      </c>
      <c r="B70" s="676">
        <v>102</v>
      </c>
      <c r="C70" s="673">
        <v>0.56985968351364102</v>
      </c>
      <c r="D70" s="673">
        <v>0.41044345498085</v>
      </c>
      <c r="E70" s="673">
        <v>1.96968838572502E-2</v>
      </c>
      <c r="F70" s="679">
        <v>0.58130967617034901</v>
      </c>
    </row>
    <row r="71" spans="1:6" x14ac:dyDescent="0.2">
      <c r="A71" s="3" t="s">
        <v>77</v>
      </c>
      <c r="B71" s="677">
        <v>79</v>
      </c>
      <c r="C71" s="674">
        <v>0.62241101264953602</v>
      </c>
      <c r="D71" s="674">
        <v>0.36651691794395402</v>
      </c>
      <c r="E71" s="674">
        <v>1.10720675438643E-2</v>
      </c>
      <c r="F71" s="680">
        <v>0.62937951087951705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D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4" width="12.77734375" bestFit="1" customWidth="1"/>
  </cols>
  <sheetData>
    <row r="1" spans="1:4" x14ac:dyDescent="0.2">
      <c r="A1" s="16" t="str">
        <f>HYPERLINK("#'Inhalt'!A1", "Inhalt")</f>
        <v>Inhalt</v>
      </c>
    </row>
    <row r="3" spans="1:4" x14ac:dyDescent="0.2">
      <c r="A3" s="1" t="s">
        <v>398</v>
      </c>
    </row>
    <row r="4" spans="1:4" x14ac:dyDescent="0.2">
      <c r="A4" t="s">
        <v>3</v>
      </c>
    </row>
    <row r="5" spans="1:4" x14ac:dyDescent="0.2">
      <c r="A5" s="4" t="s">
        <v>4</v>
      </c>
      <c r="B5" s="4" t="s">
        <v>5</v>
      </c>
      <c r="C5" s="4" t="s">
        <v>133</v>
      </c>
      <c r="D5" s="4" t="s">
        <v>134</v>
      </c>
    </row>
    <row r="6" spans="1:4" x14ac:dyDescent="0.2">
      <c r="A6" s="5" t="s">
        <v>13</v>
      </c>
      <c r="B6" s="684" t="s">
        <v>1</v>
      </c>
      <c r="C6" s="681" t="s">
        <v>1</v>
      </c>
      <c r="D6" s="681" t="s">
        <v>1</v>
      </c>
    </row>
    <row r="7" spans="1:4" x14ac:dyDescent="0.2">
      <c r="A7" s="2" t="s">
        <v>13</v>
      </c>
      <c r="B7" s="685">
        <v>6153</v>
      </c>
      <c r="C7" s="682">
        <v>0.35980871319770802</v>
      </c>
      <c r="D7" s="682">
        <v>0.64019125699996904</v>
      </c>
    </row>
    <row r="8" spans="1:4" x14ac:dyDescent="0.2">
      <c r="A8" s="5" t="s">
        <v>14</v>
      </c>
      <c r="B8" s="684" t="s">
        <v>1</v>
      </c>
      <c r="C8" s="681" t="s">
        <v>1</v>
      </c>
      <c r="D8" s="681" t="s">
        <v>1</v>
      </c>
    </row>
    <row r="9" spans="1:4" x14ac:dyDescent="0.2">
      <c r="A9" s="2" t="s">
        <v>15</v>
      </c>
      <c r="B9" s="685">
        <v>105</v>
      </c>
      <c r="C9" s="682">
        <v>0.42875605821609503</v>
      </c>
      <c r="D9" s="682">
        <v>0.57124394178390503</v>
      </c>
    </row>
    <row r="10" spans="1:4" x14ac:dyDescent="0.2">
      <c r="A10" s="2" t="s">
        <v>16</v>
      </c>
      <c r="B10" s="685">
        <v>106</v>
      </c>
      <c r="C10" s="682">
        <v>0.36719939112663302</v>
      </c>
      <c r="D10" s="682">
        <v>0.63280057907104503</v>
      </c>
    </row>
    <row r="11" spans="1:4" x14ac:dyDescent="0.2">
      <c r="A11" s="2" t="s">
        <v>17</v>
      </c>
      <c r="B11" s="685">
        <v>128</v>
      </c>
      <c r="C11" s="682">
        <v>0.40201735496521002</v>
      </c>
      <c r="D11" s="682">
        <v>0.59798264503479004</v>
      </c>
    </row>
    <row r="12" spans="1:4" x14ac:dyDescent="0.2">
      <c r="A12" s="2" t="s">
        <v>18</v>
      </c>
      <c r="B12" s="685">
        <v>108</v>
      </c>
      <c r="C12" s="682">
        <v>0.41815993189811701</v>
      </c>
      <c r="D12" s="682">
        <v>0.58184003829956099</v>
      </c>
    </row>
    <row r="13" spans="1:4" x14ac:dyDescent="0.2">
      <c r="A13" s="2" t="s">
        <v>19</v>
      </c>
      <c r="B13" s="685">
        <v>109</v>
      </c>
      <c r="C13" s="682">
        <v>0.56127780675888095</v>
      </c>
      <c r="D13" s="682">
        <v>0.438722163438797</v>
      </c>
    </row>
    <row r="14" spans="1:4" x14ac:dyDescent="0.2">
      <c r="A14" s="2" t="s">
        <v>20</v>
      </c>
      <c r="B14" s="685">
        <v>98</v>
      </c>
      <c r="C14" s="682">
        <v>0.478593230247498</v>
      </c>
      <c r="D14" s="682">
        <v>0.521406769752502</v>
      </c>
    </row>
    <row r="15" spans="1:4" x14ac:dyDescent="0.2">
      <c r="A15" s="2" t="s">
        <v>21</v>
      </c>
      <c r="B15" s="685">
        <v>95</v>
      </c>
      <c r="C15" s="682">
        <v>0.34082227945327798</v>
      </c>
      <c r="D15" s="682">
        <v>0.65917772054672197</v>
      </c>
    </row>
    <row r="16" spans="1:4" x14ac:dyDescent="0.2">
      <c r="A16" s="2" t="s">
        <v>22</v>
      </c>
      <c r="B16" s="685">
        <v>102</v>
      </c>
      <c r="C16" s="682">
        <v>0.321703761816025</v>
      </c>
      <c r="D16" s="682">
        <v>0.67829626798629805</v>
      </c>
    </row>
    <row r="17" spans="1:4" x14ac:dyDescent="0.2">
      <c r="A17" s="2" t="s">
        <v>23</v>
      </c>
      <c r="B17" s="685">
        <v>79</v>
      </c>
      <c r="C17" s="682">
        <v>0.290957361459732</v>
      </c>
      <c r="D17" s="682">
        <v>0.70904266834259</v>
      </c>
    </row>
    <row r="18" spans="1:4" x14ac:dyDescent="0.2">
      <c r="A18" s="2" t="s">
        <v>24</v>
      </c>
      <c r="B18" s="685">
        <v>79</v>
      </c>
      <c r="C18" s="682">
        <v>0.25422549247741699</v>
      </c>
      <c r="D18" s="682">
        <v>0.74577450752258301</v>
      </c>
    </row>
    <row r="19" spans="1:4" x14ac:dyDescent="0.2">
      <c r="A19" s="2" t="s">
        <v>25</v>
      </c>
      <c r="B19" s="685">
        <v>100</v>
      </c>
      <c r="C19" s="682">
        <v>0.36246937513351402</v>
      </c>
      <c r="D19" s="682">
        <v>0.63753062486648604</v>
      </c>
    </row>
    <row r="20" spans="1:4" x14ac:dyDescent="0.2">
      <c r="A20" s="2" t="s">
        <v>26</v>
      </c>
      <c r="B20" s="685">
        <v>100</v>
      </c>
      <c r="C20" s="682">
        <v>0.373566955327988</v>
      </c>
      <c r="D20" s="682">
        <v>0.62643301486969005</v>
      </c>
    </row>
    <row r="21" spans="1:4" x14ac:dyDescent="0.2">
      <c r="A21" s="2" t="s">
        <v>27</v>
      </c>
      <c r="B21" s="685">
        <v>81</v>
      </c>
      <c r="C21" s="682">
        <v>0.59789896011352495</v>
      </c>
      <c r="D21" s="682">
        <v>0.402101069688797</v>
      </c>
    </row>
    <row r="22" spans="1:4" x14ac:dyDescent="0.2">
      <c r="A22" s="2" t="s">
        <v>28</v>
      </c>
      <c r="B22" s="685">
        <v>105</v>
      </c>
      <c r="C22" s="682">
        <v>0.44390794634818997</v>
      </c>
      <c r="D22" s="682">
        <v>0.55609202384948697</v>
      </c>
    </row>
    <row r="23" spans="1:4" x14ac:dyDescent="0.2">
      <c r="A23" s="2" t="s">
        <v>29</v>
      </c>
      <c r="B23" s="685">
        <v>103</v>
      </c>
      <c r="C23" s="682">
        <v>0.40955975651741</v>
      </c>
      <c r="D23" s="682">
        <v>0.590440213680267</v>
      </c>
    </row>
    <row r="24" spans="1:4" x14ac:dyDescent="0.2">
      <c r="A24" s="2" t="s">
        <v>30</v>
      </c>
      <c r="B24" s="685">
        <v>101</v>
      </c>
      <c r="C24" s="682">
        <v>0.37445780634880099</v>
      </c>
      <c r="D24" s="682">
        <v>0.62554216384887695</v>
      </c>
    </row>
    <row r="25" spans="1:4" x14ac:dyDescent="0.2">
      <c r="A25" s="2" t="s">
        <v>31</v>
      </c>
      <c r="B25" s="685">
        <v>103</v>
      </c>
      <c r="C25" s="682">
        <v>0.34557572007179299</v>
      </c>
      <c r="D25" s="682">
        <v>0.65442430973053001</v>
      </c>
    </row>
    <row r="26" spans="1:4" x14ac:dyDescent="0.2">
      <c r="A26" s="2" t="s">
        <v>32</v>
      </c>
      <c r="B26" s="685">
        <v>98</v>
      </c>
      <c r="C26" s="682">
        <v>0.22520703077316301</v>
      </c>
      <c r="D26" s="682">
        <v>0.77479296922683705</v>
      </c>
    </row>
    <row r="27" spans="1:4" x14ac:dyDescent="0.2">
      <c r="A27" s="2" t="s">
        <v>33</v>
      </c>
      <c r="B27" s="685">
        <v>93</v>
      </c>
      <c r="C27" s="682">
        <v>0.29792875051498402</v>
      </c>
      <c r="D27" s="682">
        <v>0.70207124948501598</v>
      </c>
    </row>
    <row r="28" spans="1:4" x14ac:dyDescent="0.2">
      <c r="A28" s="2" t="s">
        <v>34</v>
      </c>
      <c r="B28" s="685">
        <v>106</v>
      </c>
      <c r="C28" s="682">
        <v>0.46301099658012401</v>
      </c>
      <c r="D28" s="682">
        <v>0.53698897361755404</v>
      </c>
    </row>
    <row r="29" spans="1:4" x14ac:dyDescent="0.2">
      <c r="A29" s="2" t="s">
        <v>35</v>
      </c>
      <c r="B29" s="685">
        <v>100</v>
      </c>
      <c r="C29" s="682">
        <v>0.36200809478759799</v>
      </c>
      <c r="D29" s="682">
        <v>0.63799190521240201</v>
      </c>
    </row>
    <row r="30" spans="1:4" x14ac:dyDescent="0.2">
      <c r="A30" s="2" t="s">
        <v>36</v>
      </c>
      <c r="B30" s="685">
        <v>89</v>
      </c>
      <c r="C30" s="682">
        <v>0.56528949737548795</v>
      </c>
      <c r="D30" s="682">
        <v>0.434710502624512</v>
      </c>
    </row>
    <row r="31" spans="1:4" x14ac:dyDescent="0.2">
      <c r="A31" s="2" t="s">
        <v>37</v>
      </c>
      <c r="B31" s="685">
        <v>82</v>
      </c>
      <c r="C31" s="682">
        <v>0.32219001650810197</v>
      </c>
      <c r="D31" s="682">
        <v>0.67781001329421997</v>
      </c>
    </row>
    <row r="32" spans="1:4" x14ac:dyDescent="0.2">
      <c r="A32" s="2" t="s">
        <v>38</v>
      </c>
      <c r="B32" s="685">
        <v>105</v>
      </c>
      <c r="C32" s="682">
        <v>0.41097360849380499</v>
      </c>
      <c r="D32" s="682">
        <v>0.58902639150619496</v>
      </c>
    </row>
    <row r="33" spans="1:4" x14ac:dyDescent="0.2">
      <c r="A33" s="2" t="s">
        <v>39</v>
      </c>
      <c r="B33" s="685">
        <v>96</v>
      </c>
      <c r="C33" s="682">
        <v>0.48502528667450001</v>
      </c>
      <c r="D33" s="682">
        <v>0.51497471332550004</v>
      </c>
    </row>
    <row r="34" spans="1:4" x14ac:dyDescent="0.2">
      <c r="A34" s="2" t="s">
        <v>40</v>
      </c>
      <c r="B34" s="685">
        <v>99</v>
      </c>
      <c r="C34" s="682">
        <v>0.434502333402634</v>
      </c>
      <c r="D34" s="682">
        <v>0.56549763679504395</v>
      </c>
    </row>
    <row r="35" spans="1:4" x14ac:dyDescent="0.2">
      <c r="A35" s="2" t="s">
        <v>41</v>
      </c>
      <c r="B35" s="685">
        <v>106</v>
      </c>
      <c r="C35" s="682">
        <v>0.44593378901481601</v>
      </c>
      <c r="D35" s="682">
        <v>0.55406624078750599</v>
      </c>
    </row>
    <row r="36" spans="1:4" x14ac:dyDescent="0.2">
      <c r="A36" s="2" t="s">
        <v>42</v>
      </c>
      <c r="B36" s="685">
        <v>88</v>
      </c>
      <c r="C36" s="682">
        <v>0.42523720860481301</v>
      </c>
      <c r="D36" s="682">
        <v>0.57476276159286499</v>
      </c>
    </row>
    <row r="37" spans="1:4" x14ac:dyDescent="0.2">
      <c r="A37" s="2" t="s">
        <v>43</v>
      </c>
      <c r="B37" s="685">
        <v>90</v>
      </c>
      <c r="C37" s="682">
        <v>0.30110263824462902</v>
      </c>
      <c r="D37" s="682">
        <v>0.69889736175537098</v>
      </c>
    </row>
    <row r="38" spans="1:4" x14ac:dyDescent="0.2">
      <c r="A38" s="2" t="s">
        <v>44</v>
      </c>
      <c r="B38" s="685">
        <v>104</v>
      </c>
      <c r="C38" s="682">
        <v>0.51685875654220603</v>
      </c>
      <c r="D38" s="682">
        <v>0.48314121365547202</v>
      </c>
    </row>
    <row r="39" spans="1:4" x14ac:dyDescent="0.2">
      <c r="A39" s="2" t="s">
        <v>45</v>
      </c>
      <c r="B39" s="685">
        <v>106</v>
      </c>
      <c r="C39" s="682">
        <v>0.55164659023284901</v>
      </c>
      <c r="D39" s="682">
        <v>0.44835340976715099</v>
      </c>
    </row>
    <row r="40" spans="1:4" x14ac:dyDescent="0.2">
      <c r="A40" s="2" t="s">
        <v>46</v>
      </c>
      <c r="B40" s="685">
        <v>104</v>
      </c>
      <c r="C40" s="682">
        <v>0.52673482894897505</v>
      </c>
      <c r="D40" s="682">
        <v>0.473265171051025</v>
      </c>
    </row>
    <row r="41" spans="1:4" x14ac:dyDescent="0.2">
      <c r="A41" s="2" t="s">
        <v>47</v>
      </c>
      <c r="B41" s="685">
        <v>100</v>
      </c>
      <c r="C41" s="682">
        <v>0.41664710640907299</v>
      </c>
      <c r="D41" s="682">
        <v>0.58335286378860496</v>
      </c>
    </row>
    <row r="42" spans="1:4" x14ac:dyDescent="0.2">
      <c r="A42" s="2" t="s">
        <v>48</v>
      </c>
      <c r="B42" s="685">
        <v>103</v>
      </c>
      <c r="C42" s="682">
        <v>0.50614410638809204</v>
      </c>
      <c r="D42" s="682">
        <v>0.49385589361190801</v>
      </c>
    </row>
    <row r="43" spans="1:4" x14ac:dyDescent="0.2">
      <c r="A43" s="2" t="s">
        <v>49</v>
      </c>
      <c r="B43" s="685">
        <v>92</v>
      </c>
      <c r="C43" s="682">
        <v>0.58216571807861295</v>
      </c>
      <c r="D43" s="682">
        <v>0.417834252119064</v>
      </c>
    </row>
    <row r="44" spans="1:4" x14ac:dyDescent="0.2">
      <c r="A44" s="2" t="s">
        <v>50</v>
      </c>
      <c r="B44" s="685">
        <v>96</v>
      </c>
      <c r="C44" s="682">
        <v>0.62691497802734397</v>
      </c>
      <c r="D44" s="682">
        <v>0.37308499217033397</v>
      </c>
    </row>
    <row r="45" spans="1:4" x14ac:dyDescent="0.2">
      <c r="A45" s="2" t="s">
        <v>51</v>
      </c>
      <c r="B45" s="685">
        <v>101</v>
      </c>
      <c r="C45" s="682">
        <v>0.357034891843796</v>
      </c>
      <c r="D45" s="682">
        <v>0.64296507835388195</v>
      </c>
    </row>
    <row r="46" spans="1:4" x14ac:dyDescent="0.2">
      <c r="A46" s="2" t="s">
        <v>52</v>
      </c>
      <c r="B46" s="685">
        <v>105</v>
      </c>
      <c r="C46" s="682">
        <v>0.34163215756416299</v>
      </c>
      <c r="D46" s="682">
        <v>0.65836781263351396</v>
      </c>
    </row>
    <row r="47" spans="1:4" x14ac:dyDescent="0.2">
      <c r="A47" s="2" t="s">
        <v>53</v>
      </c>
      <c r="B47" s="685">
        <v>101</v>
      </c>
      <c r="C47" s="682">
        <v>0.55343639850616499</v>
      </c>
      <c r="D47" s="682">
        <v>0.44656360149383501</v>
      </c>
    </row>
    <row r="48" spans="1:4" x14ac:dyDescent="0.2">
      <c r="A48" s="2" t="s">
        <v>54</v>
      </c>
      <c r="B48" s="685">
        <v>93</v>
      </c>
      <c r="C48" s="682">
        <v>0.43158668279647799</v>
      </c>
      <c r="D48" s="682">
        <v>0.56841331720352195</v>
      </c>
    </row>
    <row r="49" spans="1:4" x14ac:dyDescent="0.2">
      <c r="A49" s="2" t="s">
        <v>55</v>
      </c>
      <c r="B49" s="685">
        <v>91</v>
      </c>
      <c r="C49" s="682">
        <v>0.34747424721717801</v>
      </c>
      <c r="D49" s="682">
        <v>0.65252572298049905</v>
      </c>
    </row>
    <row r="50" spans="1:4" x14ac:dyDescent="0.2">
      <c r="A50" s="2" t="s">
        <v>56</v>
      </c>
      <c r="B50" s="685">
        <v>68</v>
      </c>
      <c r="C50" s="682">
        <v>0.30924591422080999</v>
      </c>
      <c r="D50" s="682">
        <v>0.69075411558151201</v>
      </c>
    </row>
    <row r="51" spans="1:4" x14ac:dyDescent="0.2">
      <c r="A51" s="2" t="s">
        <v>57</v>
      </c>
      <c r="B51" s="685">
        <v>107</v>
      </c>
      <c r="C51" s="682">
        <v>0.35765376687049899</v>
      </c>
      <c r="D51" s="682">
        <v>0.64234626293182395</v>
      </c>
    </row>
    <row r="52" spans="1:4" x14ac:dyDescent="0.2">
      <c r="A52" s="2" t="s">
        <v>58</v>
      </c>
      <c r="B52" s="685">
        <v>84</v>
      </c>
      <c r="C52" s="682">
        <v>0.414027839899063</v>
      </c>
      <c r="D52" s="682">
        <v>0.58597213029861495</v>
      </c>
    </row>
    <row r="53" spans="1:4" x14ac:dyDescent="0.2">
      <c r="A53" s="2" t="s">
        <v>59</v>
      </c>
      <c r="B53" s="685">
        <v>101</v>
      </c>
      <c r="C53" s="682">
        <v>0.35520711541175798</v>
      </c>
      <c r="D53" s="682">
        <v>0.64479291439056396</v>
      </c>
    </row>
    <row r="54" spans="1:4" x14ac:dyDescent="0.2">
      <c r="A54" s="2" t="s">
        <v>60</v>
      </c>
      <c r="B54" s="685">
        <v>97</v>
      </c>
      <c r="C54" s="682">
        <v>0.33912414312362699</v>
      </c>
      <c r="D54" s="682">
        <v>0.66087585687637296</v>
      </c>
    </row>
    <row r="55" spans="1:4" x14ac:dyDescent="0.2">
      <c r="A55" s="2" t="s">
        <v>61</v>
      </c>
      <c r="B55" s="685">
        <v>98</v>
      </c>
      <c r="C55" s="682">
        <v>0.43356791138648998</v>
      </c>
      <c r="D55" s="682">
        <v>0.56643205881118797</v>
      </c>
    </row>
    <row r="56" spans="1:4" x14ac:dyDescent="0.2">
      <c r="A56" s="2" t="s">
        <v>62</v>
      </c>
      <c r="B56" s="685">
        <v>105</v>
      </c>
      <c r="C56" s="682">
        <v>0.45739096403121898</v>
      </c>
      <c r="D56" s="682">
        <v>0.54260903596878096</v>
      </c>
    </row>
    <row r="57" spans="1:4" x14ac:dyDescent="0.2">
      <c r="A57" s="2" t="s">
        <v>63</v>
      </c>
      <c r="B57" s="685">
        <v>98</v>
      </c>
      <c r="C57" s="682">
        <v>0.38256126642227201</v>
      </c>
      <c r="D57" s="682">
        <v>0.61743873357772805</v>
      </c>
    </row>
    <row r="58" spans="1:4" x14ac:dyDescent="0.2">
      <c r="A58" s="2" t="s">
        <v>64</v>
      </c>
      <c r="B58" s="685">
        <v>102</v>
      </c>
      <c r="C58" s="682">
        <v>0.40909165143966703</v>
      </c>
      <c r="D58" s="682">
        <v>0.59090834856033303</v>
      </c>
    </row>
    <row r="59" spans="1:4" x14ac:dyDescent="0.2">
      <c r="A59" s="2" t="s">
        <v>65</v>
      </c>
      <c r="B59" s="685">
        <v>92</v>
      </c>
      <c r="C59" s="682">
        <v>0.41660442948341397</v>
      </c>
      <c r="D59" s="682">
        <v>0.58339554071426403</v>
      </c>
    </row>
    <row r="60" spans="1:4" x14ac:dyDescent="0.2">
      <c r="A60" s="2" t="s">
        <v>66</v>
      </c>
      <c r="B60" s="685">
        <v>92</v>
      </c>
      <c r="C60" s="682">
        <v>0.33799391984939597</v>
      </c>
      <c r="D60" s="682">
        <v>0.66200608015060403</v>
      </c>
    </row>
    <row r="61" spans="1:4" x14ac:dyDescent="0.2">
      <c r="A61" s="2" t="s">
        <v>67</v>
      </c>
      <c r="B61" s="685">
        <v>88</v>
      </c>
      <c r="C61" s="682">
        <v>0.43142741918563798</v>
      </c>
      <c r="D61" s="682">
        <v>0.56857258081436202</v>
      </c>
    </row>
    <row r="62" spans="1:4" x14ac:dyDescent="0.2">
      <c r="A62" s="2" t="s">
        <v>68</v>
      </c>
      <c r="B62" s="685">
        <v>120</v>
      </c>
      <c r="C62" s="682">
        <v>0.29474806785583502</v>
      </c>
      <c r="D62" s="682">
        <v>0.70525193214416504</v>
      </c>
    </row>
    <row r="63" spans="1:4" x14ac:dyDescent="0.2">
      <c r="A63" s="2" t="s">
        <v>69</v>
      </c>
      <c r="B63" s="685">
        <v>91</v>
      </c>
      <c r="C63" s="682">
        <v>0.34379631280898998</v>
      </c>
      <c r="D63" s="682">
        <v>0.65620368719100997</v>
      </c>
    </row>
    <row r="64" spans="1:4" x14ac:dyDescent="0.2">
      <c r="A64" s="2" t="s">
        <v>70</v>
      </c>
      <c r="B64" s="685">
        <v>99</v>
      </c>
      <c r="C64" s="682">
        <v>0.47299557924270602</v>
      </c>
      <c r="D64" s="682">
        <v>0.52700442075729403</v>
      </c>
    </row>
    <row r="65" spans="1:4" x14ac:dyDescent="0.2">
      <c r="A65" s="2" t="s">
        <v>71</v>
      </c>
      <c r="B65" s="685">
        <v>84</v>
      </c>
      <c r="C65" s="682">
        <v>0.44212237000465399</v>
      </c>
      <c r="D65" s="682">
        <v>0.55787765979766801</v>
      </c>
    </row>
    <row r="66" spans="1:4" x14ac:dyDescent="0.2">
      <c r="A66" s="2" t="s">
        <v>72</v>
      </c>
      <c r="B66" s="685">
        <v>96</v>
      </c>
      <c r="C66" s="682">
        <v>0.434222221374512</v>
      </c>
      <c r="D66" s="682">
        <v>0.56577777862548795</v>
      </c>
    </row>
    <row r="67" spans="1:4" x14ac:dyDescent="0.2">
      <c r="A67" s="2" t="s">
        <v>73</v>
      </c>
      <c r="B67" s="685">
        <v>103</v>
      </c>
      <c r="C67" s="682">
        <v>0.37625160813331598</v>
      </c>
      <c r="D67" s="682">
        <v>0.62374836206436202</v>
      </c>
    </row>
    <row r="68" spans="1:4" x14ac:dyDescent="0.2">
      <c r="A68" s="2" t="s">
        <v>74</v>
      </c>
      <c r="B68" s="685">
        <v>90</v>
      </c>
      <c r="C68" s="682">
        <v>0.28685799241066001</v>
      </c>
      <c r="D68" s="682">
        <v>0.71314203739166304</v>
      </c>
    </row>
    <row r="69" spans="1:4" x14ac:dyDescent="0.2">
      <c r="A69" s="2" t="s">
        <v>75</v>
      </c>
      <c r="B69" s="685">
        <v>108</v>
      </c>
      <c r="C69" s="682">
        <v>0.35817837715148898</v>
      </c>
      <c r="D69" s="682">
        <v>0.64182162284851096</v>
      </c>
    </row>
    <row r="70" spans="1:4" x14ac:dyDescent="0.2">
      <c r="A70" s="2" t="s">
        <v>76</v>
      </c>
      <c r="B70" s="685">
        <v>102</v>
      </c>
      <c r="C70" s="682">
        <v>0.37875559926032998</v>
      </c>
      <c r="D70" s="682">
        <v>0.62124443054199197</v>
      </c>
    </row>
    <row r="71" spans="1:4" x14ac:dyDescent="0.2">
      <c r="A71" s="3" t="s">
        <v>77</v>
      </c>
      <c r="B71" s="686">
        <v>78</v>
      </c>
      <c r="C71" s="683">
        <v>0.384549200534821</v>
      </c>
      <c r="D71" s="683">
        <v>0.615450799465179</v>
      </c>
    </row>
    <row r="73" spans="1:4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F73"/>
  <sheetViews>
    <sheetView showGridLines="0" workbookViewId="0">
      <pane xSplit="1" ySplit="5" topLeftCell="B6" activePane="bottomRight" state="frozen"/>
      <selection pane="topRight"/>
      <selection pane="bottomLeft"/>
      <selection pane="bottomRight"/>
    </sheetView>
  </sheetViews>
  <sheetFormatPr baseColWidth="10" defaultColWidth="8.77734375" defaultRowHeight="12.75" x14ac:dyDescent="0.2"/>
  <cols>
    <col min="1" max="1" width="30.77734375" bestFit="1" customWidth="1"/>
    <col min="2" max="6" width="12.77734375" bestFit="1" customWidth="1"/>
  </cols>
  <sheetData>
    <row r="1" spans="1:6" x14ac:dyDescent="0.2">
      <c r="A1" s="16" t="str">
        <f>HYPERLINK("#'Inhalt'!A1", "Inhalt")</f>
        <v>Inhalt</v>
      </c>
    </row>
    <row r="3" spans="1:6" x14ac:dyDescent="0.2">
      <c r="A3" s="1" t="s">
        <v>399</v>
      </c>
    </row>
    <row r="4" spans="1:6" x14ac:dyDescent="0.2">
      <c r="A4" t="s">
        <v>167</v>
      </c>
    </row>
    <row r="5" spans="1:6" x14ac:dyDescent="0.2">
      <c r="A5" s="4" t="s">
        <v>4</v>
      </c>
      <c r="B5" s="4" t="s">
        <v>5</v>
      </c>
      <c r="C5" s="4" t="s">
        <v>133</v>
      </c>
      <c r="D5" s="4" t="s">
        <v>134</v>
      </c>
      <c r="E5" s="4" t="s">
        <v>162</v>
      </c>
      <c r="F5" s="4" t="s">
        <v>11</v>
      </c>
    </row>
    <row r="6" spans="1:6" x14ac:dyDescent="0.2">
      <c r="A6" s="5" t="s">
        <v>13</v>
      </c>
      <c r="B6" s="690" t="s">
        <v>1</v>
      </c>
      <c r="C6" s="687" t="s">
        <v>1</v>
      </c>
      <c r="D6" s="687" t="s">
        <v>1</v>
      </c>
      <c r="E6" s="687" t="s">
        <v>1</v>
      </c>
      <c r="F6" s="693" t="s">
        <v>1</v>
      </c>
    </row>
    <row r="7" spans="1:6" x14ac:dyDescent="0.2">
      <c r="A7" s="2" t="s">
        <v>13</v>
      </c>
      <c r="B7" s="691">
        <v>6112</v>
      </c>
      <c r="C7" s="688">
        <v>0.26271951198577898</v>
      </c>
      <c r="D7" s="688">
        <v>0.59120750427246105</v>
      </c>
      <c r="E7" s="688">
        <v>0.146072968840599</v>
      </c>
      <c r="F7" s="694">
        <v>0.30766037106513999</v>
      </c>
    </row>
    <row r="8" spans="1:6" x14ac:dyDescent="0.2">
      <c r="A8" s="5" t="s">
        <v>14</v>
      </c>
      <c r="B8" s="690" t="s">
        <v>1</v>
      </c>
      <c r="C8" s="687" t="s">
        <v>1</v>
      </c>
      <c r="D8" s="687" t="s">
        <v>1</v>
      </c>
      <c r="E8" s="687" t="s">
        <v>1</v>
      </c>
      <c r="F8" s="693" t="s">
        <v>1</v>
      </c>
    </row>
    <row r="9" spans="1:6" x14ac:dyDescent="0.2">
      <c r="A9" s="2" t="s">
        <v>15</v>
      </c>
      <c r="B9" s="691">
        <v>105</v>
      </c>
      <c r="C9" s="688">
        <v>0.27521428465843201</v>
      </c>
      <c r="D9" s="688">
        <v>0.59587126970291104</v>
      </c>
      <c r="E9" s="688">
        <v>0.128914475440979</v>
      </c>
      <c r="F9" s="694">
        <v>0.31594401597976701</v>
      </c>
    </row>
    <row r="10" spans="1:6" x14ac:dyDescent="0.2">
      <c r="A10" s="2" t="s">
        <v>16</v>
      </c>
      <c r="B10" s="691">
        <v>106</v>
      </c>
      <c r="C10" s="688">
        <v>0.29703155159950301</v>
      </c>
      <c r="D10" s="688">
        <v>0.56254118680954002</v>
      </c>
      <c r="E10" s="688">
        <v>0.140427246689796</v>
      </c>
      <c r="F10" s="694">
        <v>0.34555718302726701</v>
      </c>
    </row>
    <row r="11" spans="1:6" x14ac:dyDescent="0.2">
      <c r="A11" s="2" t="s">
        <v>17</v>
      </c>
      <c r="B11" s="691">
        <v>127</v>
      </c>
      <c r="C11" s="688">
        <v>0.23275107145309401</v>
      </c>
      <c r="D11" s="688">
        <v>0.56432181596756004</v>
      </c>
      <c r="E11" s="688">
        <v>0.20292711257934601</v>
      </c>
      <c r="F11" s="694">
        <v>0.29200726747512801</v>
      </c>
    </row>
    <row r="12" spans="1:6" x14ac:dyDescent="0.2">
      <c r="A12" s="2" t="s">
        <v>18</v>
      </c>
      <c r="B12" s="691">
        <v>109</v>
      </c>
      <c r="C12" s="688">
        <v>0.29231038689613298</v>
      </c>
      <c r="D12" s="688">
        <v>0.54652690887451205</v>
      </c>
      <c r="E12" s="688">
        <v>0.161162689328194</v>
      </c>
      <c r="F12" s="694">
        <v>0.34847089648246798</v>
      </c>
    </row>
    <row r="13" spans="1:6" x14ac:dyDescent="0.2">
      <c r="A13" s="2" t="s">
        <v>19</v>
      </c>
      <c r="B13" s="691">
        <v>109</v>
      </c>
      <c r="C13" s="688">
        <v>0.40531858801841703</v>
      </c>
      <c r="D13" s="688">
        <v>0.53355360031127896</v>
      </c>
      <c r="E13" s="688">
        <v>6.11278191208839E-2</v>
      </c>
      <c r="F13" s="694">
        <v>0.43170794844627403</v>
      </c>
    </row>
    <row r="14" spans="1:6" x14ac:dyDescent="0.2">
      <c r="A14" s="2" t="s">
        <v>20</v>
      </c>
      <c r="B14" s="691">
        <v>98</v>
      </c>
      <c r="C14" s="688">
        <v>0.34403002262115501</v>
      </c>
      <c r="D14" s="688">
        <v>0.46848660707473799</v>
      </c>
      <c r="E14" s="688">
        <v>0.187483385205269</v>
      </c>
      <c r="F14" s="694">
        <v>0.42341288924217202</v>
      </c>
    </row>
    <row r="15" spans="1:6" x14ac:dyDescent="0.2">
      <c r="A15" s="2" t="s">
        <v>21</v>
      </c>
      <c r="B15" s="691">
        <v>94</v>
      </c>
      <c r="C15" s="688">
        <v>0.31354171037674</v>
      </c>
      <c r="D15" s="688">
        <v>0.57774835824966397</v>
      </c>
      <c r="E15" s="688">
        <v>0.108709953725338</v>
      </c>
      <c r="F15" s="694">
        <v>0.35178413987159701</v>
      </c>
    </row>
    <row r="16" spans="1:6" x14ac:dyDescent="0.2">
      <c r="A16" s="2" t="s">
        <v>22</v>
      </c>
      <c r="B16" s="691">
        <v>100</v>
      </c>
      <c r="C16" s="688">
        <v>0.30798751115799</v>
      </c>
      <c r="D16" s="688">
        <v>0.51660907268524203</v>
      </c>
      <c r="E16" s="688">
        <v>0.17540344595909099</v>
      </c>
      <c r="F16" s="694">
        <v>0.37350082397460899</v>
      </c>
    </row>
    <row r="17" spans="1:6" x14ac:dyDescent="0.2">
      <c r="A17" s="2" t="s">
        <v>23</v>
      </c>
      <c r="B17" s="691">
        <v>78</v>
      </c>
      <c r="C17" s="688">
        <v>0.28679403662681602</v>
      </c>
      <c r="D17" s="688">
        <v>0.595481276512146</v>
      </c>
      <c r="E17" s="688">
        <v>0.117724657058716</v>
      </c>
      <c r="F17" s="694">
        <v>0.32506182789802601</v>
      </c>
    </row>
    <row r="18" spans="1:6" x14ac:dyDescent="0.2">
      <c r="A18" s="2" t="s">
        <v>24</v>
      </c>
      <c r="B18" s="691">
        <v>77</v>
      </c>
      <c r="C18" s="688">
        <v>0.203946948051453</v>
      </c>
      <c r="D18" s="688">
        <v>0.72156238555908203</v>
      </c>
      <c r="E18" s="688">
        <v>7.4490673840045901E-2</v>
      </c>
      <c r="F18" s="694">
        <v>0.220361858606339</v>
      </c>
    </row>
    <row r="19" spans="1:6" x14ac:dyDescent="0.2">
      <c r="A19" s="2" t="s">
        <v>25</v>
      </c>
      <c r="B19" s="691">
        <v>99</v>
      </c>
      <c r="C19" s="688">
        <v>0.25394809246063199</v>
      </c>
      <c r="D19" s="688">
        <v>0.56387752294540405</v>
      </c>
      <c r="E19" s="688">
        <v>0.18217435479164101</v>
      </c>
      <c r="F19" s="694">
        <v>0.31051617860794101</v>
      </c>
    </row>
    <row r="20" spans="1:6" x14ac:dyDescent="0.2">
      <c r="A20" s="2" t="s">
        <v>26</v>
      </c>
      <c r="B20" s="691">
        <v>99</v>
      </c>
      <c r="C20" s="688">
        <v>0.20549538731575001</v>
      </c>
      <c r="D20" s="688">
        <v>0.59327185153961204</v>
      </c>
      <c r="E20" s="688">
        <v>0.20123276114463801</v>
      </c>
      <c r="F20" s="694">
        <v>0.25726565718650801</v>
      </c>
    </row>
    <row r="21" spans="1:6" x14ac:dyDescent="0.2">
      <c r="A21" s="2" t="s">
        <v>27</v>
      </c>
      <c r="B21" s="691">
        <v>80</v>
      </c>
      <c r="C21" s="688">
        <v>0.30728492140769997</v>
      </c>
      <c r="D21" s="688">
        <v>0.60758495330810502</v>
      </c>
      <c r="E21" s="688">
        <v>8.51300954818726E-2</v>
      </c>
      <c r="F21" s="694">
        <v>0.33587828278541598</v>
      </c>
    </row>
    <row r="22" spans="1:6" x14ac:dyDescent="0.2">
      <c r="A22" s="2" t="s">
        <v>28</v>
      </c>
      <c r="B22" s="691">
        <v>106</v>
      </c>
      <c r="C22" s="688">
        <v>0.33011478185653698</v>
      </c>
      <c r="D22" s="688">
        <v>0.49468114972114602</v>
      </c>
      <c r="E22" s="688">
        <v>0.17520405352115601</v>
      </c>
      <c r="F22" s="694">
        <v>0.400238126516342</v>
      </c>
    </row>
    <row r="23" spans="1:6" x14ac:dyDescent="0.2">
      <c r="A23" s="2" t="s">
        <v>29</v>
      </c>
      <c r="B23" s="691">
        <v>103</v>
      </c>
      <c r="C23" s="688">
        <v>0.24762910604476901</v>
      </c>
      <c r="D23" s="688">
        <v>0.62512642145156905</v>
      </c>
      <c r="E23" s="688">
        <v>0.12724444270134</v>
      </c>
      <c r="F23" s="694">
        <v>0.28373250365257302</v>
      </c>
    </row>
    <row r="24" spans="1:6" x14ac:dyDescent="0.2">
      <c r="A24" s="2" t="s">
        <v>30</v>
      </c>
      <c r="B24" s="691">
        <v>99</v>
      </c>
      <c r="C24" s="688">
        <v>0.36150190234184298</v>
      </c>
      <c r="D24" s="688">
        <v>0.56271779537200906</v>
      </c>
      <c r="E24" s="688">
        <v>7.5780324637889904E-2</v>
      </c>
      <c r="F24" s="694">
        <v>0.39114281535148598</v>
      </c>
    </row>
    <row r="25" spans="1:6" x14ac:dyDescent="0.2">
      <c r="A25" s="2" t="s">
        <v>31</v>
      </c>
      <c r="B25" s="691">
        <v>102</v>
      </c>
      <c r="C25" s="688">
        <v>0.33483290672302202</v>
      </c>
      <c r="D25" s="688">
        <v>0.588936626911163</v>
      </c>
      <c r="E25" s="688">
        <v>7.6230458915233598E-2</v>
      </c>
      <c r="F25" s="694">
        <v>0.36246368288993802</v>
      </c>
    </row>
    <row r="26" spans="1:6" x14ac:dyDescent="0.2">
      <c r="A26" s="2" t="s">
        <v>32</v>
      </c>
      <c r="B26" s="691">
        <v>98</v>
      </c>
      <c r="C26" s="688">
        <v>0.32733455300331099</v>
      </c>
      <c r="D26" s="688">
        <v>0.51526027917861905</v>
      </c>
      <c r="E26" s="688">
        <v>0.15740518271923101</v>
      </c>
      <c r="F26" s="694">
        <v>0.38848394155502303</v>
      </c>
    </row>
    <row r="27" spans="1:6" x14ac:dyDescent="0.2">
      <c r="A27" s="2" t="s">
        <v>33</v>
      </c>
      <c r="B27" s="691">
        <v>92</v>
      </c>
      <c r="C27" s="688">
        <v>0.42832553386688199</v>
      </c>
      <c r="D27" s="688">
        <v>0.46705636382103</v>
      </c>
      <c r="E27" s="688">
        <v>0.104618117213249</v>
      </c>
      <c r="F27" s="694">
        <v>0.47837188839912398</v>
      </c>
    </row>
    <row r="28" spans="1:6" x14ac:dyDescent="0.2">
      <c r="A28" s="2" t="s">
        <v>34</v>
      </c>
      <c r="B28" s="691">
        <v>102</v>
      </c>
      <c r="C28" s="688">
        <v>0.34761252999305697</v>
      </c>
      <c r="D28" s="688">
        <v>0.57216870784759499</v>
      </c>
      <c r="E28" s="688">
        <v>8.0218791961669894E-2</v>
      </c>
      <c r="F28" s="694">
        <v>0.37792956829071001</v>
      </c>
    </row>
    <row r="29" spans="1:6" x14ac:dyDescent="0.2">
      <c r="A29" s="2" t="s">
        <v>35</v>
      </c>
      <c r="B29" s="691">
        <v>99</v>
      </c>
      <c r="C29" s="688">
        <v>0.25583770871162398</v>
      </c>
      <c r="D29" s="688">
        <v>0.59358602762222301</v>
      </c>
      <c r="E29" s="688">
        <v>0.15057624876499201</v>
      </c>
      <c r="F29" s="694">
        <v>0.30118975043296797</v>
      </c>
    </row>
    <row r="30" spans="1:6" x14ac:dyDescent="0.2">
      <c r="A30" s="2" t="s">
        <v>36</v>
      </c>
      <c r="B30" s="691">
        <v>92</v>
      </c>
      <c r="C30" s="688">
        <v>0.379942446947098</v>
      </c>
      <c r="D30" s="688">
        <v>0.47712922096252403</v>
      </c>
      <c r="E30" s="688">
        <v>0.142928317189217</v>
      </c>
      <c r="F30" s="694">
        <v>0.44330301880836498</v>
      </c>
    </row>
    <row r="31" spans="1:6" x14ac:dyDescent="0.2">
      <c r="A31" s="2" t="s">
        <v>37</v>
      </c>
      <c r="B31" s="691">
        <v>83</v>
      </c>
      <c r="C31" s="688">
        <v>0.18964418768882799</v>
      </c>
      <c r="D31" s="688">
        <v>0.68784111738205</v>
      </c>
      <c r="E31" s="688">
        <v>0.12251470983028399</v>
      </c>
      <c r="F31" s="694">
        <v>0.21612235903739899</v>
      </c>
    </row>
    <row r="32" spans="1:6" x14ac:dyDescent="0.2">
      <c r="A32" s="2" t="s">
        <v>38</v>
      </c>
      <c r="B32" s="691">
        <v>106</v>
      </c>
      <c r="C32" s="688">
        <v>0.245144292712212</v>
      </c>
      <c r="D32" s="688">
        <v>0.63354200124740601</v>
      </c>
      <c r="E32" s="688">
        <v>0.121313691139221</v>
      </c>
      <c r="F32" s="694">
        <v>0.27898955345153797</v>
      </c>
    </row>
    <row r="33" spans="1:6" x14ac:dyDescent="0.2">
      <c r="A33" s="2" t="s">
        <v>39</v>
      </c>
      <c r="B33" s="691">
        <v>95</v>
      </c>
      <c r="C33" s="688">
        <v>0.34961992502212502</v>
      </c>
      <c r="D33" s="688">
        <v>0.57043099403381303</v>
      </c>
      <c r="E33" s="688">
        <v>7.9949088394641904E-2</v>
      </c>
      <c r="F33" s="694">
        <v>0.380000621080399</v>
      </c>
    </row>
    <row r="34" spans="1:6" x14ac:dyDescent="0.2">
      <c r="A34" s="2" t="s">
        <v>40</v>
      </c>
      <c r="B34" s="691">
        <v>98</v>
      </c>
      <c r="C34" s="688">
        <v>0.39309018850326499</v>
      </c>
      <c r="D34" s="688">
        <v>0.38836482167244002</v>
      </c>
      <c r="E34" s="688">
        <v>0.21854498982429499</v>
      </c>
      <c r="F34" s="694">
        <v>0.50302344560623202</v>
      </c>
    </row>
    <row r="35" spans="1:6" x14ac:dyDescent="0.2">
      <c r="A35" s="2" t="s">
        <v>41</v>
      </c>
      <c r="B35" s="691">
        <v>107</v>
      </c>
      <c r="C35" s="688">
        <v>0.239528968930244</v>
      </c>
      <c r="D35" s="688">
        <v>0.611378192901611</v>
      </c>
      <c r="E35" s="688">
        <v>0.149092838168144</v>
      </c>
      <c r="F35" s="694">
        <v>0.281498372554779</v>
      </c>
    </row>
    <row r="36" spans="1:6" x14ac:dyDescent="0.2">
      <c r="A36" s="2" t="s">
        <v>42</v>
      </c>
      <c r="B36" s="691">
        <v>87</v>
      </c>
      <c r="C36" s="688">
        <v>0.39367291331291199</v>
      </c>
      <c r="D36" s="688">
        <v>0.52459818124771096</v>
      </c>
      <c r="E36" s="688">
        <v>8.1728935241699205E-2</v>
      </c>
      <c r="F36" s="694">
        <v>0.428710997104645</v>
      </c>
    </row>
    <row r="37" spans="1:6" x14ac:dyDescent="0.2">
      <c r="A37" s="2" t="s">
        <v>43</v>
      </c>
      <c r="B37" s="691">
        <v>90</v>
      </c>
      <c r="C37" s="688">
        <v>0.30214130878448497</v>
      </c>
      <c r="D37" s="688">
        <v>0.55770200490951505</v>
      </c>
      <c r="E37" s="688">
        <v>0.14015667140483901</v>
      </c>
      <c r="F37" s="694">
        <v>0.35139110684394798</v>
      </c>
    </row>
    <row r="38" spans="1:6" x14ac:dyDescent="0.2">
      <c r="A38" s="2" t="s">
        <v>44</v>
      </c>
      <c r="B38" s="691">
        <v>104</v>
      </c>
      <c r="C38" s="688">
        <v>0.320225208997726</v>
      </c>
      <c r="D38" s="688">
        <v>0.53955328464508101</v>
      </c>
      <c r="E38" s="688">
        <v>0.14022152125835399</v>
      </c>
      <c r="F38" s="694">
        <v>0.37245082855224598</v>
      </c>
    </row>
    <row r="39" spans="1:6" x14ac:dyDescent="0.2">
      <c r="A39" s="2" t="s">
        <v>45</v>
      </c>
      <c r="B39" s="691">
        <v>105</v>
      </c>
      <c r="C39" s="688">
        <v>0.33722448348999001</v>
      </c>
      <c r="D39" s="688">
        <v>0.46965923905372597</v>
      </c>
      <c r="E39" s="688">
        <v>0.19311630725860601</v>
      </c>
      <c r="F39" s="694">
        <v>0.41793441772460899</v>
      </c>
    </row>
    <row r="40" spans="1:6" x14ac:dyDescent="0.2">
      <c r="A40" s="2" t="s">
        <v>46</v>
      </c>
      <c r="B40" s="691">
        <v>104</v>
      </c>
      <c r="C40" s="688">
        <v>0.30632010102272</v>
      </c>
      <c r="D40" s="688">
        <v>0.57290744781494096</v>
      </c>
      <c r="E40" s="688">
        <v>0.12077242881059599</v>
      </c>
      <c r="F40" s="694">
        <v>0.34839683771133401</v>
      </c>
    </row>
    <row r="41" spans="1:6" x14ac:dyDescent="0.2">
      <c r="A41" s="2" t="s">
        <v>47</v>
      </c>
      <c r="B41" s="691">
        <v>99</v>
      </c>
      <c r="C41" s="688">
        <v>0.37964233756065402</v>
      </c>
      <c r="D41" s="688">
        <v>0.56873166561126698</v>
      </c>
      <c r="E41" s="688">
        <v>5.1625959575176197E-2</v>
      </c>
      <c r="F41" s="694">
        <v>0.400308668613434</v>
      </c>
    </row>
    <row r="42" spans="1:6" x14ac:dyDescent="0.2">
      <c r="A42" s="2" t="s">
        <v>48</v>
      </c>
      <c r="B42" s="691">
        <v>102</v>
      </c>
      <c r="C42" s="688">
        <v>0.28160288929939298</v>
      </c>
      <c r="D42" s="688">
        <v>0.53769516944885298</v>
      </c>
      <c r="E42" s="688">
        <v>0.18070194125175501</v>
      </c>
      <c r="F42" s="694">
        <v>0.34371238946914701</v>
      </c>
    </row>
    <row r="43" spans="1:6" x14ac:dyDescent="0.2">
      <c r="A43" s="2" t="s">
        <v>49</v>
      </c>
      <c r="B43" s="691">
        <v>90</v>
      </c>
      <c r="C43" s="688">
        <v>0.36792197823524497</v>
      </c>
      <c r="D43" s="688">
        <v>0.484068483114243</v>
      </c>
      <c r="E43" s="688">
        <v>0.148009523749352</v>
      </c>
      <c r="F43" s="694">
        <v>0.43183815479278598</v>
      </c>
    </row>
    <row r="44" spans="1:6" x14ac:dyDescent="0.2">
      <c r="A44" s="2" t="s">
        <v>50</v>
      </c>
      <c r="B44" s="691">
        <v>96</v>
      </c>
      <c r="C44" s="688">
        <v>0.35819420218467701</v>
      </c>
      <c r="D44" s="688">
        <v>0.51802188158035301</v>
      </c>
      <c r="E44" s="688">
        <v>0.123783923685551</v>
      </c>
      <c r="F44" s="694">
        <v>0.40879663825035101</v>
      </c>
    </row>
    <row r="45" spans="1:6" x14ac:dyDescent="0.2">
      <c r="A45" s="2" t="s">
        <v>51</v>
      </c>
      <c r="B45" s="691">
        <v>97</v>
      </c>
      <c r="C45" s="688">
        <v>0.29733443260192899</v>
      </c>
      <c r="D45" s="688">
        <v>0.57412779331207298</v>
      </c>
      <c r="E45" s="688">
        <v>0.12853778898716001</v>
      </c>
      <c r="F45" s="694">
        <v>0.34119027853012102</v>
      </c>
    </row>
    <row r="46" spans="1:6" x14ac:dyDescent="0.2">
      <c r="A46" s="2" t="s">
        <v>52</v>
      </c>
      <c r="B46" s="691">
        <v>105</v>
      </c>
      <c r="C46" s="688">
        <v>0.24844524264335599</v>
      </c>
      <c r="D46" s="688">
        <v>0.51910763978958097</v>
      </c>
      <c r="E46" s="688">
        <v>0.23244710266590099</v>
      </c>
      <c r="F46" s="694">
        <v>0.32368484139442399</v>
      </c>
    </row>
    <row r="47" spans="1:6" x14ac:dyDescent="0.2">
      <c r="A47" s="2" t="s">
        <v>53</v>
      </c>
      <c r="B47" s="691">
        <v>103</v>
      </c>
      <c r="C47" s="688">
        <v>0.37790349125862099</v>
      </c>
      <c r="D47" s="688">
        <v>0.49296933412551902</v>
      </c>
      <c r="E47" s="688">
        <v>0.12912715971469901</v>
      </c>
      <c r="F47" s="694">
        <v>0.433936476707458</v>
      </c>
    </row>
    <row r="48" spans="1:6" x14ac:dyDescent="0.2">
      <c r="A48" s="2" t="s">
        <v>54</v>
      </c>
      <c r="B48" s="691">
        <v>92</v>
      </c>
      <c r="C48" s="688">
        <v>0.30290681123733498</v>
      </c>
      <c r="D48" s="688">
        <v>0.571544170379639</v>
      </c>
      <c r="E48" s="688">
        <v>0.12554900348186501</v>
      </c>
      <c r="F48" s="694">
        <v>0.34639656543731701</v>
      </c>
    </row>
    <row r="49" spans="1:6" x14ac:dyDescent="0.2">
      <c r="A49" s="2" t="s">
        <v>55</v>
      </c>
      <c r="B49" s="691">
        <v>90</v>
      </c>
      <c r="C49" s="688">
        <v>0.34089821577072099</v>
      </c>
      <c r="D49" s="688">
        <v>0.50322127342224099</v>
      </c>
      <c r="E49" s="688">
        <v>0.15588051080703699</v>
      </c>
      <c r="F49" s="694">
        <v>0.40385067462921098</v>
      </c>
    </row>
    <row r="50" spans="1:6" x14ac:dyDescent="0.2">
      <c r="A50" s="2" t="s">
        <v>56</v>
      </c>
      <c r="B50" s="691">
        <v>68</v>
      </c>
      <c r="C50" s="688">
        <v>0.17777721583843201</v>
      </c>
      <c r="D50" s="688">
        <v>0.62939220666885398</v>
      </c>
      <c r="E50" s="688">
        <v>0.19283054769039201</v>
      </c>
      <c r="F50" s="694">
        <v>0.22024771571159399</v>
      </c>
    </row>
    <row r="51" spans="1:6" x14ac:dyDescent="0.2">
      <c r="A51" s="2" t="s">
        <v>57</v>
      </c>
      <c r="B51" s="691">
        <v>105</v>
      </c>
      <c r="C51" s="688">
        <v>0.24918752908706701</v>
      </c>
      <c r="D51" s="688">
        <v>0.59618741273880005</v>
      </c>
      <c r="E51" s="688">
        <v>0.154625043272972</v>
      </c>
      <c r="F51" s="694">
        <v>0.29476568102836598</v>
      </c>
    </row>
    <row r="52" spans="1:6" x14ac:dyDescent="0.2">
      <c r="A52" s="2" t="s">
        <v>58</v>
      </c>
      <c r="B52" s="691">
        <v>81</v>
      </c>
      <c r="C52" s="688">
        <v>0.36415728926658603</v>
      </c>
      <c r="D52" s="688">
        <v>0.56346940994262695</v>
      </c>
      <c r="E52" s="688">
        <v>7.2373300790786702E-2</v>
      </c>
      <c r="F52" s="694">
        <v>0.39256879687309298</v>
      </c>
    </row>
    <row r="53" spans="1:6" x14ac:dyDescent="0.2">
      <c r="A53" s="2" t="s">
        <v>59</v>
      </c>
      <c r="B53" s="691">
        <v>100</v>
      </c>
      <c r="C53" s="688">
        <v>0.20743472874164601</v>
      </c>
      <c r="D53" s="688">
        <v>0.56751906871795699</v>
      </c>
      <c r="E53" s="688">
        <v>0.225046217441559</v>
      </c>
      <c r="F53" s="694">
        <v>0.26767367124557501</v>
      </c>
    </row>
    <row r="54" spans="1:6" x14ac:dyDescent="0.2">
      <c r="A54" s="2" t="s">
        <v>60</v>
      </c>
      <c r="B54" s="691">
        <v>96</v>
      </c>
      <c r="C54" s="688">
        <v>0.28479883074760398</v>
      </c>
      <c r="D54" s="688">
        <v>0.53551357984542802</v>
      </c>
      <c r="E54" s="688">
        <v>0.179687574505806</v>
      </c>
      <c r="F54" s="694">
        <v>0.347183346748352</v>
      </c>
    </row>
    <row r="55" spans="1:6" x14ac:dyDescent="0.2">
      <c r="A55" s="2" t="s">
        <v>61</v>
      </c>
      <c r="B55" s="691">
        <v>96</v>
      </c>
      <c r="C55" s="688">
        <v>0.26841148734092701</v>
      </c>
      <c r="D55" s="688">
        <v>0.60748517513275102</v>
      </c>
      <c r="E55" s="688">
        <v>0.12410332262516</v>
      </c>
      <c r="F55" s="694">
        <v>0.30644196271896401</v>
      </c>
    </row>
    <row r="56" spans="1:6" x14ac:dyDescent="0.2">
      <c r="A56" s="2" t="s">
        <v>62</v>
      </c>
      <c r="B56" s="691">
        <v>106</v>
      </c>
      <c r="C56" s="688">
        <v>0.35417273640632602</v>
      </c>
      <c r="D56" s="688">
        <v>0.50560086965560902</v>
      </c>
      <c r="E56" s="688">
        <v>0.14022640883922599</v>
      </c>
      <c r="F56" s="694">
        <v>0.41193720698356601</v>
      </c>
    </row>
    <row r="57" spans="1:6" x14ac:dyDescent="0.2">
      <c r="A57" s="2" t="s">
        <v>63</v>
      </c>
      <c r="B57" s="691">
        <v>98</v>
      </c>
      <c r="C57" s="688">
        <v>0.27283495664596602</v>
      </c>
      <c r="D57" s="688">
        <v>0.60949289798736594</v>
      </c>
      <c r="E57" s="688">
        <v>0.11767214536666901</v>
      </c>
      <c r="F57" s="694">
        <v>0.30922177433967601</v>
      </c>
    </row>
    <row r="58" spans="1:6" x14ac:dyDescent="0.2">
      <c r="A58" s="2" t="s">
        <v>64</v>
      </c>
      <c r="B58" s="691">
        <v>103</v>
      </c>
      <c r="C58" s="688">
        <v>0.28980660438537598</v>
      </c>
      <c r="D58" s="688">
        <v>0.58487993478775002</v>
      </c>
      <c r="E58" s="688">
        <v>0.125313460826874</v>
      </c>
      <c r="F58" s="694">
        <v>0.33132621645927401</v>
      </c>
    </row>
    <row r="59" spans="1:6" x14ac:dyDescent="0.2">
      <c r="A59" s="2" t="s">
        <v>65</v>
      </c>
      <c r="B59" s="691">
        <v>92</v>
      </c>
      <c r="C59" s="688">
        <v>0.33197423815727201</v>
      </c>
      <c r="D59" s="688">
        <v>0.47819262742996199</v>
      </c>
      <c r="E59" s="688">
        <v>0.189833149313927</v>
      </c>
      <c r="F59" s="694">
        <v>0.40976032614707902</v>
      </c>
    </row>
    <row r="60" spans="1:6" x14ac:dyDescent="0.2">
      <c r="A60" s="2" t="s">
        <v>66</v>
      </c>
      <c r="B60" s="691">
        <v>90</v>
      </c>
      <c r="C60" s="688">
        <v>0.214061319828033</v>
      </c>
      <c r="D60" s="688">
        <v>0.60889738798141502</v>
      </c>
      <c r="E60" s="688">
        <v>0.17704129219055201</v>
      </c>
      <c r="F60" s="694">
        <v>0.26011186838150002</v>
      </c>
    </row>
    <row r="61" spans="1:6" x14ac:dyDescent="0.2">
      <c r="A61" s="2" t="s">
        <v>67</v>
      </c>
      <c r="B61" s="691">
        <v>89</v>
      </c>
      <c r="C61" s="688">
        <v>0.31305685639381398</v>
      </c>
      <c r="D61" s="688">
        <v>0.51821100711822499</v>
      </c>
      <c r="E61" s="688">
        <v>0.16873215138912201</v>
      </c>
      <c r="F61" s="694">
        <v>0.37660166621208202</v>
      </c>
    </row>
    <row r="62" spans="1:6" x14ac:dyDescent="0.2">
      <c r="A62" s="2" t="s">
        <v>68</v>
      </c>
      <c r="B62" s="691">
        <v>119</v>
      </c>
      <c r="C62" s="688">
        <v>0.25336787104606601</v>
      </c>
      <c r="D62" s="688">
        <v>0.61449825763702404</v>
      </c>
      <c r="E62" s="688">
        <v>0.13213385641574901</v>
      </c>
      <c r="F62" s="694">
        <v>0.29194349050521901</v>
      </c>
    </row>
    <row r="63" spans="1:6" x14ac:dyDescent="0.2">
      <c r="A63" s="2" t="s">
        <v>69</v>
      </c>
      <c r="B63" s="691">
        <v>92</v>
      </c>
      <c r="C63" s="688">
        <v>0.294461458921432</v>
      </c>
      <c r="D63" s="688">
        <v>0.53727817535400402</v>
      </c>
      <c r="E63" s="688">
        <v>0.16826039552688599</v>
      </c>
      <c r="F63" s="694">
        <v>0.35403081774711598</v>
      </c>
    </row>
    <row r="64" spans="1:6" x14ac:dyDescent="0.2">
      <c r="A64" s="2" t="s">
        <v>70</v>
      </c>
      <c r="B64" s="691">
        <v>98</v>
      </c>
      <c r="C64" s="688">
        <v>0.35680711269378701</v>
      </c>
      <c r="D64" s="688">
        <v>0.49730804562568698</v>
      </c>
      <c r="E64" s="688">
        <v>0.14588485658168801</v>
      </c>
      <c r="F64" s="694">
        <v>0.41775059700012201</v>
      </c>
    </row>
    <row r="65" spans="1:6" x14ac:dyDescent="0.2">
      <c r="A65" s="2" t="s">
        <v>71</v>
      </c>
      <c r="B65" s="691">
        <v>80</v>
      </c>
      <c r="C65" s="688">
        <v>0.27059143781661998</v>
      </c>
      <c r="D65" s="688">
        <v>0.58393275737762496</v>
      </c>
      <c r="E65" s="688">
        <v>0.14547578990459401</v>
      </c>
      <c r="F65" s="694">
        <v>0.31665745377540599</v>
      </c>
    </row>
    <row r="66" spans="1:6" x14ac:dyDescent="0.2">
      <c r="A66" s="2" t="s">
        <v>72</v>
      </c>
      <c r="B66" s="691">
        <v>93</v>
      </c>
      <c r="C66" s="688">
        <v>0.200614348053932</v>
      </c>
      <c r="D66" s="688">
        <v>0.64727282524108898</v>
      </c>
      <c r="E66" s="688">
        <v>0.152112826704979</v>
      </c>
      <c r="F66" s="694">
        <v>0.23660500347614299</v>
      </c>
    </row>
    <row r="67" spans="1:6" x14ac:dyDescent="0.2">
      <c r="A67" s="2" t="s">
        <v>73</v>
      </c>
      <c r="B67" s="691">
        <v>105</v>
      </c>
      <c r="C67" s="688">
        <v>0.30118882656097401</v>
      </c>
      <c r="D67" s="688">
        <v>0.55043011903762795</v>
      </c>
      <c r="E67" s="688">
        <v>0.14838103950023701</v>
      </c>
      <c r="F67" s="694">
        <v>0.35366618633270303</v>
      </c>
    </row>
    <row r="68" spans="1:6" x14ac:dyDescent="0.2">
      <c r="A68" s="2" t="s">
        <v>74</v>
      </c>
      <c r="B68" s="691">
        <v>89</v>
      </c>
      <c r="C68" s="688">
        <v>0.20490300655365001</v>
      </c>
      <c r="D68" s="688">
        <v>0.65119069814681996</v>
      </c>
      <c r="E68" s="688">
        <v>0.143906280398369</v>
      </c>
      <c r="F68" s="694">
        <v>0.239346474409103</v>
      </c>
    </row>
    <row r="69" spans="1:6" x14ac:dyDescent="0.2">
      <c r="A69" s="2" t="s">
        <v>75</v>
      </c>
      <c r="B69" s="691">
        <v>108</v>
      </c>
      <c r="C69" s="688">
        <v>0.22669060528278401</v>
      </c>
      <c r="D69" s="688">
        <v>0.575952768325806</v>
      </c>
      <c r="E69" s="688">
        <v>0.19735664129257199</v>
      </c>
      <c r="F69" s="694">
        <v>0.28243005275726302</v>
      </c>
    </row>
    <row r="70" spans="1:6" x14ac:dyDescent="0.2">
      <c r="A70" s="2" t="s">
        <v>76</v>
      </c>
      <c r="B70" s="691">
        <v>102</v>
      </c>
      <c r="C70" s="688">
        <v>0.25926095247268699</v>
      </c>
      <c r="D70" s="688">
        <v>0.58357053995132402</v>
      </c>
      <c r="E70" s="688">
        <v>0.15716849267482799</v>
      </c>
      <c r="F70" s="694">
        <v>0.30760711431503301</v>
      </c>
    </row>
    <row r="71" spans="1:6" x14ac:dyDescent="0.2">
      <c r="A71" s="3" t="s">
        <v>77</v>
      </c>
      <c r="B71" s="692">
        <v>75</v>
      </c>
      <c r="C71" s="689">
        <v>0.23287862539291401</v>
      </c>
      <c r="D71" s="689">
        <v>0.654812812805176</v>
      </c>
      <c r="E71" s="689">
        <v>0.112308531999588</v>
      </c>
      <c r="F71" s="695">
        <v>0.26234185695648199</v>
      </c>
    </row>
    <row r="73" spans="1:6" x14ac:dyDescent="0.2">
      <c r="A73" s="15" t="s">
        <v>79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136</vt:i4>
      </vt:variant>
    </vt:vector>
  </HeadingPairs>
  <TitlesOfParts>
    <vt:vector size="136" baseType="lpstr">
      <vt:lpstr>Deckblatt</vt:lpstr>
      <vt:lpstr>Inhalt</vt:lpstr>
      <vt:lpstr>z01</vt:lpstr>
      <vt:lpstr>z02</vt:lpstr>
      <vt:lpstr>z03_Übersicht</vt:lpstr>
      <vt:lpstr>z03a</vt:lpstr>
      <vt:lpstr>z03b</vt:lpstr>
      <vt:lpstr>d04</vt:lpstr>
      <vt:lpstr>d07</vt:lpstr>
      <vt:lpstr>wohn_typ</vt:lpstr>
      <vt:lpstr>wohn_wohnung_jahre_chop</vt:lpstr>
      <vt:lpstr>wohn_wg</vt:lpstr>
      <vt:lpstr>wohn_baujahr</vt:lpstr>
      <vt:lpstr>d14</vt:lpstr>
      <vt:lpstr>d15_chop</vt:lpstr>
      <vt:lpstr>d16</vt:lpstr>
      <vt:lpstr>d20_Übersicht</vt:lpstr>
      <vt:lpstr>d20a</vt:lpstr>
      <vt:lpstr>d20b</vt:lpstr>
      <vt:lpstr>d20c</vt:lpstr>
      <vt:lpstr>d20d</vt:lpstr>
      <vt:lpstr>d21_Übersicht</vt:lpstr>
      <vt:lpstr>d21a</vt:lpstr>
      <vt:lpstr>d21b</vt:lpstr>
      <vt:lpstr>d22</vt:lpstr>
      <vt:lpstr>d24_Übersicht</vt:lpstr>
      <vt:lpstr>d24a</vt:lpstr>
      <vt:lpstr>d24b</vt:lpstr>
      <vt:lpstr>d25_chop</vt:lpstr>
      <vt:lpstr>d26</vt:lpstr>
      <vt:lpstr>d27</vt:lpstr>
      <vt:lpstr>d28_Übersicht</vt:lpstr>
      <vt:lpstr>d28a</vt:lpstr>
      <vt:lpstr>d28b</vt:lpstr>
      <vt:lpstr>d28c</vt:lpstr>
      <vt:lpstr>d28d</vt:lpstr>
      <vt:lpstr>d28e</vt:lpstr>
      <vt:lpstr>d28f</vt:lpstr>
      <vt:lpstr>d29_Übersicht</vt:lpstr>
      <vt:lpstr>d29a</vt:lpstr>
      <vt:lpstr>d29b</vt:lpstr>
      <vt:lpstr>d29c</vt:lpstr>
      <vt:lpstr>d29d</vt:lpstr>
      <vt:lpstr>d29e</vt:lpstr>
      <vt:lpstr>d29f</vt:lpstr>
      <vt:lpstr>d30_Übersicht</vt:lpstr>
      <vt:lpstr>d30a</vt:lpstr>
      <vt:lpstr>d30b</vt:lpstr>
      <vt:lpstr>d30c</vt:lpstr>
      <vt:lpstr>d30d</vt:lpstr>
      <vt:lpstr>d30e</vt:lpstr>
      <vt:lpstr>d30f</vt:lpstr>
      <vt:lpstr>d31</vt:lpstr>
      <vt:lpstr>d32</vt:lpstr>
      <vt:lpstr>d33_Übersicht</vt:lpstr>
      <vt:lpstr>d33a_chop</vt:lpstr>
      <vt:lpstr>d33b_chop</vt:lpstr>
      <vt:lpstr>d33c_chop</vt:lpstr>
      <vt:lpstr>d33d_chop</vt:lpstr>
      <vt:lpstr>d33e_chop</vt:lpstr>
      <vt:lpstr>d33f_chop</vt:lpstr>
      <vt:lpstr>d56_Übersicht</vt:lpstr>
      <vt:lpstr>d56a</vt:lpstr>
      <vt:lpstr>d56b</vt:lpstr>
      <vt:lpstr>d56c</vt:lpstr>
      <vt:lpstr>groesse_chop</vt:lpstr>
      <vt:lpstr>gewicht_chop</vt:lpstr>
      <vt:lpstr>BMI_chop</vt:lpstr>
      <vt:lpstr>d63</vt:lpstr>
      <vt:lpstr>d64</vt:lpstr>
      <vt:lpstr>d65</vt:lpstr>
      <vt:lpstr>d66</vt:lpstr>
      <vt:lpstr>d67</vt:lpstr>
      <vt:lpstr>d68</vt:lpstr>
      <vt:lpstr>d69</vt:lpstr>
      <vt:lpstr>d70_Übersicht</vt:lpstr>
      <vt:lpstr>d70a</vt:lpstr>
      <vt:lpstr>d70b</vt:lpstr>
      <vt:lpstr>d70c</vt:lpstr>
      <vt:lpstr>d70d</vt:lpstr>
      <vt:lpstr>d71_Übersicht</vt:lpstr>
      <vt:lpstr>d71a</vt:lpstr>
      <vt:lpstr>d71b</vt:lpstr>
      <vt:lpstr>d71c</vt:lpstr>
      <vt:lpstr>d71d</vt:lpstr>
      <vt:lpstr>d71e</vt:lpstr>
      <vt:lpstr>d72_Übersicht</vt:lpstr>
      <vt:lpstr>d72a</vt:lpstr>
      <vt:lpstr>d72b</vt:lpstr>
      <vt:lpstr>d72c</vt:lpstr>
      <vt:lpstr>d73_Übersicht</vt:lpstr>
      <vt:lpstr>d73a</vt:lpstr>
      <vt:lpstr>d73b</vt:lpstr>
      <vt:lpstr>d74</vt:lpstr>
      <vt:lpstr>d75</vt:lpstr>
      <vt:lpstr>d76</vt:lpstr>
      <vt:lpstr>d77</vt:lpstr>
      <vt:lpstr>d78</vt:lpstr>
      <vt:lpstr>d79</vt:lpstr>
      <vt:lpstr>d80_chop</vt:lpstr>
      <vt:lpstr>d81</vt:lpstr>
      <vt:lpstr>d82_Übersicht</vt:lpstr>
      <vt:lpstr>d82a</vt:lpstr>
      <vt:lpstr>d82b</vt:lpstr>
      <vt:lpstr>d83</vt:lpstr>
      <vt:lpstr>schwerbehind</vt:lpstr>
      <vt:lpstr>psychbehind</vt:lpstr>
      <vt:lpstr>entfern_arbeit_chop</vt:lpstr>
      <vt:lpstr>arbzeit_bef_chop</vt:lpstr>
      <vt:lpstr>arbzeit_part_chop</vt:lpstr>
      <vt:lpstr>z26</vt:lpstr>
      <vt:lpstr>alter</vt:lpstr>
      <vt:lpstr>geschl</vt:lpstr>
      <vt:lpstr>lebengem</vt:lpstr>
      <vt:lpstr>staat_geb_person</vt:lpstr>
      <vt:lpstr>staat_geb_mutter</vt:lpstr>
      <vt:lpstr>staat_geb_vater</vt:lpstr>
      <vt:lpstr>staat</vt:lpstr>
      <vt:lpstr>hhstat</vt:lpstr>
      <vt:lpstr>erwerb_haupt</vt:lpstr>
      <vt:lpstr>schulab</vt:lpstr>
      <vt:lpstr>berufab</vt:lpstr>
      <vt:lpstr>berufst</vt:lpstr>
      <vt:lpstr>erwerb_mv</vt:lpstr>
      <vt:lpstr>wohnd</vt:lpstr>
      <vt:lpstr>wohn_jahre</vt:lpstr>
      <vt:lpstr>wohndk</vt:lpstr>
      <vt:lpstr>hhper</vt:lpstr>
      <vt:lpstr>kinder_leibl_anz</vt:lpstr>
      <vt:lpstr>kind01_leibl_jahr</vt:lpstr>
      <vt:lpstr>pekg</vt:lpstr>
      <vt:lpstr>pek</vt:lpstr>
      <vt:lpstr>hhekg</vt:lpstr>
      <vt:lpstr>hhek</vt:lpstr>
      <vt:lpstr>äqui_whh</vt:lpstr>
      <vt:lpstr>dummy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WaschipkyMa</dc:creator>
  <cp:lastModifiedBy>Lagrange, Manuela</cp:lastModifiedBy>
  <dcterms:created xsi:type="dcterms:W3CDTF">2026-08-31T14:00:10Z</dcterms:created>
  <dcterms:modified xsi:type="dcterms:W3CDTF">2026-09-01T08:40:11Z</dcterms:modified>
</cp:coreProperties>
</file>